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1F4A6C15-3ABF-4829-AE3B-28D31B4526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310 - VODOVOD" sheetId="2" r:id="rId2"/>
    <sheet name="SO 320 - VODOVODNI PŘÍPOJKY" sheetId="3" r:id="rId3"/>
    <sheet name="91 - OSTATNÍ NÁKLADY" sheetId="4" r:id="rId4"/>
  </sheets>
  <definedNames>
    <definedName name="_xlnm._FilterDatabase" localSheetId="3" hidden="1">'91 - OSTATNÍ NÁKLADY'!$C$116:$K$137</definedName>
    <definedName name="_xlnm._FilterDatabase" localSheetId="1" hidden="1">'SO 310 - VODOVOD'!$C$131:$K$2032</definedName>
    <definedName name="_xlnm._FilterDatabase" localSheetId="2" hidden="1">'SO 320 - VODOVODNI PŘÍPOJKY'!$C$131:$K$1161</definedName>
    <definedName name="_xlnm.Print_Titles" localSheetId="3">'91 - OSTATNÍ NÁKLADY'!$116:$116</definedName>
    <definedName name="_xlnm.Print_Titles" localSheetId="0">'Rekapitulace stavby'!$92:$92</definedName>
    <definedName name="_xlnm.Print_Titles" localSheetId="1">'SO 310 - VODOVOD'!$131:$131</definedName>
    <definedName name="_xlnm.Print_Titles" localSheetId="2">'SO 320 - VODOVODNI PŘÍPOJKY'!$131:$131</definedName>
    <definedName name="_xlnm.Print_Area" localSheetId="3">'91 - OSTATNÍ NÁKLADY'!$C$4:$J$76,'91 - OSTATNÍ NÁKLADY'!$C$82:$J$98,'91 - OSTATNÍ NÁKLADY'!$C$104:$K$137</definedName>
    <definedName name="_xlnm.Print_Area" localSheetId="0">'Rekapitulace stavby'!$D$4:$AO$76,'Rekapitulace stavby'!$C$82:$AQ$99</definedName>
    <definedName name="_xlnm.Print_Area" localSheetId="1">'SO 310 - VODOVOD'!$C$4:$J$76,'SO 310 - VODOVOD'!$C$82:$J$111,'SO 310 - VODOVOD'!$C$117:$K$2032</definedName>
    <definedName name="_xlnm.Print_Area" localSheetId="2">'SO 320 - VODOVODNI PŘÍPOJKY'!$C$4:$J$76,'SO 320 - VODOVODNI PŘÍPOJKY'!$C$82:$J$111,'SO 320 - VODOVODNI PŘÍPOJKY'!$C$117:$K$1161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8" i="1"/>
  <c r="J35" i="4"/>
  <c r="AX98" i="1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J114" i="4"/>
  <c r="J113" i="4"/>
  <c r="F113" i="4"/>
  <c r="F111" i="4"/>
  <c r="E109" i="4"/>
  <c r="J92" i="4"/>
  <c r="J91" i="4"/>
  <c r="F91" i="4"/>
  <c r="F89" i="4"/>
  <c r="E87" i="4"/>
  <c r="J18" i="4"/>
  <c r="E18" i="4"/>
  <c r="F114" i="4"/>
  <c r="J17" i="4"/>
  <c r="J12" i="4"/>
  <c r="J111" i="4"/>
  <c r="E7" i="4"/>
  <c r="E107" i="4" s="1"/>
  <c r="J39" i="3"/>
  <c r="J38" i="3"/>
  <c r="AY97" i="1"/>
  <c r="J37" i="3"/>
  <c r="AX97" i="1"/>
  <c r="BI1157" i="3"/>
  <c r="BH1157" i="3"/>
  <c r="BG1157" i="3"/>
  <c r="BF1157" i="3"/>
  <c r="T1157" i="3"/>
  <c r="R1157" i="3"/>
  <c r="R1145" i="3"/>
  <c r="R1144" i="3"/>
  <c r="P1157" i="3"/>
  <c r="BI1146" i="3"/>
  <c r="BH1146" i="3"/>
  <c r="BG1146" i="3"/>
  <c r="BF1146" i="3"/>
  <c r="T1146" i="3"/>
  <c r="T1145" i="3" s="1"/>
  <c r="T1144" i="3" s="1"/>
  <c r="R1146" i="3"/>
  <c r="P1146" i="3"/>
  <c r="P1145" i="3" s="1"/>
  <c r="P1144" i="3" s="1"/>
  <c r="BI1143" i="3"/>
  <c r="BH1143" i="3"/>
  <c r="BG1143" i="3"/>
  <c r="BF1143" i="3"/>
  <c r="T1143" i="3"/>
  <c r="T1142" i="3"/>
  <c r="R1143" i="3"/>
  <c r="R1142" i="3"/>
  <c r="P1143" i="3"/>
  <c r="P1142" i="3"/>
  <c r="BI1140" i="3"/>
  <c r="BH1140" i="3"/>
  <c r="BG1140" i="3"/>
  <c r="BF1140" i="3"/>
  <c r="T1140" i="3"/>
  <c r="T1139" i="3"/>
  <c r="R1140" i="3"/>
  <c r="R1139" i="3"/>
  <c r="P1140" i="3"/>
  <c r="P1139" i="3"/>
  <c r="BI1138" i="3"/>
  <c r="BH1138" i="3"/>
  <c r="BG1138" i="3"/>
  <c r="BF1138" i="3"/>
  <c r="T1138" i="3"/>
  <c r="R1138" i="3"/>
  <c r="P1138" i="3"/>
  <c r="BI1136" i="3"/>
  <c r="BH1136" i="3"/>
  <c r="BG1136" i="3"/>
  <c r="BF1136" i="3"/>
  <c r="T1136" i="3"/>
  <c r="R1136" i="3"/>
  <c r="P1136" i="3"/>
  <c r="BI1135" i="3"/>
  <c r="BH1135" i="3"/>
  <c r="BG1135" i="3"/>
  <c r="BF1135" i="3"/>
  <c r="T1135" i="3"/>
  <c r="R1135" i="3"/>
  <c r="P1135" i="3"/>
  <c r="BI1134" i="3"/>
  <c r="BH1134" i="3"/>
  <c r="BG1134" i="3"/>
  <c r="BF1134" i="3"/>
  <c r="T1134" i="3"/>
  <c r="R1134" i="3"/>
  <c r="P1134" i="3"/>
  <c r="BI1132" i="3"/>
  <c r="BH1132" i="3"/>
  <c r="BG1132" i="3"/>
  <c r="BF1132" i="3"/>
  <c r="T1132" i="3"/>
  <c r="R1132" i="3"/>
  <c r="P1132" i="3"/>
  <c r="BI1128" i="3"/>
  <c r="BH1128" i="3"/>
  <c r="BG1128" i="3"/>
  <c r="BF1128" i="3"/>
  <c r="T1128" i="3"/>
  <c r="R1128" i="3"/>
  <c r="P1128" i="3"/>
  <c r="BI1126" i="3"/>
  <c r="BH1126" i="3"/>
  <c r="BG1126" i="3"/>
  <c r="BF1126" i="3"/>
  <c r="T1126" i="3"/>
  <c r="R1126" i="3"/>
  <c r="P1126" i="3"/>
  <c r="BI1124" i="3"/>
  <c r="BH1124" i="3"/>
  <c r="BG1124" i="3"/>
  <c r="BF1124" i="3"/>
  <c r="T1124" i="3"/>
  <c r="R1124" i="3"/>
  <c r="P1124" i="3"/>
  <c r="BI1123" i="3"/>
  <c r="BH1123" i="3"/>
  <c r="BG1123" i="3"/>
  <c r="BF1123" i="3"/>
  <c r="T1123" i="3"/>
  <c r="R1123" i="3"/>
  <c r="P1123" i="3"/>
  <c r="BI1122" i="3"/>
  <c r="BH1122" i="3"/>
  <c r="BG1122" i="3"/>
  <c r="BF1122" i="3"/>
  <c r="T1122" i="3"/>
  <c r="R1122" i="3"/>
  <c r="P1122" i="3"/>
  <c r="BI1120" i="3"/>
  <c r="BH1120" i="3"/>
  <c r="BG1120" i="3"/>
  <c r="BF1120" i="3"/>
  <c r="T1120" i="3"/>
  <c r="R1120" i="3"/>
  <c r="P1120" i="3"/>
  <c r="BI1103" i="3"/>
  <c r="BH1103" i="3"/>
  <c r="BG1103" i="3"/>
  <c r="BF1103" i="3"/>
  <c r="T1103" i="3"/>
  <c r="R1103" i="3"/>
  <c r="P1103" i="3"/>
  <c r="BI1102" i="3"/>
  <c r="BH1102" i="3"/>
  <c r="BG1102" i="3"/>
  <c r="BF1102" i="3"/>
  <c r="T1102" i="3"/>
  <c r="R1102" i="3"/>
  <c r="P1102" i="3"/>
  <c r="BI1101" i="3"/>
  <c r="BH1101" i="3"/>
  <c r="BG1101" i="3"/>
  <c r="BF1101" i="3"/>
  <c r="T1101" i="3"/>
  <c r="R1101" i="3"/>
  <c r="P1101" i="3"/>
  <c r="BI1100" i="3"/>
  <c r="BH1100" i="3"/>
  <c r="BG1100" i="3"/>
  <c r="BF1100" i="3"/>
  <c r="T1100" i="3"/>
  <c r="R1100" i="3"/>
  <c r="P1100" i="3"/>
  <c r="BI1099" i="3"/>
  <c r="BH1099" i="3"/>
  <c r="BG1099" i="3"/>
  <c r="BF1099" i="3"/>
  <c r="T1099" i="3"/>
  <c r="R1099" i="3"/>
  <c r="P1099" i="3"/>
  <c r="BI1098" i="3"/>
  <c r="BH1098" i="3"/>
  <c r="BG1098" i="3"/>
  <c r="BF1098" i="3"/>
  <c r="T1098" i="3"/>
  <c r="R1098" i="3"/>
  <c r="P1098" i="3"/>
  <c r="BI1097" i="3"/>
  <c r="BH1097" i="3"/>
  <c r="BG1097" i="3"/>
  <c r="BF1097" i="3"/>
  <c r="T1097" i="3"/>
  <c r="R1097" i="3"/>
  <c r="P1097" i="3"/>
  <c r="BI1095" i="3"/>
  <c r="BH1095" i="3"/>
  <c r="BG1095" i="3"/>
  <c r="BF1095" i="3"/>
  <c r="T1095" i="3"/>
  <c r="R1095" i="3"/>
  <c r="P1095" i="3"/>
  <c r="BI1094" i="3"/>
  <c r="BH1094" i="3"/>
  <c r="BG1094" i="3"/>
  <c r="BF1094" i="3"/>
  <c r="T1094" i="3"/>
  <c r="R1094" i="3"/>
  <c r="P1094" i="3"/>
  <c r="BI1093" i="3"/>
  <c r="BH1093" i="3"/>
  <c r="BG1093" i="3"/>
  <c r="BF1093" i="3"/>
  <c r="T1093" i="3"/>
  <c r="R1093" i="3"/>
  <c r="P1093" i="3"/>
  <c r="BI1092" i="3"/>
  <c r="BH1092" i="3"/>
  <c r="BG1092" i="3"/>
  <c r="BF1092" i="3"/>
  <c r="T1092" i="3"/>
  <c r="R1092" i="3"/>
  <c r="P1092" i="3"/>
  <c r="BI1091" i="3"/>
  <c r="BH1091" i="3"/>
  <c r="BG1091" i="3"/>
  <c r="BF1091" i="3"/>
  <c r="T1091" i="3"/>
  <c r="R1091" i="3"/>
  <c r="P1091" i="3"/>
  <c r="BI1089" i="3"/>
  <c r="BH1089" i="3"/>
  <c r="BG1089" i="3"/>
  <c r="BF1089" i="3"/>
  <c r="T1089" i="3"/>
  <c r="R1089" i="3"/>
  <c r="P1089" i="3"/>
  <c r="BI1088" i="3"/>
  <c r="BH1088" i="3"/>
  <c r="BG1088" i="3"/>
  <c r="BF1088" i="3"/>
  <c r="T1088" i="3"/>
  <c r="R1088" i="3"/>
  <c r="P1088" i="3"/>
  <c r="BI1087" i="3"/>
  <c r="BH1087" i="3"/>
  <c r="BG1087" i="3"/>
  <c r="BF1087" i="3"/>
  <c r="T1087" i="3"/>
  <c r="R1087" i="3"/>
  <c r="P1087" i="3"/>
  <c r="BI1085" i="3"/>
  <c r="BH1085" i="3"/>
  <c r="BG1085" i="3"/>
  <c r="BF1085" i="3"/>
  <c r="T1085" i="3"/>
  <c r="R1085" i="3"/>
  <c r="P1085" i="3"/>
  <c r="BI1083" i="3"/>
  <c r="BH1083" i="3"/>
  <c r="BG1083" i="3"/>
  <c r="BF1083" i="3"/>
  <c r="T1083" i="3"/>
  <c r="R1083" i="3"/>
  <c r="P1083" i="3"/>
  <c r="BI1082" i="3"/>
  <c r="BH1082" i="3"/>
  <c r="BG1082" i="3"/>
  <c r="BF1082" i="3"/>
  <c r="T1082" i="3"/>
  <c r="R1082" i="3"/>
  <c r="P1082" i="3"/>
  <c r="BI1081" i="3"/>
  <c r="BH1081" i="3"/>
  <c r="BG1081" i="3"/>
  <c r="BF1081" i="3"/>
  <c r="T1081" i="3"/>
  <c r="R1081" i="3"/>
  <c r="P1081" i="3"/>
  <c r="BI1080" i="3"/>
  <c r="BH1080" i="3"/>
  <c r="BG1080" i="3"/>
  <c r="BF1080" i="3"/>
  <c r="T1080" i="3"/>
  <c r="R1080" i="3"/>
  <c r="P1080" i="3"/>
  <c r="BI1079" i="3"/>
  <c r="BH1079" i="3"/>
  <c r="BG1079" i="3"/>
  <c r="BF1079" i="3"/>
  <c r="T1079" i="3"/>
  <c r="R1079" i="3"/>
  <c r="P1079" i="3"/>
  <c r="BI1078" i="3"/>
  <c r="BH1078" i="3"/>
  <c r="BG1078" i="3"/>
  <c r="BF1078" i="3"/>
  <c r="T1078" i="3"/>
  <c r="R1078" i="3"/>
  <c r="P1078" i="3"/>
  <c r="BI1076" i="3"/>
  <c r="BH1076" i="3"/>
  <c r="BG1076" i="3"/>
  <c r="BF1076" i="3"/>
  <c r="T1076" i="3"/>
  <c r="R1076" i="3"/>
  <c r="P1076" i="3"/>
  <c r="BI1074" i="3"/>
  <c r="BH1074" i="3"/>
  <c r="BG1074" i="3"/>
  <c r="BF1074" i="3"/>
  <c r="T1074" i="3"/>
  <c r="R1074" i="3"/>
  <c r="P1074" i="3"/>
  <c r="BI1073" i="3"/>
  <c r="BH1073" i="3"/>
  <c r="BG1073" i="3"/>
  <c r="BF1073" i="3"/>
  <c r="T1073" i="3"/>
  <c r="R1073" i="3"/>
  <c r="P1073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70" i="3"/>
  <c r="BH1070" i="3"/>
  <c r="BG1070" i="3"/>
  <c r="BF1070" i="3"/>
  <c r="T1070" i="3"/>
  <c r="R1070" i="3"/>
  <c r="P1070" i="3"/>
  <c r="BI1069" i="3"/>
  <c r="BH1069" i="3"/>
  <c r="BG1069" i="3"/>
  <c r="BF1069" i="3"/>
  <c r="T1069" i="3"/>
  <c r="R1069" i="3"/>
  <c r="P1069" i="3"/>
  <c r="BI1068" i="3"/>
  <c r="BH1068" i="3"/>
  <c r="BG1068" i="3"/>
  <c r="BF1068" i="3"/>
  <c r="T1068" i="3"/>
  <c r="R1068" i="3"/>
  <c r="P1068" i="3"/>
  <c r="BI1067" i="3"/>
  <c r="BH1067" i="3"/>
  <c r="BG1067" i="3"/>
  <c r="BF1067" i="3"/>
  <c r="T1067" i="3"/>
  <c r="R1067" i="3"/>
  <c r="P1067" i="3"/>
  <c r="BI1065" i="3"/>
  <c r="BH1065" i="3"/>
  <c r="BG1065" i="3"/>
  <c r="BF1065" i="3"/>
  <c r="T1065" i="3"/>
  <c r="R1065" i="3"/>
  <c r="P1065" i="3"/>
  <c r="BI1062" i="3"/>
  <c r="BH1062" i="3"/>
  <c r="BG1062" i="3"/>
  <c r="BF1062" i="3"/>
  <c r="T1062" i="3"/>
  <c r="R1062" i="3"/>
  <c r="P1062" i="3"/>
  <c r="BI1061" i="3"/>
  <c r="BH1061" i="3"/>
  <c r="BG1061" i="3"/>
  <c r="BF1061" i="3"/>
  <c r="T1061" i="3"/>
  <c r="R1061" i="3"/>
  <c r="P1061" i="3"/>
  <c r="BI1060" i="3"/>
  <c r="BH1060" i="3"/>
  <c r="BG1060" i="3"/>
  <c r="BF1060" i="3"/>
  <c r="T1060" i="3"/>
  <c r="R1060" i="3"/>
  <c r="P1060" i="3"/>
  <c r="BI1058" i="3"/>
  <c r="BH1058" i="3"/>
  <c r="BG1058" i="3"/>
  <c r="BF1058" i="3"/>
  <c r="T1058" i="3"/>
  <c r="R1058" i="3"/>
  <c r="P1058" i="3"/>
  <c r="BI1055" i="3"/>
  <c r="BH1055" i="3"/>
  <c r="BG1055" i="3"/>
  <c r="BF1055" i="3"/>
  <c r="T1055" i="3"/>
  <c r="R1055" i="3"/>
  <c r="P1055" i="3"/>
  <c r="BI1052" i="3"/>
  <c r="BH1052" i="3"/>
  <c r="BG1052" i="3"/>
  <c r="BF1052" i="3"/>
  <c r="T1052" i="3"/>
  <c r="R1052" i="3"/>
  <c r="P1052" i="3"/>
  <c r="BI1050" i="3"/>
  <c r="BH1050" i="3"/>
  <c r="BG1050" i="3"/>
  <c r="BF1050" i="3"/>
  <c r="T1050" i="3"/>
  <c r="R1050" i="3"/>
  <c r="P1050" i="3"/>
  <c r="BI1034" i="3"/>
  <c r="BH1034" i="3"/>
  <c r="BG1034" i="3"/>
  <c r="BF1034" i="3"/>
  <c r="T1034" i="3"/>
  <c r="R1034" i="3"/>
  <c r="P1034" i="3"/>
  <c r="BI1032" i="3"/>
  <c r="BH1032" i="3"/>
  <c r="BG1032" i="3"/>
  <c r="BF1032" i="3"/>
  <c r="T1032" i="3"/>
  <c r="R1032" i="3"/>
  <c r="P1032" i="3"/>
  <c r="BI1029" i="3"/>
  <c r="BH1029" i="3"/>
  <c r="BG1029" i="3"/>
  <c r="BF1029" i="3"/>
  <c r="T1029" i="3"/>
  <c r="R1029" i="3"/>
  <c r="P1029" i="3"/>
  <c r="BI1027" i="3"/>
  <c r="BH1027" i="3"/>
  <c r="BG1027" i="3"/>
  <c r="BF1027" i="3"/>
  <c r="T1027" i="3"/>
  <c r="R1027" i="3"/>
  <c r="P1027" i="3"/>
  <c r="BI1026" i="3"/>
  <c r="BH1026" i="3"/>
  <c r="BG1026" i="3"/>
  <c r="BF1026" i="3"/>
  <c r="T1026" i="3"/>
  <c r="R1026" i="3"/>
  <c r="P1026" i="3"/>
  <c r="BI1019" i="3"/>
  <c r="BH1019" i="3"/>
  <c r="BG1019" i="3"/>
  <c r="BF1019" i="3"/>
  <c r="T1019" i="3"/>
  <c r="R1019" i="3"/>
  <c r="P1019" i="3"/>
  <c r="BI1012" i="3"/>
  <c r="BH1012" i="3"/>
  <c r="BG1012" i="3"/>
  <c r="BF1012" i="3"/>
  <c r="T1012" i="3"/>
  <c r="R1012" i="3"/>
  <c r="P1012" i="3"/>
  <c r="BI1007" i="3"/>
  <c r="BH1007" i="3"/>
  <c r="BG1007" i="3"/>
  <c r="BF1007" i="3"/>
  <c r="T1007" i="3"/>
  <c r="R1007" i="3"/>
  <c r="P1007" i="3"/>
  <c r="BI1001" i="3"/>
  <c r="BH1001" i="3"/>
  <c r="BG1001" i="3"/>
  <c r="BF1001" i="3"/>
  <c r="T1001" i="3"/>
  <c r="R1001" i="3"/>
  <c r="P1001" i="3"/>
  <c r="BI997" i="3"/>
  <c r="BH997" i="3"/>
  <c r="BG997" i="3"/>
  <c r="BF997" i="3"/>
  <c r="T997" i="3"/>
  <c r="R997" i="3"/>
  <c r="P997" i="3"/>
  <c r="BI996" i="3"/>
  <c r="BH996" i="3"/>
  <c r="BG996" i="3"/>
  <c r="BF996" i="3"/>
  <c r="T996" i="3"/>
  <c r="R996" i="3"/>
  <c r="P996" i="3"/>
  <c r="BI994" i="3"/>
  <c r="BH994" i="3"/>
  <c r="BG994" i="3"/>
  <c r="BF994" i="3"/>
  <c r="T994" i="3"/>
  <c r="R994" i="3"/>
  <c r="P994" i="3"/>
  <c r="BI993" i="3"/>
  <c r="BH993" i="3"/>
  <c r="BG993" i="3"/>
  <c r="BF993" i="3"/>
  <c r="T993" i="3"/>
  <c r="R993" i="3"/>
  <c r="P993" i="3"/>
  <c r="BI990" i="3"/>
  <c r="BH990" i="3"/>
  <c r="BG990" i="3"/>
  <c r="BF990" i="3"/>
  <c r="T990" i="3"/>
  <c r="R990" i="3"/>
  <c r="P990" i="3"/>
  <c r="BI977" i="3"/>
  <c r="BH977" i="3"/>
  <c r="BG977" i="3"/>
  <c r="BF977" i="3"/>
  <c r="T977" i="3"/>
  <c r="R977" i="3"/>
  <c r="P977" i="3"/>
  <c r="BI976" i="3"/>
  <c r="BH976" i="3"/>
  <c r="BG976" i="3"/>
  <c r="BF976" i="3"/>
  <c r="T976" i="3"/>
  <c r="R976" i="3"/>
  <c r="P976" i="3"/>
  <c r="BI974" i="3"/>
  <c r="BH974" i="3"/>
  <c r="BG974" i="3"/>
  <c r="BF974" i="3"/>
  <c r="T974" i="3"/>
  <c r="R974" i="3"/>
  <c r="P974" i="3"/>
  <c r="BI973" i="3"/>
  <c r="BH973" i="3"/>
  <c r="BG973" i="3"/>
  <c r="BF973" i="3"/>
  <c r="T973" i="3"/>
  <c r="R973" i="3"/>
  <c r="P973" i="3"/>
  <c r="BI969" i="3"/>
  <c r="BH969" i="3"/>
  <c r="BG969" i="3"/>
  <c r="BF969" i="3"/>
  <c r="T969" i="3"/>
  <c r="R969" i="3"/>
  <c r="P969" i="3"/>
  <c r="BI957" i="3"/>
  <c r="BH957" i="3"/>
  <c r="BG957" i="3"/>
  <c r="BF957" i="3"/>
  <c r="T957" i="3"/>
  <c r="R957" i="3"/>
  <c r="P957" i="3"/>
  <c r="BI955" i="3"/>
  <c r="BH955" i="3"/>
  <c r="BG955" i="3"/>
  <c r="BF955" i="3"/>
  <c r="T955" i="3"/>
  <c r="R955" i="3"/>
  <c r="P955" i="3"/>
  <c r="BI954" i="3"/>
  <c r="BH954" i="3"/>
  <c r="BG954" i="3"/>
  <c r="BF954" i="3"/>
  <c r="T954" i="3"/>
  <c r="R954" i="3"/>
  <c r="P954" i="3"/>
  <c r="BI946" i="3"/>
  <c r="BH946" i="3"/>
  <c r="BG946" i="3"/>
  <c r="BF946" i="3"/>
  <c r="T946" i="3"/>
  <c r="R946" i="3"/>
  <c r="P946" i="3"/>
  <c r="BI938" i="3"/>
  <c r="BH938" i="3"/>
  <c r="BG938" i="3"/>
  <c r="BF938" i="3"/>
  <c r="T938" i="3"/>
  <c r="R938" i="3"/>
  <c r="P938" i="3"/>
  <c r="BI932" i="3"/>
  <c r="BH932" i="3"/>
  <c r="BG932" i="3"/>
  <c r="BF932" i="3"/>
  <c r="T932" i="3"/>
  <c r="R932" i="3"/>
  <c r="P932" i="3"/>
  <c r="BI931" i="3"/>
  <c r="BH931" i="3"/>
  <c r="BG931" i="3"/>
  <c r="BF931" i="3"/>
  <c r="T931" i="3"/>
  <c r="R931" i="3"/>
  <c r="P931" i="3"/>
  <c r="BI929" i="3"/>
  <c r="BH929" i="3"/>
  <c r="BG929" i="3"/>
  <c r="BF929" i="3"/>
  <c r="T929" i="3"/>
  <c r="R929" i="3"/>
  <c r="P929" i="3"/>
  <c r="BI928" i="3"/>
  <c r="BH928" i="3"/>
  <c r="BG928" i="3"/>
  <c r="BF928" i="3"/>
  <c r="T928" i="3"/>
  <c r="R928" i="3"/>
  <c r="P928" i="3"/>
  <c r="BI923" i="3"/>
  <c r="BH923" i="3"/>
  <c r="BG923" i="3"/>
  <c r="BF923" i="3"/>
  <c r="T923" i="3"/>
  <c r="R923" i="3"/>
  <c r="P923" i="3"/>
  <c r="BI907" i="3"/>
  <c r="BH907" i="3"/>
  <c r="BG907" i="3"/>
  <c r="BF907" i="3"/>
  <c r="T907" i="3"/>
  <c r="R907" i="3"/>
  <c r="P907" i="3"/>
  <c r="BI905" i="3"/>
  <c r="BH905" i="3"/>
  <c r="BG905" i="3"/>
  <c r="BF905" i="3"/>
  <c r="T905" i="3"/>
  <c r="R905" i="3"/>
  <c r="P905" i="3"/>
  <c r="BI904" i="3"/>
  <c r="BH904" i="3"/>
  <c r="BG904" i="3"/>
  <c r="BF904" i="3"/>
  <c r="T904" i="3"/>
  <c r="R904" i="3"/>
  <c r="P904" i="3"/>
  <c r="BI897" i="3"/>
  <c r="BH897" i="3"/>
  <c r="BG897" i="3"/>
  <c r="BF897" i="3"/>
  <c r="T897" i="3"/>
  <c r="R897" i="3"/>
  <c r="P897" i="3"/>
  <c r="BI889" i="3"/>
  <c r="BH889" i="3"/>
  <c r="BG889" i="3"/>
  <c r="BF889" i="3"/>
  <c r="T889" i="3"/>
  <c r="R889" i="3"/>
  <c r="P889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79" i="3"/>
  <c r="BH879" i="3"/>
  <c r="BG879" i="3"/>
  <c r="BF879" i="3"/>
  <c r="T879" i="3"/>
  <c r="R879" i="3"/>
  <c r="P879" i="3"/>
  <c r="BI872" i="3"/>
  <c r="BH872" i="3"/>
  <c r="BG872" i="3"/>
  <c r="BF872" i="3"/>
  <c r="T872" i="3"/>
  <c r="R872" i="3"/>
  <c r="P872" i="3"/>
  <c r="BI867" i="3"/>
  <c r="BH867" i="3"/>
  <c r="BG867" i="3"/>
  <c r="BF867" i="3"/>
  <c r="T867" i="3"/>
  <c r="R867" i="3"/>
  <c r="P867" i="3"/>
  <c r="BI861" i="3"/>
  <c r="BH861" i="3"/>
  <c r="BG861" i="3"/>
  <c r="BF861" i="3"/>
  <c r="T861" i="3"/>
  <c r="R861" i="3"/>
  <c r="P861" i="3"/>
  <c r="BI857" i="3"/>
  <c r="BH857" i="3"/>
  <c r="BG857" i="3"/>
  <c r="BF857" i="3"/>
  <c r="T857" i="3"/>
  <c r="R857" i="3"/>
  <c r="P857" i="3"/>
  <c r="BI850" i="3"/>
  <c r="BH850" i="3"/>
  <c r="BG850" i="3"/>
  <c r="BF850" i="3"/>
  <c r="T850" i="3"/>
  <c r="R850" i="3"/>
  <c r="P850" i="3"/>
  <c r="BI845" i="3"/>
  <c r="BH845" i="3"/>
  <c r="BG845" i="3"/>
  <c r="BF845" i="3"/>
  <c r="T845" i="3"/>
  <c r="R845" i="3"/>
  <c r="P845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37" i="3"/>
  <c r="BH837" i="3"/>
  <c r="BG837" i="3"/>
  <c r="BF837" i="3"/>
  <c r="T837" i="3"/>
  <c r="R837" i="3"/>
  <c r="P837" i="3"/>
  <c r="BI824" i="3"/>
  <c r="BH824" i="3"/>
  <c r="BG824" i="3"/>
  <c r="BF824" i="3"/>
  <c r="T824" i="3"/>
  <c r="R824" i="3"/>
  <c r="P824" i="3"/>
  <c r="BI823" i="3"/>
  <c r="BH823" i="3"/>
  <c r="BG823" i="3"/>
  <c r="BF823" i="3"/>
  <c r="T823" i="3"/>
  <c r="R823" i="3"/>
  <c r="P823" i="3"/>
  <c r="BI821" i="3"/>
  <c r="BH821" i="3"/>
  <c r="BG821" i="3"/>
  <c r="BF821" i="3"/>
  <c r="T821" i="3"/>
  <c r="R821" i="3"/>
  <c r="P821" i="3"/>
  <c r="BI820" i="3"/>
  <c r="BH820" i="3"/>
  <c r="BG820" i="3"/>
  <c r="BF820" i="3"/>
  <c r="T820" i="3"/>
  <c r="R820" i="3"/>
  <c r="P820" i="3"/>
  <c r="BI816" i="3"/>
  <c r="BH816" i="3"/>
  <c r="BG816" i="3"/>
  <c r="BF816" i="3"/>
  <c r="T816" i="3"/>
  <c r="R816" i="3"/>
  <c r="P816" i="3"/>
  <c r="BI804" i="3"/>
  <c r="BH804" i="3"/>
  <c r="BG804" i="3"/>
  <c r="BF804" i="3"/>
  <c r="T804" i="3"/>
  <c r="R804" i="3"/>
  <c r="P804" i="3"/>
  <c r="BI801" i="3"/>
  <c r="BH801" i="3"/>
  <c r="BG801" i="3"/>
  <c r="BF801" i="3"/>
  <c r="T801" i="3"/>
  <c r="R801" i="3"/>
  <c r="P801" i="3"/>
  <c r="BI788" i="3"/>
  <c r="BH788" i="3"/>
  <c r="BG788" i="3"/>
  <c r="BF788" i="3"/>
  <c r="T788" i="3"/>
  <c r="R788" i="3"/>
  <c r="P788" i="3"/>
  <c r="BI780" i="3"/>
  <c r="BH780" i="3"/>
  <c r="BG780" i="3"/>
  <c r="BF780" i="3"/>
  <c r="T780" i="3"/>
  <c r="R780" i="3"/>
  <c r="P780" i="3"/>
  <c r="BI775" i="3"/>
  <c r="BH775" i="3"/>
  <c r="BG775" i="3"/>
  <c r="BF775" i="3"/>
  <c r="T775" i="3"/>
  <c r="R775" i="3"/>
  <c r="P775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0" i="3"/>
  <c r="BH760" i="3"/>
  <c r="BG760" i="3"/>
  <c r="BF760" i="3"/>
  <c r="T760" i="3"/>
  <c r="R760" i="3"/>
  <c r="P760" i="3"/>
  <c r="BI739" i="3"/>
  <c r="BH739" i="3"/>
  <c r="BG739" i="3"/>
  <c r="BF739" i="3"/>
  <c r="T739" i="3"/>
  <c r="R739" i="3"/>
  <c r="P739" i="3"/>
  <c r="BI729" i="3"/>
  <c r="BH729" i="3"/>
  <c r="BG729" i="3"/>
  <c r="BF729" i="3"/>
  <c r="T729" i="3"/>
  <c r="R729" i="3"/>
  <c r="P729" i="3"/>
  <c r="BI723" i="3"/>
  <c r="BH723" i="3"/>
  <c r="BG723" i="3"/>
  <c r="BF723" i="3"/>
  <c r="T723" i="3"/>
  <c r="R723" i="3"/>
  <c r="P723" i="3"/>
  <c r="BI718" i="3"/>
  <c r="BH718" i="3"/>
  <c r="BG718" i="3"/>
  <c r="BF718" i="3"/>
  <c r="T718" i="3"/>
  <c r="R718" i="3"/>
  <c r="P718" i="3"/>
  <c r="BI713" i="3"/>
  <c r="BH713" i="3"/>
  <c r="BG713" i="3"/>
  <c r="BF713" i="3"/>
  <c r="T713" i="3"/>
  <c r="R713" i="3"/>
  <c r="P713" i="3"/>
  <c r="BI712" i="3"/>
  <c r="BH712" i="3"/>
  <c r="BG712" i="3"/>
  <c r="BF712" i="3"/>
  <c r="T712" i="3"/>
  <c r="R712" i="3"/>
  <c r="P712" i="3"/>
  <c r="BI707" i="3"/>
  <c r="BH707" i="3"/>
  <c r="BG707" i="3"/>
  <c r="BF707" i="3"/>
  <c r="T707" i="3"/>
  <c r="R707" i="3"/>
  <c r="P707" i="3"/>
  <c r="BI702" i="3"/>
  <c r="BH702" i="3"/>
  <c r="BG702" i="3"/>
  <c r="BF702" i="3"/>
  <c r="T702" i="3"/>
  <c r="R702" i="3"/>
  <c r="P702" i="3"/>
  <c r="BI701" i="3"/>
  <c r="BH701" i="3"/>
  <c r="BG701" i="3"/>
  <c r="BF701" i="3"/>
  <c r="T701" i="3"/>
  <c r="R701" i="3"/>
  <c r="P701" i="3"/>
  <c r="BI672" i="3"/>
  <c r="BH672" i="3"/>
  <c r="BG672" i="3"/>
  <c r="BF672" i="3"/>
  <c r="T672" i="3"/>
  <c r="R672" i="3"/>
  <c r="P672" i="3"/>
  <c r="BI643" i="3"/>
  <c r="BH643" i="3"/>
  <c r="BG643" i="3"/>
  <c r="BF643" i="3"/>
  <c r="T643" i="3"/>
  <c r="R643" i="3"/>
  <c r="P643" i="3"/>
  <c r="BI616" i="3"/>
  <c r="BH616" i="3"/>
  <c r="BG616" i="3"/>
  <c r="BF616" i="3"/>
  <c r="T616" i="3"/>
  <c r="R616" i="3"/>
  <c r="P616" i="3"/>
  <c r="BI615" i="3"/>
  <c r="BH615" i="3"/>
  <c r="BG615" i="3"/>
  <c r="BF615" i="3"/>
  <c r="T615" i="3"/>
  <c r="R615" i="3"/>
  <c r="P615" i="3"/>
  <c r="BI574" i="3"/>
  <c r="BH574" i="3"/>
  <c r="BG574" i="3"/>
  <c r="BF574" i="3"/>
  <c r="T574" i="3"/>
  <c r="R574" i="3"/>
  <c r="P574" i="3"/>
  <c r="BI533" i="3"/>
  <c r="BH533" i="3"/>
  <c r="BG533" i="3"/>
  <c r="BF533" i="3"/>
  <c r="T533" i="3"/>
  <c r="R533" i="3"/>
  <c r="P533" i="3"/>
  <c r="BI494" i="3"/>
  <c r="BH494" i="3"/>
  <c r="BG494" i="3"/>
  <c r="BF494" i="3"/>
  <c r="T494" i="3"/>
  <c r="R494" i="3"/>
  <c r="P494" i="3"/>
  <c r="BI465" i="3"/>
  <c r="BH465" i="3"/>
  <c r="BG465" i="3"/>
  <c r="BF465" i="3"/>
  <c r="T465" i="3"/>
  <c r="R465" i="3"/>
  <c r="P465" i="3"/>
  <c r="BI436" i="3"/>
  <c r="BH436" i="3"/>
  <c r="BG436" i="3"/>
  <c r="BF436" i="3"/>
  <c r="T436" i="3"/>
  <c r="R436" i="3"/>
  <c r="P436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394" i="3"/>
  <c r="BH394" i="3"/>
  <c r="BG394" i="3"/>
  <c r="BF394" i="3"/>
  <c r="T394" i="3"/>
  <c r="R394" i="3"/>
  <c r="P394" i="3"/>
  <c r="BI372" i="3"/>
  <c r="BH372" i="3"/>
  <c r="BG372" i="3"/>
  <c r="BF372" i="3"/>
  <c r="T372" i="3"/>
  <c r="R372" i="3"/>
  <c r="P372" i="3"/>
  <c r="BI305" i="3"/>
  <c r="BH305" i="3"/>
  <c r="BG305" i="3"/>
  <c r="BF305" i="3"/>
  <c r="T305" i="3"/>
  <c r="R305" i="3"/>
  <c r="P305" i="3"/>
  <c r="BI299" i="3"/>
  <c r="BH299" i="3"/>
  <c r="BG299" i="3"/>
  <c r="BF299" i="3"/>
  <c r="T299" i="3"/>
  <c r="R299" i="3"/>
  <c r="P299" i="3"/>
  <c r="BI292" i="3"/>
  <c r="BH292" i="3"/>
  <c r="BG292" i="3"/>
  <c r="BF292" i="3"/>
  <c r="T292" i="3"/>
  <c r="R292" i="3"/>
  <c r="P292" i="3"/>
  <c r="BI282" i="3"/>
  <c r="BH282" i="3"/>
  <c r="BG282" i="3"/>
  <c r="BF282" i="3"/>
  <c r="T282" i="3"/>
  <c r="R282" i="3"/>
  <c r="P282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26" i="3"/>
  <c r="BH226" i="3"/>
  <c r="BG226" i="3"/>
  <c r="BF226" i="3"/>
  <c r="T226" i="3"/>
  <c r="R226" i="3"/>
  <c r="P22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94" i="3"/>
  <c r="J93" i="3"/>
  <c r="F93" i="3"/>
  <c r="F91" i="3"/>
  <c r="E89" i="3"/>
  <c r="J20" i="3"/>
  <c r="E20" i="3"/>
  <c r="F94" i="3" s="1"/>
  <c r="J19" i="3"/>
  <c r="J14" i="3"/>
  <c r="J126" i="3"/>
  <c r="E7" i="3"/>
  <c r="E120" i="3"/>
  <c r="J39" i="2"/>
  <c r="J38" i="2"/>
  <c r="AY96" i="1" s="1"/>
  <c r="J37" i="2"/>
  <c r="AX96" i="1"/>
  <c r="BI2026" i="2"/>
  <c r="BH2026" i="2"/>
  <c r="BG2026" i="2"/>
  <c r="BF2026" i="2"/>
  <c r="T2026" i="2"/>
  <c r="R2026" i="2"/>
  <c r="R2010" i="2"/>
  <c r="R2009" i="2" s="1"/>
  <c r="P2026" i="2"/>
  <c r="BI2011" i="2"/>
  <c r="BH2011" i="2"/>
  <c r="BG2011" i="2"/>
  <c r="BF2011" i="2"/>
  <c r="T2011" i="2"/>
  <c r="T2010" i="2" s="1"/>
  <c r="T2009" i="2" s="1"/>
  <c r="R2011" i="2"/>
  <c r="P2011" i="2"/>
  <c r="P2010" i="2" s="1"/>
  <c r="P2009" i="2" s="1"/>
  <c r="BI2008" i="2"/>
  <c r="BH2008" i="2"/>
  <c r="BG2008" i="2"/>
  <c r="BF2008" i="2"/>
  <c r="T2008" i="2"/>
  <c r="T2007" i="2" s="1"/>
  <c r="R2008" i="2"/>
  <c r="R2007" i="2"/>
  <c r="P2008" i="2"/>
  <c r="P2007" i="2" s="1"/>
  <c r="BI2006" i="2"/>
  <c r="BH2006" i="2"/>
  <c r="BG2006" i="2"/>
  <c r="BF2006" i="2"/>
  <c r="T2006" i="2"/>
  <c r="R2006" i="2"/>
  <c r="P2006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7" i="2"/>
  <c r="BH1997" i="2"/>
  <c r="BG1997" i="2"/>
  <c r="BF1997" i="2"/>
  <c r="T1997" i="2"/>
  <c r="R1997" i="2"/>
  <c r="P1997" i="2"/>
  <c r="BI1996" i="2"/>
  <c r="BH1996" i="2"/>
  <c r="BG1996" i="2"/>
  <c r="BF1996" i="2"/>
  <c r="T1996" i="2"/>
  <c r="R1996" i="2"/>
  <c r="P1996" i="2"/>
  <c r="BI1995" i="2"/>
  <c r="BH1995" i="2"/>
  <c r="BG1995" i="2"/>
  <c r="BF1995" i="2"/>
  <c r="T1995" i="2"/>
  <c r="R1995" i="2"/>
  <c r="P1995" i="2"/>
  <c r="BI1990" i="2"/>
  <c r="BH1990" i="2"/>
  <c r="BG1990" i="2"/>
  <c r="BF1990" i="2"/>
  <c r="T1990" i="2"/>
  <c r="R1990" i="2"/>
  <c r="P1990" i="2"/>
  <c r="BI1973" i="2"/>
  <c r="BH1973" i="2"/>
  <c r="BG1973" i="2"/>
  <c r="BF1973" i="2"/>
  <c r="T1973" i="2"/>
  <c r="R1973" i="2"/>
  <c r="P1973" i="2"/>
  <c r="BI1971" i="2"/>
  <c r="BH1971" i="2"/>
  <c r="BG1971" i="2"/>
  <c r="BF1971" i="2"/>
  <c r="T1971" i="2"/>
  <c r="R1971" i="2"/>
  <c r="P1971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5" i="2"/>
  <c r="BH1965" i="2"/>
  <c r="BG1965" i="2"/>
  <c r="BF1965" i="2"/>
  <c r="T1965" i="2"/>
  <c r="R1965" i="2"/>
  <c r="P1965" i="2"/>
  <c r="BI1937" i="2"/>
  <c r="BH1937" i="2"/>
  <c r="BG1937" i="2"/>
  <c r="BF1937" i="2"/>
  <c r="T1937" i="2"/>
  <c r="R1937" i="2"/>
  <c r="P1937" i="2"/>
  <c r="BI1936" i="2"/>
  <c r="BH1936" i="2"/>
  <c r="BG1936" i="2"/>
  <c r="BF1936" i="2"/>
  <c r="T1936" i="2"/>
  <c r="R1936" i="2"/>
  <c r="P1936" i="2"/>
  <c r="BI1935" i="2"/>
  <c r="BH1935" i="2"/>
  <c r="BG1935" i="2"/>
  <c r="BF1935" i="2"/>
  <c r="T1935" i="2"/>
  <c r="R1935" i="2"/>
  <c r="P1935" i="2"/>
  <c r="BI1934" i="2"/>
  <c r="BH1934" i="2"/>
  <c r="BG1934" i="2"/>
  <c r="BF1934" i="2"/>
  <c r="T1934" i="2"/>
  <c r="R1934" i="2"/>
  <c r="P1934" i="2"/>
  <c r="BI1933" i="2"/>
  <c r="BH1933" i="2"/>
  <c r="BG1933" i="2"/>
  <c r="BF1933" i="2"/>
  <c r="T1933" i="2"/>
  <c r="R1933" i="2"/>
  <c r="P1933" i="2"/>
  <c r="BI1932" i="2"/>
  <c r="BH1932" i="2"/>
  <c r="BG1932" i="2"/>
  <c r="BF1932" i="2"/>
  <c r="T1932" i="2"/>
  <c r="R1932" i="2"/>
  <c r="P1932" i="2"/>
  <c r="BI1931" i="2"/>
  <c r="BH1931" i="2"/>
  <c r="BG1931" i="2"/>
  <c r="BF1931" i="2"/>
  <c r="T1931" i="2"/>
  <c r="R1931" i="2"/>
  <c r="P1931" i="2"/>
  <c r="BI1929" i="2"/>
  <c r="BH1929" i="2"/>
  <c r="BG1929" i="2"/>
  <c r="BF1929" i="2"/>
  <c r="T1929" i="2"/>
  <c r="R1929" i="2"/>
  <c r="P1929" i="2"/>
  <c r="BI1927" i="2"/>
  <c r="BH1927" i="2"/>
  <c r="BG1927" i="2"/>
  <c r="BF1927" i="2"/>
  <c r="T1927" i="2"/>
  <c r="R1927" i="2"/>
  <c r="P1927" i="2"/>
  <c r="BI1926" i="2"/>
  <c r="BH1926" i="2"/>
  <c r="BG1926" i="2"/>
  <c r="BF1926" i="2"/>
  <c r="T1926" i="2"/>
  <c r="R1926" i="2"/>
  <c r="P1926" i="2"/>
  <c r="BI1925" i="2"/>
  <c r="BH1925" i="2"/>
  <c r="BG1925" i="2"/>
  <c r="BF1925" i="2"/>
  <c r="T1925" i="2"/>
  <c r="R1925" i="2"/>
  <c r="P1925" i="2"/>
  <c r="BI1924" i="2"/>
  <c r="BH1924" i="2"/>
  <c r="BG1924" i="2"/>
  <c r="BF1924" i="2"/>
  <c r="T1924" i="2"/>
  <c r="R1924" i="2"/>
  <c r="P1924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20" i="2"/>
  <c r="BH1920" i="2"/>
  <c r="BG1920" i="2"/>
  <c r="BF1920" i="2"/>
  <c r="T1920" i="2"/>
  <c r="R1920" i="2"/>
  <c r="P1920" i="2"/>
  <c r="BI1919" i="2"/>
  <c r="BH1919" i="2"/>
  <c r="BG1919" i="2"/>
  <c r="BF1919" i="2"/>
  <c r="T1919" i="2"/>
  <c r="R1919" i="2"/>
  <c r="P1919" i="2"/>
  <c r="BI1918" i="2"/>
  <c r="BH1918" i="2"/>
  <c r="BG1918" i="2"/>
  <c r="BF1918" i="2"/>
  <c r="T1918" i="2"/>
  <c r="R1918" i="2"/>
  <c r="P1918" i="2"/>
  <c r="BI1917" i="2"/>
  <c r="BH1917" i="2"/>
  <c r="BG1917" i="2"/>
  <c r="BF1917" i="2"/>
  <c r="T1917" i="2"/>
  <c r="R1917" i="2"/>
  <c r="P1917" i="2"/>
  <c r="BI1916" i="2"/>
  <c r="BH1916" i="2"/>
  <c r="BG1916" i="2"/>
  <c r="BF1916" i="2"/>
  <c r="T1916" i="2"/>
  <c r="R1916" i="2"/>
  <c r="P1916" i="2"/>
  <c r="BI1915" i="2"/>
  <c r="BH1915" i="2"/>
  <c r="BG1915" i="2"/>
  <c r="BF1915" i="2"/>
  <c r="T1915" i="2"/>
  <c r="R1915" i="2"/>
  <c r="P1915" i="2"/>
  <c r="BI1914" i="2"/>
  <c r="BH1914" i="2"/>
  <c r="BG1914" i="2"/>
  <c r="BF1914" i="2"/>
  <c r="T1914" i="2"/>
  <c r="R1914" i="2"/>
  <c r="P1914" i="2"/>
  <c r="BI1913" i="2"/>
  <c r="BH1913" i="2"/>
  <c r="BG1913" i="2"/>
  <c r="BF1913" i="2"/>
  <c r="T1913" i="2"/>
  <c r="R1913" i="2"/>
  <c r="P1913" i="2"/>
  <c r="BI1912" i="2"/>
  <c r="BH1912" i="2"/>
  <c r="BG1912" i="2"/>
  <c r="BF1912" i="2"/>
  <c r="T1912" i="2"/>
  <c r="R1912" i="2"/>
  <c r="P1912" i="2"/>
  <c r="BI1911" i="2"/>
  <c r="BH1911" i="2"/>
  <c r="BG1911" i="2"/>
  <c r="BF1911" i="2"/>
  <c r="T1911" i="2"/>
  <c r="R1911" i="2"/>
  <c r="P1911" i="2"/>
  <c r="BI1910" i="2"/>
  <c r="BH1910" i="2"/>
  <c r="BG1910" i="2"/>
  <c r="BF1910" i="2"/>
  <c r="T1910" i="2"/>
  <c r="R1910" i="2"/>
  <c r="P1910" i="2"/>
  <c r="BI1909" i="2"/>
  <c r="BH1909" i="2"/>
  <c r="BG1909" i="2"/>
  <c r="BF1909" i="2"/>
  <c r="T1909" i="2"/>
  <c r="R1909" i="2"/>
  <c r="P1909" i="2"/>
  <c r="BI1908" i="2"/>
  <c r="BH1908" i="2"/>
  <c r="BG1908" i="2"/>
  <c r="BF1908" i="2"/>
  <c r="T1908" i="2"/>
  <c r="R1908" i="2"/>
  <c r="P1908" i="2"/>
  <c r="BI1907" i="2"/>
  <c r="BH1907" i="2"/>
  <c r="BG1907" i="2"/>
  <c r="BF1907" i="2"/>
  <c r="T1907" i="2"/>
  <c r="R1907" i="2"/>
  <c r="P1907" i="2"/>
  <c r="BI1906" i="2"/>
  <c r="BH1906" i="2"/>
  <c r="BG1906" i="2"/>
  <c r="BF1906" i="2"/>
  <c r="T1906" i="2"/>
  <c r="R1906" i="2"/>
  <c r="P1906" i="2"/>
  <c r="BI1904" i="2"/>
  <c r="BH1904" i="2"/>
  <c r="BG1904" i="2"/>
  <c r="BF1904" i="2"/>
  <c r="T1904" i="2"/>
  <c r="R1904" i="2"/>
  <c r="P1904" i="2"/>
  <c r="BI1901" i="2"/>
  <c r="BH1901" i="2"/>
  <c r="BG1901" i="2"/>
  <c r="BF1901" i="2"/>
  <c r="T1901" i="2"/>
  <c r="R1901" i="2"/>
  <c r="P1901" i="2"/>
  <c r="BI1900" i="2"/>
  <c r="BH1900" i="2"/>
  <c r="BG1900" i="2"/>
  <c r="BF1900" i="2"/>
  <c r="T1900" i="2"/>
  <c r="R1900" i="2"/>
  <c r="P1900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6" i="2"/>
  <c r="BH1896" i="2"/>
  <c r="BG1896" i="2"/>
  <c r="BF1896" i="2"/>
  <c r="T1896" i="2"/>
  <c r="R1896" i="2"/>
  <c r="P1896" i="2"/>
  <c r="BI1895" i="2"/>
  <c r="BH1895" i="2"/>
  <c r="BG1895" i="2"/>
  <c r="BF1895" i="2"/>
  <c r="T1895" i="2"/>
  <c r="R1895" i="2"/>
  <c r="P1895" i="2"/>
  <c r="BI1894" i="2"/>
  <c r="BH1894" i="2"/>
  <c r="BG1894" i="2"/>
  <c r="BF1894" i="2"/>
  <c r="T1894" i="2"/>
  <c r="R1894" i="2"/>
  <c r="P1894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1" i="2"/>
  <c r="BH1891" i="2"/>
  <c r="BG1891" i="2"/>
  <c r="BF1891" i="2"/>
  <c r="T1891" i="2"/>
  <c r="R1891" i="2"/>
  <c r="P1891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8" i="2"/>
  <c r="BH1888" i="2"/>
  <c r="BG1888" i="2"/>
  <c r="BF1888" i="2"/>
  <c r="T1888" i="2"/>
  <c r="R1888" i="2"/>
  <c r="P1888" i="2"/>
  <c r="BI1887" i="2"/>
  <c r="BH1887" i="2"/>
  <c r="BG1887" i="2"/>
  <c r="BF1887" i="2"/>
  <c r="T1887" i="2"/>
  <c r="R1887" i="2"/>
  <c r="P1887" i="2"/>
  <c r="BI1886" i="2"/>
  <c r="BH1886" i="2"/>
  <c r="BG1886" i="2"/>
  <c r="BF1886" i="2"/>
  <c r="T1886" i="2"/>
  <c r="R1886" i="2"/>
  <c r="P1886" i="2"/>
  <c r="BI1885" i="2"/>
  <c r="BH1885" i="2"/>
  <c r="BG1885" i="2"/>
  <c r="BF1885" i="2"/>
  <c r="T1885" i="2"/>
  <c r="R1885" i="2"/>
  <c r="P1885" i="2"/>
  <c r="BI1884" i="2"/>
  <c r="BH1884" i="2"/>
  <c r="BG1884" i="2"/>
  <c r="BF1884" i="2"/>
  <c r="T1884" i="2"/>
  <c r="R1884" i="2"/>
  <c r="P1884" i="2"/>
  <c r="BI1882" i="2"/>
  <c r="BH1882" i="2"/>
  <c r="BG1882" i="2"/>
  <c r="BF1882" i="2"/>
  <c r="T1882" i="2"/>
  <c r="R1882" i="2"/>
  <c r="P1882" i="2"/>
  <c r="BI1880" i="2"/>
  <c r="BH1880" i="2"/>
  <c r="BG1880" i="2"/>
  <c r="BF1880" i="2"/>
  <c r="T1880" i="2"/>
  <c r="R1880" i="2"/>
  <c r="P1880" i="2"/>
  <c r="BI1879" i="2"/>
  <c r="BH1879" i="2"/>
  <c r="BG1879" i="2"/>
  <c r="BF1879" i="2"/>
  <c r="T1879" i="2"/>
  <c r="R1879" i="2"/>
  <c r="P1879" i="2"/>
  <c r="BI1878" i="2"/>
  <c r="BH1878" i="2"/>
  <c r="BG1878" i="2"/>
  <c r="BF1878" i="2"/>
  <c r="T1878" i="2"/>
  <c r="R1878" i="2"/>
  <c r="P1878" i="2"/>
  <c r="BI1876" i="2"/>
  <c r="BH1876" i="2"/>
  <c r="BG1876" i="2"/>
  <c r="BF1876" i="2"/>
  <c r="T1876" i="2"/>
  <c r="R1876" i="2"/>
  <c r="P1876" i="2"/>
  <c r="BI1874" i="2"/>
  <c r="BH1874" i="2"/>
  <c r="BG1874" i="2"/>
  <c r="BF1874" i="2"/>
  <c r="T1874" i="2"/>
  <c r="R1874" i="2"/>
  <c r="P1874" i="2"/>
  <c r="BI1873" i="2"/>
  <c r="BH1873" i="2"/>
  <c r="BG1873" i="2"/>
  <c r="BF1873" i="2"/>
  <c r="T1873" i="2"/>
  <c r="R1873" i="2"/>
  <c r="P1873" i="2"/>
  <c r="BI1872" i="2"/>
  <c r="BH1872" i="2"/>
  <c r="BG1872" i="2"/>
  <c r="BF1872" i="2"/>
  <c r="T1872" i="2"/>
  <c r="R1872" i="2"/>
  <c r="P1872" i="2"/>
  <c r="BI1870" i="2"/>
  <c r="BH1870" i="2"/>
  <c r="BG1870" i="2"/>
  <c r="BF1870" i="2"/>
  <c r="T1870" i="2"/>
  <c r="R1870" i="2"/>
  <c r="P1870" i="2"/>
  <c r="BI1868" i="2"/>
  <c r="BH1868" i="2"/>
  <c r="BG1868" i="2"/>
  <c r="BF1868" i="2"/>
  <c r="T1868" i="2"/>
  <c r="R1868" i="2"/>
  <c r="P1868" i="2"/>
  <c r="BI1867" i="2"/>
  <c r="BH1867" i="2"/>
  <c r="BG1867" i="2"/>
  <c r="BF1867" i="2"/>
  <c r="T1867" i="2"/>
  <c r="R1867" i="2"/>
  <c r="P1867" i="2"/>
  <c r="BI1866" i="2"/>
  <c r="BH1866" i="2"/>
  <c r="BG1866" i="2"/>
  <c r="BF1866" i="2"/>
  <c r="T1866" i="2"/>
  <c r="R1866" i="2"/>
  <c r="P1866" i="2"/>
  <c r="BI1864" i="2"/>
  <c r="BH1864" i="2"/>
  <c r="BG1864" i="2"/>
  <c r="BF1864" i="2"/>
  <c r="T1864" i="2"/>
  <c r="R1864" i="2"/>
  <c r="P1864" i="2"/>
  <c r="BI1862" i="2"/>
  <c r="BH1862" i="2"/>
  <c r="BG1862" i="2"/>
  <c r="BF1862" i="2"/>
  <c r="T1862" i="2"/>
  <c r="R1862" i="2"/>
  <c r="P1862" i="2"/>
  <c r="BI1861" i="2"/>
  <c r="BH1861" i="2"/>
  <c r="BG1861" i="2"/>
  <c r="BF1861" i="2"/>
  <c r="T1861" i="2"/>
  <c r="R1861" i="2"/>
  <c r="P1861" i="2"/>
  <c r="BI1860" i="2"/>
  <c r="BH1860" i="2"/>
  <c r="BG1860" i="2"/>
  <c r="BF1860" i="2"/>
  <c r="T1860" i="2"/>
  <c r="R1860" i="2"/>
  <c r="P1860" i="2"/>
  <c r="BI1859" i="2"/>
  <c r="BH1859" i="2"/>
  <c r="BG1859" i="2"/>
  <c r="BF1859" i="2"/>
  <c r="T1859" i="2"/>
  <c r="R1859" i="2"/>
  <c r="P1859" i="2"/>
  <c r="BI1857" i="2"/>
  <c r="BH1857" i="2"/>
  <c r="BG1857" i="2"/>
  <c r="BF1857" i="2"/>
  <c r="T1857" i="2"/>
  <c r="R1857" i="2"/>
  <c r="P1857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53" i="2"/>
  <c r="BH1853" i="2"/>
  <c r="BG1853" i="2"/>
  <c r="BF1853" i="2"/>
  <c r="T1853" i="2"/>
  <c r="R1853" i="2"/>
  <c r="P1853" i="2"/>
  <c r="BI1852" i="2"/>
  <c r="BH1852" i="2"/>
  <c r="BG1852" i="2"/>
  <c r="BF1852" i="2"/>
  <c r="T1852" i="2"/>
  <c r="R1852" i="2"/>
  <c r="P1852" i="2"/>
  <c r="BI1850" i="2"/>
  <c r="BH1850" i="2"/>
  <c r="BG1850" i="2"/>
  <c r="BF1850" i="2"/>
  <c r="T1850" i="2"/>
  <c r="R1850" i="2"/>
  <c r="P1850" i="2"/>
  <c r="BI1848" i="2"/>
  <c r="BH1848" i="2"/>
  <c r="BG1848" i="2"/>
  <c r="BF1848" i="2"/>
  <c r="T1848" i="2"/>
  <c r="R1848" i="2"/>
  <c r="P1848" i="2"/>
  <c r="BI1847" i="2"/>
  <c r="BH1847" i="2"/>
  <c r="BG1847" i="2"/>
  <c r="BF1847" i="2"/>
  <c r="T1847" i="2"/>
  <c r="R1847" i="2"/>
  <c r="P1847" i="2"/>
  <c r="BI1846" i="2"/>
  <c r="BH1846" i="2"/>
  <c r="BG1846" i="2"/>
  <c r="BF1846" i="2"/>
  <c r="T1846" i="2"/>
  <c r="R1846" i="2"/>
  <c r="P1846" i="2"/>
  <c r="BI1845" i="2"/>
  <c r="BH1845" i="2"/>
  <c r="BG1845" i="2"/>
  <c r="BF1845" i="2"/>
  <c r="T1845" i="2"/>
  <c r="R1845" i="2"/>
  <c r="P1845" i="2"/>
  <c r="BI1843" i="2"/>
  <c r="BH1843" i="2"/>
  <c r="BG1843" i="2"/>
  <c r="BF1843" i="2"/>
  <c r="T1843" i="2"/>
  <c r="R1843" i="2"/>
  <c r="P1843" i="2"/>
  <c r="BI1841" i="2"/>
  <c r="BH1841" i="2"/>
  <c r="BG1841" i="2"/>
  <c r="BF1841" i="2"/>
  <c r="T1841" i="2"/>
  <c r="R1841" i="2"/>
  <c r="P1841" i="2"/>
  <c r="BI1839" i="2"/>
  <c r="BH1839" i="2"/>
  <c r="BG1839" i="2"/>
  <c r="BF1839" i="2"/>
  <c r="T1839" i="2"/>
  <c r="R1839" i="2"/>
  <c r="P1839" i="2"/>
  <c r="BI1837" i="2"/>
  <c r="BH1837" i="2"/>
  <c r="BG1837" i="2"/>
  <c r="BF1837" i="2"/>
  <c r="T1837" i="2"/>
  <c r="R1837" i="2"/>
  <c r="P1837" i="2"/>
  <c r="BI1836" i="2"/>
  <c r="BH1836" i="2"/>
  <c r="BG1836" i="2"/>
  <c r="BF1836" i="2"/>
  <c r="T1836" i="2"/>
  <c r="R1836" i="2"/>
  <c r="P1836" i="2"/>
  <c r="BI1835" i="2"/>
  <c r="BH1835" i="2"/>
  <c r="BG1835" i="2"/>
  <c r="BF1835" i="2"/>
  <c r="T1835" i="2"/>
  <c r="R1835" i="2"/>
  <c r="P1835" i="2"/>
  <c r="BI1834" i="2"/>
  <c r="BH1834" i="2"/>
  <c r="BG1834" i="2"/>
  <c r="BF1834" i="2"/>
  <c r="T1834" i="2"/>
  <c r="R1834" i="2"/>
  <c r="P1834" i="2"/>
  <c r="BI1832" i="2"/>
  <c r="BH1832" i="2"/>
  <c r="BG1832" i="2"/>
  <c r="BF1832" i="2"/>
  <c r="T1832" i="2"/>
  <c r="R1832" i="2"/>
  <c r="P1832" i="2"/>
  <c r="BI1830" i="2"/>
  <c r="BH1830" i="2"/>
  <c r="BG1830" i="2"/>
  <c r="BF1830" i="2"/>
  <c r="T1830" i="2"/>
  <c r="R1830" i="2"/>
  <c r="P1830" i="2"/>
  <c r="BI1828" i="2"/>
  <c r="BH1828" i="2"/>
  <c r="BG1828" i="2"/>
  <c r="BF1828" i="2"/>
  <c r="T1828" i="2"/>
  <c r="R1828" i="2"/>
  <c r="P1828" i="2"/>
  <c r="BI1826" i="2"/>
  <c r="BH1826" i="2"/>
  <c r="BG1826" i="2"/>
  <c r="BF1826" i="2"/>
  <c r="T1826" i="2"/>
  <c r="R1826" i="2"/>
  <c r="P1826" i="2"/>
  <c r="BI1825" i="2"/>
  <c r="BH1825" i="2"/>
  <c r="BG1825" i="2"/>
  <c r="BF1825" i="2"/>
  <c r="T1825" i="2"/>
  <c r="R1825" i="2"/>
  <c r="P1825" i="2"/>
  <c r="BI1824" i="2"/>
  <c r="BH1824" i="2"/>
  <c r="BG1824" i="2"/>
  <c r="BF1824" i="2"/>
  <c r="T1824" i="2"/>
  <c r="R1824" i="2"/>
  <c r="P1824" i="2"/>
  <c r="BI1823" i="2"/>
  <c r="BH1823" i="2"/>
  <c r="BG1823" i="2"/>
  <c r="BF1823" i="2"/>
  <c r="T1823" i="2"/>
  <c r="R1823" i="2"/>
  <c r="P1823" i="2"/>
  <c r="BI1822" i="2"/>
  <c r="BH1822" i="2"/>
  <c r="BG1822" i="2"/>
  <c r="BF1822" i="2"/>
  <c r="T1822" i="2"/>
  <c r="R1822" i="2"/>
  <c r="P1822" i="2"/>
  <c r="BI1821" i="2"/>
  <c r="BH1821" i="2"/>
  <c r="BG1821" i="2"/>
  <c r="BF1821" i="2"/>
  <c r="T1821" i="2"/>
  <c r="R1821" i="2"/>
  <c r="P1821" i="2"/>
  <c r="BI1820" i="2"/>
  <c r="BH1820" i="2"/>
  <c r="BG1820" i="2"/>
  <c r="BF1820" i="2"/>
  <c r="T1820" i="2"/>
  <c r="R1820" i="2"/>
  <c r="P1820" i="2"/>
  <c r="BI1818" i="2"/>
  <c r="BH1818" i="2"/>
  <c r="BG1818" i="2"/>
  <c r="BF1818" i="2"/>
  <c r="T1818" i="2"/>
  <c r="R1818" i="2"/>
  <c r="P1818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4" i="2"/>
  <c r="BH1814" i="2"/>
  <c r="BG1814" i="2"/>
  <c r="BF1814" i="2"/>
  <c r="T1814" i="2"/>
  <c r="R1814" i="2"/>
  <c r="P1814" i="2"/>
  <c r="BI1813" i="2"/>
  <c r="BH1813" i="2"/>
  <c r="BG1813" i="2"/>
  <c r="BF1813" i="2"/>
  <c r="T1813" i="2"/>
  <c r="R1813" i="2"/>
  <c r="P1813" i="2"/>
  <c r="BI1812" i="2"/>
  <c r="BH1812" i="2"/>
  <c r="BG1812" i="2"/>
  <c r="BF1812" i="2"/>
  <c r="T1812" i="2"/>
  <c r="R1812" i="2"/>
  <c r="P1812" i="2"/>
  <c r="BI1811" i="2"/>
  <c r="BH1811" i="2"/>
  <c r="BG1811" i="2"/>
  <c r="BF1811" i="2"/>
  <c r="T1811" i="2"/>
  <c r="R1811" i="2"/>
  <c r="P1811" i="2"/>
  <c r="BI1809" i="2"/>
  <c r="BH1809" i="2"/>
  <c r="BG1809" i="2"/>
  <c r="BF1809" i="2"/>
  <c r="T1809" i="2"/>
  <c r="R1809" i="2"/>
  <c r="P1809" i="2"/>
  <c r="BI1807" i="2"/>
  <c r="BH1807" i="2"/>
  <c r="BG1807" i="2"/>
  <c r="BF1807" i="2"/>
  <c r="T1807" i="2"/>
  <c r="R1807" i="2"/>
  <c r="P1807" i="2"/>
  <c r="BI1805" i="2"/>
  <c r="BH1805" i="2"/>
  <c r="BG1805" i="2"/>
  <c r="BF1805" i="2"/>
  <c r="T1805" i="2"/>
  <c r="R1805" i="2"/>
  <c r="P1805" i="2"/>
  <c r="BI1803" i="2"/>
  <c r="BH1803" i="2"/>
  <c r="BG1803" i="2"/>
  <c r="BF1803" i="2"/>
  <c r="T1803" i="2"/>
  <c r="R1803" i="2"/>
  <c r="P1803" i="2"/>
  <c r="BI1801" i="2"/>
  <c r="BH1801" i="2"/>
  <c r="BG1801" i="2"/>
  <c r="BF1801" i="2"/>
  <c r="T1801" i="2"/>
  <c r="R1801" i="2"/>
  <c r="P1801" i="2"/>
  <c r="BI1790" i="2"/>
  <c r="BH1790" i="2"/>
  <c r="BG1790" i="2"/>
  <c r="BF1790" i="2"/>
  <c r="T1790" i="2"/>
  <c r="R1790" i="2"/>
  <c r="P1790" i="2"/>
  <c r="BI1788" i="2"/>
  <c r="BH1788" i="2"/>
  <c r="BG1788" i="2"/>
  <c r="BF1788" i="2"/>
  <c r="T1788" i="2"/>
  <c r="R1788" i="2"/>
  <c r="P1788" i="2"/>
  <c r="BI1786" i="2"/>
  <c r="BH1786" i="2"/>
  <c r="BG1786" i="2"/>
  <c r="BF1786" i="2"/>
  <c r="T1786" i="2"/>
  <c r="R1786" i="2"/>
  <c r="P1786" i="2"/>
  <c r="BI1784" i="2"/>
  <c r="BH1784" i="2"/>
  <c r="BG1784" i="2"/>
  <c r="BF1784" i="2"/>
  <c r="T1784" i="2"/>
  <c r="R1784" i="2"/>
  <c r="P1784" i="2"/>
  <c r="BI1782" i="2"/>
  <c r="BH1782" i="2"/>
  <c r="BG1782" i="2"/>
  <c r="BF1782" i="2"/>
  <c r="T1782" i="2"/>
  <c r="R1782" i="2"/>
  <c r="P1782" i="2"/>
  <c r="BI1780" i="2"/>
  <c r="BH1780" i="2"/>
  <c r="BG1780" i="2"/>
  <c r="BF1780" i="2"/>
  <c r="T1780" i="2"/>
  <c r="R1780" i="2"/>
  <c r="P1780" i="2"/>
  <c r="BI1760" i="2"/>
  <c r="BH1760" i="2"/>
  <c r="BG1760" i="2"/>
  <c r="BF1760" i="2"/>
  <c r="T1760" i="2"/>
  <c r="R1760" i="2"/>
  <c r="P1760" i="2"/>
  <c r="BI1758" i="2"/>
  <c r="BH1758" i="2"/>
  <c r="BG1758" i="2"/>
  <c r="BF1758" i="2"/>
  <c r="T1758" i="2"/>
  <c r="R1758" i="2"/>
  <c r="P1758" i="2"/>
  <c r="BI1756" i="2"/>
  <c r="BH1756" i="2"/>
  <c r="BG1756" i="2"/>
  <c r="BF1756" i="2"/>
  <c r="T1756" i="2"/>
  <c r="R1756" i="2"/>
  <c r="P1756" i="2"/>
  <c r="BI1754" i="2"/>
  <c r="BH1754" i="2"/>
  <c r="BG1754" i="2"/>
  <c r="BF1754" i="2"/>
  <c r="T1754" i="2"/>
  <c r="R1754" i="2"/>
  <c r="P1754" i="2"/>
  <c r="BI1752" i="2"/>
  <c r="BH1752" i="2"/>
  <c r="BG1752" i="2"/>
  <c r="BF1752" i="2"/>
  <c r="T1752" i="2"/>
  <c r="R1752" i="2"/>
  <c r="P1752" i="2"/>
  <c r="BI1750" i="2"/>
  <c r="BH1750" i="2"/>
  <c r="BG1750" i="2"/>
  <c r="BF1750" i="2"/>
  <c r="T1750" i="2"/>
  <c r="R1750" i="2"/>
  <c r="P1750" i="2"/>
  <c r="BI1739" i="2"/>
  <c r="BH1739" i="2"/>
  <c r="BG1739" i="2"/>
  <c r="BF1739" i="2"/>
  <c r="T1739" i="2"/>
  <c r="R1739" i="2"/>
  <c r="P1739" i="2"/>
  <c r="BI1737" i="2"/>
  <c r="BH1737" i="2"/>
  <c r="BG1737" i="2"/>
  <c r="BF1737" i="2"/>
  <c r="T1737" i="2"/>
  <c r="R1737" i="2"/>
  <c r="P1737" i="2"/>
  <c r="BI1735" i="2"/>
  <c r="BH1735" i="2"/>
  <c r="BG1735" i="2"/>
  <c r="BF1735" i="2"/>
  <c r="T1735" i="2"/>
  <c r="R1735" i="2"/>
  <c r="P1735" i="2"/>
  <c r="BI1724" i="2"/>
  <c r="BH1724" i="2"/>
  <c r="BG1724" i="2"/>
  <c r="BF1724" i="2"/>
  <c r="T1724" i="2"/>
  <c r="R1724" i="2"/>
  <c r="P1724" i="2"/>
  <c r="BI1722" i="2"/>
  <c r="BH1722" i="2"/>
  <c r="BG1722" i="2"/>
  <c r="BF1722" i="2"/>
  <c r="T1722" i="2"/>
  <c r="R1722" i="2"/>
  <c r="P1722" i="2"/>
  <c r="BI1721" i="2"/>
  <c r="BH1721" i="2"/>
  <c r="BG1721" i="2"/>
  <c r="BF1721" i="2"/>
  <c r="T1721" i="2"/>
  <c r="R1721" i="2"/>
  <c r="P1721" i="2"/>
  <c r="BI1714" i="2"/>
  <c r="BH1714" i="2"/>
  <c r="BG1714" i="2"/>
  <c r="BF1714" i="2"/>
  <c r="T1714" i="2"/>
  <c r="R1714" i="2"/>
  <c r="P1714" i="2"/>
  <c r="BI1707" i="2"/>
  <c r="BH1707" i="2"/>
  <c r="BG1707" i="2"/>
  <c r="BF1707" i="2"/>
  <c r="T1707" i="2"/>
  <c r="R1707" i="2"/>
  <c r="P1707" i="2"/>
  <c r="BI1702" i="2"/>
  <c r="BH1702" i="2"/>
  <c r="BG1702" i="2"/>
  <c r="BF1702" i="2"/>
  <c r="T1702" i="2"/>
  <c r="R1702" i="2"/>
  <c r="P1702" i="2"/>
  <c r="BI1696" i="2"/>
  <c r="BH1696" i="2"/>
  <c r="BG1696" i="2"/>
  <c r="BF1696" i="2"/>
  <c r="T1696" i="2"/>
  <c r="R1696" i="2"/>
  <c r="P1696" i="2"/>
  <c r="BI1692" i="2"/>
  <c r="BH1692" i="2"/>
  <c r="BG1692" i="2"/>
  <c r="BF1692" i="2"/>
  <c r="T1692" i="2"/>
  <c r="R1692" i="2"/>
  <c r="P1692" i="2"/>
  <c r="BI1687" i="2"/>
  <c r="BH1687" i="2"/>
  <c r="BG1687" i="2"/>
  <c r="BF1687" i="2"/>
  <c r="T1687" i="2"/>
  <c r="R1687" i="2"/>
  <c r="P1687" i="2"/>
  <c r="BI1680" i="2"/>
  <c r="BH1680" i="2"/>
  <c r="BG1680" i="2"/>
  <c r="BF1680" i="2"/>
  <c r="T1680" i="2"/>
  <c r="R1680" i="2"/>
  <c r="P1680" i="2"/>
  <c r="BI1675" i="2"/>
  <c r="BH1675" i="2"/>
  <c r="BG1675" i="2"/>
  <c r="BF1675" i="2"/>
  <c r="T1675" i="2"/>
  <c r="R1675" i="2"/>
  <c r="P1675" i="2"/>
  <c r="BI1674" i="2"/>
  <c r="BH1674" i="2"/>
  <c r="BG1674" i="2"/>
  <c r="BF1674" i="2"/>
  <c r="T1674" i="2"/>
  <c r="R1674" i="2"/>
  <c r="P1674" i="2"/>
  <c r="BI1672" i="2"/>
  <c r="BH1672" i="2"/>
  <c r="BG1672" i="2"/>
  <c r="BF1672" i="2"/>
  <c r="T1672" i="2"/>
  <c r="R1672" i="2"/>
  <c r="P1672" i="2"/>
  <c r="BI1671" i="2"/>
  <c r="BH1671" i="2"/>
  <c r="BG1671" i="2"/>
  <c r="BF1671" i="2"/>
  <c r="T1671" i="2"/>
  <c r="R1671" i="2"/>
  <c r="P1671" i="2"/>
  <c r="BI1668" i="2"/>
  <c r="BH1668" i="2"/>
  <c r="BG1668" i="2"/>
  <c r="BF1668" i="2"/>
  <c r="T1668" i="2"/>
  <c r="R1668" i="2"/>
  <c r="P1668" i="2"/>
  <c r="BI1655" i="2"/>
  <c r="BH1655" i="2"/>
  <c r="BG1655" i="2"/>
  <c r="BF1655" i="2"/>
  <c r="T1655" i="2"/>
  <c r="R1655" i="2"/>
  <c r="P1655" i="2"/>
  <c r="BI1654" i="2"/>
  <c r="BH1654" i="2"/>
  <c r="BG1654" i="2"/>
  <c r="BF1654" i="2"/>
  <c r="T1654" i="2"/>
  <c r="R1654" i="2"/>
  <c r="P1654" i="2"/>
  <c r="BI1652" i="2"/>
  <c r="BH1652" i="2"/>
  <c r="BG1652" i="2"/>
  <c r="BF1652" i="2"/>
  <c r="T1652" i="2"/>
  <c r="R1652" i="2"/>
  <c r="P1652" i="2"/>
  <c r="BI1651" i="2"/>
  <c r="BH1651" i="2"/>
  <c r="BG1651" i="2"/>
  <c r="BF1651" i="2"/>
  <c r="T1651" i="2"/>
  <c r="R1651" i="2"/>
  <c r="P1651" i="2"/>
  <c r="BI1647" i="2"/>
  <c r="BH1647" i="2"/>
  <c r="BG1647" i="2"/>
  <c r="BF1647" i="2"/>
  <c r="T1647" i="2"/>
  <c r="R1647" i="2"/>
  <c r="P1647" i="2"/>
  <c r="BI1635" i="2"/>
  <c r="BH1635" i="2"/>
  <c r="BG1635" i="2"/>
  <c r="BF1635" i="2"/>
  <c r="T1635" i="2"/>
  <c r="R1635" i="2"/>
  <c r="P1635" i="2"/>
  <c r="BI1632" i="2"/>
  <c r="BH1632" i="2"/>
  <c r="BG1632" i="2"/>
  <c r="BF1632" i="2"/>
  <c r="T1632" i="2"/>
  <c r="R1632" i="2"/>
  <c r="P1632" i="2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6" i="2"/>
  <c r="BH1616" i="2"/>
  <c r="BG1616" i="2"/>
  <c r="BF1616" i="2"/>
  <c r="T1616" i="2"/>
  <c r="R1616" i="2"/>
  <c r="P1616" i="2"/>
  <c r="BI1609" i="2"/>
  <c r="BH1609" i="2"/>
  <c r="BG1609" i="2"/>
  <c r="BF1609" i="2"/>
  <c r="T1609" i="2"/>
  <c r="R1609" i="2"/>
  <c r="P1609" i="2"/>
  <c r="BI1602" i="2"/>
  <c r="BH1602" i="2"/>
  <c r="BG1602" i="2"/>
  <c r="BF1602" i="2"/>
  <c r="T1602" i="2"/>
  <c r="R1602" i="2"/>
  <c r="P1602" i="2"/>
  <c r="BI1597" i="2"/>
  <c r="BH1597" i="2"/>
  <c r="BG1597" i="2"/>
  <c r="BF1597" i="2"/>
  <c r="T1597" i="2"/>
  <c r="R1597" i="2"/>
  <c r="P1597" i="2"/>
  <c r="BI1593" i="2"/>
  <c r="BH1593" i="2"/>
  <c r="BG1593" i="2"/>
  <c r="BF1593" i="2"/>
  <c r="T1593" i="2"/>
  <c r="R1593" i="2"/>
  <c r="P1593" i="2"/>
  <c r="BI1592" i="2"/>
  <c r="BH1592" i="2"/>
  <c r="BG1592" i="2"/>
  <c r="BF1592" i="2"/>
  <c r="T1592" i="2"/>
  <c r="R1592" i="2"/>
  <c r="P1592" i="2"/>
  <c r="BI1590" i="2"/>
  <c r="BH1590" i="2"/>
  <c r="BG1590" i="2"/>
  <c r="BF1590" i="2"/>
  <c r="T1590" i="2"/>
  <c r="R1590" i="2"/>
  <c r="P1590" i="2"/>
  <c r="BI1589" i="2"/>
  <c r="BH1589" i="2"/>
  <c r="BG1589" i="2"/>
  <c r="BF1589" i="2"/>
  <c r="T1589" i="2"/>
  <c r="R1589" i="2"/>
  <c r="P1589" i="2"/>
  <c r="BI1586" i="2"/>
  <c r="BH1586" i="2"/>
  <c r="BG1586" i="2"/>
  <c r="BF1586" i="2"/>
  <c r="T1586" i="2"/>
  <c r="R1586" i="2"/>
  <c r="P1586" i="2"/>
  <c r="BI1573" i="2"/>
  <c r="BH1573" i="2"/>
  <c r="BG1573" i="2"/>
  <c r="BF1573" i="2"/>
  <c r="T1573" i="2"/>
  <c r="R1573" i="2"/>
  <c r="P1573" i="2"/>
  <c r="BI1572" i="2"/>
  <c r="BH1572" i="2"/>
  <c r="BG1572" i="2"/>
  <c r="BF1572" i="2"/>
  <c r="T1572" i="2"/>
  <c r="R1572" i="2"/>
  <c r="P1572" i="2"/>
  <c r="BI1570" i="2"/>
  <c r="BH1570" i="2"/>
  <c r="BG1570" i="2"/>
  <c r="BF1570" i="2"/>
  <c r="T1570" i="2"/>
  <c r="R1570" i="2"/>
  <c r="P1570" i="2"/>
  <c r="BI1569" i="2"/>
  <c r="BH1569" i="2"/>
  <c r="BG1569" i="2"/>
  <c r="BF1569" i="2"/>
  <c r="T1569" i="2"/>
  <c r="R1569" i="2"/>
  <c r="P1569" i="2"/>
  <c r="BI1568" i="2"/>
  <c r="BH1568" i="2"/>
  <c r="BG1568" i="2"/>
  <c r="BF1568" i="2"/>
  <c r="T1568" i="2"/>
  <c r="R1568" i="2"/>
  <c r="P1568" i="2"/>
  <c r="BI1556" i="2"/>
  <c r="BH1556" i="2"/>
  <c r="BG1556" i="2"/>
  <c r="BF1556" i="2"/>
  <c r="T1556" i="2"/>
  <c r="R1556" i="2"/>
  <c r="P1556" i="2"/>
  <c r="BI1554" i="2"/>
  <c r="BH1554" i="2"/>
  <c r="BG1554" i="2"/>
  <c r="BF1554" i="2"/>
  <c r="T1554" i="2"/>
  <c r="R1554" i="2"/>
  <c r="P1554" i="2"/>
  <c r="BI1553" i="2"/>
  <c r="BH1553" i="2"/>
  <c r="BG1553" i="2"/>
  <c r="BF1553" i="2"/>
  <c r="T1553" i="2"/>
  <c r="R1553" i="2"/>
  <c r="P1553" i="2"/>
  <c r="BI1539" i="2"/>
  <c r="BH1539" i="2"/>
  <c r="BG1539" i="2"/>
  <c r="BF1539" i="2"/>
  <c r="T1539" i="2"/>
  <c r="R1539" i="2"/>
  <c r="P1539" i="2"/>
  <c r="BI1525" i="2"/>
  <c r="BH1525" i="2"/>
  <c r="BG1525" i="2"/>
  <c r="BF1525" i="2"/>
  <c r="T1525" i="2"/>
  <c r="R1525" i="2"/>
  <c r="P1525" i="2"/>
  <c r="BI1522" i="2"/>
  <c r="BH1522" i="2"/>
  <c r="BG1522" i="2"/>
  <c r="BF1522" i="2"/>
  <c r="T1522" i="2"/>
  <c r="R1522" i="2"/>
  <c r="P1522" i="2"/>
  <c r="BI1519" i="2"/>
  <c r="BH1519" i="2"/>
  <c r="BG1519" i="2"/>
  <c r="BF1519" i="2"/>
  <c r="T1519" i="2"/>
  <c r="R1519" i="2"/>
  <c r="P1519" i="2"/>
  <c r="BI1503" i="2"/>
  <c r="BH1503" i="2"/>
  <c r="BG1503" i="2"/>
  <c r="BF1503" i="2"/>
  <c r="T1503" i="2"/>
  <c r="R1503" i="2"/>
  <c r="P1503" i="2"/>
  <c r="BI1502" i="2"/>
  <c r="BH1502" i="2"/>
  <c r="BG1502" i="2"/>
  <c r="BF1502" i="2"/>
  <c r="T1502" i="2"/>
  <c r="R1502" i="2"/>
  <c r="P1502" i="2"/>
  <c r="BI1481" i="2"/>
  <c r="BH1481" i="2"/>
  <c r="BG1481" i="2"/>
  <c r="BF1481" i="2"/>
  <c r="T1481" i="2"/>
  <c r="R1481" i="2"/>
  <c r="P1481" i="2"/>
  <c r="BI1479" i="2"/>
  <c r="BH1479" i="2"/>
  <c r="BG1479" i="2"/>
  <c r="BF1479" i="2"/>
  <c r="T1479" i="2"/>
  <c r="R1479" i="2"/>
  <c r="P1479" i="2"/>
  <c r="BI1478" i="2"/>
  <c r="BH1478" i="2"/>
  <c r="BG1478" i="2"/>
  <c r="BF1478" i="2"/>
  <c r="T1478" i="2"/>
  <c r="R1478" i="2"/>
  <c r="P1478" i="2"/>
  <c r="BI1470" i="2"/>
  <c r="BH1470" i="2"/>
  <c r="BG1470" i="2"/>
  <c r="BF1470" i="2"/>
  <c r="T1470" i="2"/>
  <c r="R1470" i="2"/>
  <c r="P1470" i="2"/>
  <c r="BI1462" i="2"/>
  <c r="BH1462" i="2"/>
  <c r="BG1462" i="2"/>
  <c r="BF1462" i="2"/>
  <c r="T1462" i="2"/>
  <c r="R1462" i="2"/>
  <c r="P1462" i="2"/>
  <c r="BI1457" i="2"/>
  <c r="BH1457" i="2"/>
  <c r="BG1457" i="2"/>
  <c r="BF1457" i="2"/>
  <c r="T1457" i="2"/>
  <c r="R1457" i="2"/>
  <c r="P1457" i="2"/>
  <c r="BI1452" i="2"/>
  <c r="BH1452" i="2"/>
  <c r="BG1452" i="2"/>
  <c r="BF1452" i="2"/>
  <c r="T1452" i="2"/>
  <c r="R1452" i="2"/>
  <c r="P1452" i="2"/>
  <c r="BI1448" i="2"/>
  <c r="BH1448" i="2"/>
  <c r="BG1448" i="2"/>
  <c r="BF1448" i="2"/>
  <c r="T1448" i="2"/>
  <c r="R1448" i="2"/>
  <c r="P1448" i="2"/>
  <c r="BI1447" i="2"/>
  <c r="BH1447" i="2"/>
  <c r="BG1447" i="2"/>
  <c r="BF1447" i="2"/>
  <c r="T1447" i="2"/>
  <c r="R1447" i="2"/>
  <c r="P1447" i="2"/>
  <c r="BI1445" i="2"/>
  <c r="BH1445" i="2"/>
  <c r="BG1445" i="2"/>
  <c r="BF1445" i="2"/>
  <c r="T1445" i="2"/>
  <c r="R1445" i="2"/>
  <c r="P1445" i="2"/>
  <c r="BI1444" i="2"/>
  <c r="BH1444" i="2"/>
  <c r="BG1444" i="2"/>
  <c r="BF1444" i="2"/>
  <c r="T1444" i="2"/>
  <c r="R1444" i="2"/>
  <c r="P1444" i="2"/>
  <c r="BI1439" i="2"/>
  <c r="BH1439" i="2"/>
  <c r="BG1439" i="2"/>
  <c r="BF1439" i="2"/>
  <c r="T1439" i="2"/>
  <c r="R1439" i="2"/>
  <c r="P1439" i="2"/>
  <c r="BI1425" i="2"/>
  <c r="BH1425" i="2"/>
  <c r="BG1425" i="2"/>
  <c r="BF1425" i="2"/>
  <c r="T1425" i="2"/>
  <c r="R1425" i="2"/>
  <c r="P1425" i="2"/>
  <c r="BI1422" i="2"/>
  <c r="BH1422" i="2"/>
  <c r="BG1422" i="2"/>
  <c r="BF1422" i="2"/>
  <c r="T1422" i="2"/>
  <c r="R1422" i="2"/>
  <c r="P1422" i="2"/>
  <c r="BI1409" i="2"/>
  <c r="BH1409" i="2"/>
  <c r="BG1409" i="2"/>
  <c r="BF1409" i="2"/>
  <c r="T1409" i="2"/>
  <c r="R1409" i="2"/>
  <c r="P1409" i="2"/>
  <c r="BI1407" i="2"/>
  <c r="BH1407" i="2"/>
  <c r="BG1407" i="2"/>
  <c r="BF1407" i="2"/>
  <c r="T1407" i="2"/>
  <c r="R1407" i="2"/>
  <c r="P1407" i="2"/>
  <c r="BI1406" i="2"/>
  <c r="BH1406" i="2"/>
  <c r="BG1406" i="2"/>
  <c r="BF1406" i="2"/>
  <c r="T1406" i="2"/>
  <c r="R1406" i="2"/>
  <c r="P1406" i="2"/>
  <c r="BI1396" i="2"/>
  <c r="BH1396" i="2"/>
  <c r="BG1396" i="2"/>
  <c r="BF1396" i="2"/>
  <c r="T1396" i="2"/>
  <c r="R1396" i="2"/>
  <c r="P1396" i="2"/>
  <c r="BI1386" i="2"/>
  <c r="BH1386" i="2"/>
  <c r="BG1386" i="2"/>
  <c r="BF1386" i="2"/>
  <c r="T1386" i="2"/>
  <c r="R1386" i="2"/>
  <c r="P1386" i="2"/>
  <c r="BI1378" i="2"/>
  <c r="BH1378" i="2"/>
  <c r="BG1378" i="2"/>
  <c r="BF1378" i="2"/>
  <c r="T1378" i="2"/>
  <c r="R1378" i="2"/>
  <c r="P1378" i="2"/>
  <c r="BI1369" i="2"/>
  <c r="BH1369" i="2"/>
  <c r="BG1369" i="2"/>
  <c r="BF1369" i="2"/>
  <c r="T1369" i="2"/>
  <c r="R1369" i="2"/>
  <c r="P1369" i="2"/>
  <c r="BI1362" i="2"/>
  <c r="BH1362" i="2"/>
  <c r="BG1362" i="2"/>
  <c r="BF1362" i="2"/>
  <c r="T1362" i="2"/>
  <c r="R1362" i="2"/>
  <c r="P1362" i="2"/>
  <c r="BI1353" i="2"/>
  <c r="BH1353" i="2"/>
  <c r="BG1353" i="2"/>
  <c r="BF1353" i="2"/>
  <c r="T1353" i="2"/>
  <c r="R1353" i="2"/>
  <c r="P1353" i="2"/>
  <c r="BI1346" i="2"/>
  <c r="BH1346" i="2"/>
  <c r="BG1346" i="2"/>
  <c r="BF1346" i="2"/>
  <c r="T1346" i="2"/>
  <c r="R1346" i="2"/>
  <c r="P1346" i="2"/>
  <c r="BI1339" i="2"/>
  <c r="BH1339" i="2"/>
  <c r="BG1339" i="2"/>
  <c r="BF1339" i="2"/>
  <c r="T1339" i="2"/>
  <c r="R1339" i="2"/>
  <c r="P1339" i="2"/>
  <c r="BI1330" i="2"/>
  <c r="BH1330" i="2"/>
  <c r="BG1330" i="2"/>
  <c r="BF1330" i="2"/>
  <c r="T1330" i="2"/>
  <c r="R1330" i="2"/>
  <c r="P1330" i="2"/>
  <c r="BI1323" i="2"/>
  <c r="BH1323" i="2"/>
  <c r="BG1323" i="2"/>
  <c r="BF1323" i="2"/>
  <c r="T1323" i="2"/>
  <c r="R1323" i="2"/>
  <c r="P1323" i="2"/>
  <c r="BI1322" i="2"/>
  <c r="BH1322" i="2"/>
  <c r="BG1322" i="2"/>
  <c r="BF1322" i="2"/>
  <c r="T1322" i="2"/>
  <c r="R1322" i="2"/>
  <c r="P1322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1" i="2"/>
  <c r="BH1311" i="2"/>
  <c r="BG1311" i="2"/>
  <c r="BF1311" i="2"/>
  <c r="T1311" i="2"/>
  <c r="R1311" i="2"/>
  <c r="P1311" i="2"/>
  <c r="BI1292" i="2"/>
  <c r="BH1292" i="2"/>
  <c r="BG1292" i="2"/>
  <c r="BF1292" i="2"/>
  <c r="T1292" i="2"/>
  <c r="R1292" i="2"/>
  <c r="P1292" i="2"/>
  <c r="BI1291" i="2"/>
  <c r="BH1291" i="2"/>
  <c r="BG1291" i="2"/>
  <c r="BF1291" i="2"/>
  <c r="T1291" i="2"/>
  <c r="R1291" i="2"/>
  <c r="P1291" i="2"/>
  <c r="BI1289" i="2"/>
  <c r="BH1289" i="2"/>
  <c r="BG1289" i="2"/>
  <c r="BF1289" i="2"/>
  <c r="T1289" i="2"/>
  <c r="R1289" i="2"/>
  <c r="P1289" i="2"/>
  <c r="BI1288" i="2"/>
  <c r="BH1288" i="2"/>
  <c r="BG1288" i="2"/>
  <c r="BF1288" i="2"/>
  <c r="T1288" i="2"/>
  <c r="R1288" i="2"/>
  <c r="P1288" i="2"/>
  <c r="BI1280" i="2"/>
  <c r="BH1280" i="2"/>
  <c r="BG1280" i="2"/>
  <c r="BF1280" i="2"/>
  <c r="T1280" i="2"/>
  <c r="R1280" i="2"/>
  <c r="P1280" i="2"/>
  <c r="BI1262" i="2"/>
  <c r="BH1262" i="2"/>
  <c r="BG1262" i="2"/>
  <c r="BF1262" i="2"/>
  <c r="T1262" i="2"/>
  <c r="R1262" i="2"/>
  <c r="P1262" i="2"/>
  <c r="BI1255" i="2"/>
  <c r="BH1255" i="2"/>
  <c r="BG1255" i="2"/>
  <c r="BF1255" i="2"/>
  <c r="T1255" i="2"/>
  <c r="R1255" i="2"/>
  <c r="P1255" i="2"/>
  <c r="BI1237" i="2"/>
  <c r="BH1237" i="2"/>
  <c r="BG1237" i="2"/>
  <c r="BF1237" i="2"/>
  <c r="T1237" i="2"/>
  <c r="R1237" i="2"/>
  <c r="P1237" i="2"/>
  <c r="BI1232" i="2"/>
  <c r="BH1232" i="2"/>
  <c r="BG1232" i="2"/>
  <c r="BF1232" i="2"/>
  <c r="T1232" i="2"/>
  <c r="R1232" i="2"/>
  <c r="P1232" i="2"/>
  <c r="BI1214" i="2"/>
  <c r="BH1214" i="2"/>
  <c r="BG1214" i="2"/>
  <c r="BF1214" i="2"/>
  <c r="T1214" i="2"/>
  <c r="R1214" i="2"/>
  <c r="P1214" i="2"/>
  <c r="BI1206" i="2"/>
  <c r="BH1206" i="2"/>
  <c r="BG1206" i="2"/>
  <c r="BF1206" i="2"/>
  <c r="T1206" i="2"/>
  <c r="R1206" i="2"/>
  <c r="P1206" i="2"/>
  <c r="BI1201" i="2"/>
  <c r="BH1201" i="2"/>
  <c r="BG1201" i="2"/>
  <c r="BF1201" i="2"/>
  <c r="T1201" i="2"/>
  <c r="R1201" i="2"/>
  <c r="P1201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85" i="2"/>
  <c r="BH1185" i="2"/>
  <c r="BG1185" i="2"/>
  <c r="BF1185" i="2"/>
  <c r="T1185" i="2"/>
  <c r="R1185" i="2"/>
  <c r="P1185" i="2"/>
  <c r="BI1160" i="2"/>
  <c r="BH1160" i="2"/>
  <c r="BG1160" i="2"/>
  <c r="BF1160" i="2"/>
  <c r="T1160" i="2"/>
  <c r="R1160" i="2"/>
  <c r="P1160" i="2"/>
  <c r="BI1150" i="2"/>
  <c r="BH1150" i="2"/>
  <c r="BG1150" i="2"/>
  <c r="BF1150" i="2"/>
  <c r="T1150" i="2"/>
  <c r="R1150" i="2"/>
  <c r="P1150" i="2"/>
  <c r="BI1144" i="2"/>
  <c r="BH1144" i="2"/>
  <c r="BG1144" i="2"/>
  <c r="BF1144" i="2"/>
  <c r="T1144" i="2"/>
  <c r="R1144" i="2"/>
  <c r="P1144" i="2"/>
  <c r="BI1139" i="2"/>
  <c r="BH1139" i="2"/>
  <c r="BG1139" i="2"/>
  <c r="BF1139" i="2"/>
  <c r="T1139" i="2"/>
  <c r="R1139" i="2"/>
  <c r="P1139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28" i="2"/>
  <c r="BH1128" i="2"/>
  <c r="BG1128" i="2"/>
  <c r="BF1128" i="2"/>
  <c r="T1128" i="2"/>
  <c r="R1128" i="2"/>
  <c r="P1128" i="2"/>
  <c r="BI1123" i="2"/>
  <c r="BH1123" i="2"/>
  <c r="BG1123" i="2"/>
  <c r="BF1123" i="2"/>
  <c r="T1123" i="2"/>
  <c r="R1123" i="2"/>
  <c r="P1123" i="2"/>
  <c r="BI1122" i="2"/>
  <c r="BH1122" i="2"/>
  <c r="BG1122" i="2"/>
  <c r="BF1122" i="2"/>
  <c r="T1122" i="2"/>
  <c r="R1122" i="2"/>
  <c r="P1122" i="2"/>
  <c r="BI1088" i="2"/>
  <c r="BH1088" i="2"/>
  <c r="BG1088" i="2"/>
  <c r="BF1088" i="2"/>
  <c r="T1088" i="2"/>
  <c r="R1088" i="2"/>
  <c r="P1088" i="2"/>
  <c r="BI1054" i="2"/>
  <c r="BH1054" i="2"/>
  <c r="BG1054" i="2"/>
  <c r="BF1054" i="2"/>
  <c r="T1054" i="2"/>
  <c r="R1054" i="2"/>
  <c r="P1054" i="2"/>
  <c r="BI1022" i="2"/>
  <c r="BH1022" i="2"/>
  <c r="BG1022" i="2"/>
  <c r="BF1022" i="2"/>
  <c r="T1022" i="2"/>
  <c r="R1022" i="2"/>
  <c r="P1022" i="2"/>
  <c r="BI1021" i="2"/>
  <c r="BH1021" i="2"/>
  <c r="BG1021" i="2"/>
  <c r="BF1021" i="2"/>
  <c r="T1021" i="2"/>
  <c r="R1021" i="2"/>
  <c r="P1021" i="2"/>
  <c r="BI962" i="2"/>
  <c r="BH962" i="2"/>
  <c r="BG962" i="2"/>
  <c r="BF962" i="2"/>
  <c r="T962" i="2"/>
  <c r="R962" i="2"/>
  <c r="P962" i="2"/>
  <c r="BI903" i="2"/>
  <c r="BH903" i="2"/>
  <c r="BG903" i="2"/>
  <c r="BF903" i="2"/>
  <c r="T903" i="2"/>
  <c r="R903" i="2"/>
  <c r="P903" i="2"/>
  <c r="BI846" i="2"/>
  <c r="BH846" i="2"/>
  <c r="BG846" i="2"/>
  <c r="BF846" i="2"/>
  <c r="T846" i="2"/>
  <c r="R846" i="2"/>
  <c r="P846" i="2"/>
  <c r="BI777" i="2"/>
  <c r="BH777" i="2"/>
  <c r="BG777" i="2"/>
  <c r="BF777" i="2"/>
  <c r="T777" i="2"/>
  <c r="R777" i="2"/>
  <c r="P777" i="2"/>
  <c r="BI708" i="2"/>
  <c r="BH708" i="2"/>
  <c r="BG708" i="2"/>
  <c r="BF708" i="2"/>
  <c r="T708" i="2"/>
  <c r="R708" i="2"/>
  <c r="P708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594" i="2"/>
  <c r="BH594" i="2"/>
  <c r="BG594" i="2"/>
  <c r="BF594" i="2"/>
  <c r="T594" i="2"/>
  <c r="R594" i="2"/>
  <c r="P594" i="2"/>
  <c r="BI535" i="2"/>
  <c r="BH535" i="2"/>
  <c r="BG535" i="2"/>
  <c r="BF535" i="2"/>
  <c r="T535" i="2"/>
  <c r="R535" i="2"/>
  <c r="P535" i="2"/>
  <c r="BI392" i="2"/>
  <c r="BH392" i="2"/>
  <c r="BG392" i="2"/>
  <c r="BF392" i="2"/>
  <c r="T392" i="2"/>
  <c r="R392" i="2"/>
  <c r="P392" i="2"/>
  <c r="BI383" i="2"/>
  <c r="BH383" i="2"/>
  <c r="BG383" i="2"/>
  <c r="BF383" i="2"/>
  <c r="T383" i="2"/>
  <c r="R383" i="2"/>
  <c r="P383" i="2"/>
  <c r="BI373" i="2"/>
  <c r="BH373" i="2"/>
  <c r="BG373" i="2"/>
  <c r="BF373" i="2"/>
  <c r="T373" i="2"/>
  <c r="R373" i="2"/>
  <c r="P373" i="2"/>
  <c r="BI353" i="2"/>
  <c r="BH353" i="2"/>
  <c r="BG353" i="2"/>
  <c r="BF353" i="2"/>
  <c r="T353" i="2"/>
  <c r="R353" i="2"/>
  <c r="P353" i="2"/>
  <c r="BI341" i="2"/>
  <c r="BH341" i="2"/>
  <c r="BG341" i="2"/>
  <c r="BF341" i="2"/>
  <c r="T341" i="2"/>
  <c r="R341" i="2"/>
  <c r="P341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293" i="2"/>
  <c r="BH293" i="2"/>
  <c r="BG293" i="2"/>
  <c r="BF293" i="2"/>
  <c r="T293" i="2"/>
  <c r="R293" i="2"/>
  <c r="P293" i="2"/>
  <c r="BI284" i="2"/>
  <c r="BH284" i="2"/>
  <c r="BG284" i="2"/>
  <c r="BF284" i="2"/>
  <c r="T284" i="2"/>
  <c r="R284" i="2"/>
  <c r="P284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52" i="2"/>
  <c r="BH252" i="2"/>
  <c r="BG252" i="2"/>
  <c r="BF252" i="2"/>
  <c r="T252" i="2"/>
  <c r="R252" i="2"/>
  <c r="P25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4" i="2"/>
  <c r="J93" i="2"/>
  <c r="F93" i="2"/>
  <c r="F91" i="2"/>
  <c r="E89" i="2"/>
  <c r="J20" i="2"/>
  <c r="E20" i="2"/>
  <c r="F129" i="2"/>
  <c r="J19" i="2"/>
  <c r="J14" i="2"/>
  <c r="J126" i="2"/>
  <c r="E7" i="2"/>
  <c r="E85" i="2"/>
  <c r="L90" i="1"/>
  <c r="AM90" i="1"/>
  <c r="AM89" i="1"/>
  <c r="L89" i="1"/>
  <c r="AM87" i="1"/>
  <c r="L87" i="1"/>
  <c r="L85" i="1"/>
  <c r="L84" i="1"/>
  <c r="J2003" i="2"/>
  <c r="J1997" i="2"/>
  <c r="J1973" i="2"/>
  <c r="BK1967" i="2"/>
  <c r="J1935" i="2"/>
  <c r="J1933" i="2"/>
  <c r="BK1927" i="2"/>
  <c r="J1923" i="2"/>
  <c r="BK1918" i="2"/>
  <c r="J1914" i="2"/>
  <c r="J1911" i="2"/>
  <c r="J1909" i="2"/>
  <c r="BK1901" i="2"/>
  <c r="J1896" i="2"/>
  <c r="BK1892" i="2"/>
  <c r="BK1882" i="2"/>
  <c r="BK1873" i="2"/>
  <c r="BK1864" i="2"/>
  <c r="BK1860" i="2"/>
  <c r="BK1848" i="2"/>
  <c r="BK1839" i="2"/>
  <c r="J1828" i="2"/>
  <c r="J1821" i="2"/>
  <c r="J1807" i="2"/>
  <c r="J1782" i="2"/>
  <c r="BK1739" i="2"/>
  <c r="J1724" i="2"/>
  <c r="BK1687" i="2"/>
  <c r="J1668" i="2"/>
  <c r="BK1647" i="2"/>
  <c r="J1617" i="2"/>
  <c r="J1590" i="2"/>
  <c r="BK1570" i="2"/>
  <c r="J1554" i="2"/>
  <c r="BK1481" i="2"/>
  <c r="J1448" i="2"/>
  <c r="BK1407" i="2"/>
  <c r="J1346" i="2"/>
  <c r="J1319" i="2"/>
  <c r="J1237" i="2"/>
  <c r="BK1194" i="2"/>
  <c r="J1134" i="2"/>
  <c r="J962" i="2"/>
  <c r="J630" i="2"/>
  <c r="J373" i="2"/>
  <c r="J311" i="2"/>
  <c r="BK275" i="2"/>
  <c r="J187" i="2"/>
  <c r="J168" i="2"/>
  <c r="BK136" i="2"/>
  <c r="BK1890" i="2"/>
  <c r="BK1888" i="2"/>
  <c r="BK1884" i="2"/>
  <c r="BK1876" i="2"/>
  <c r="BK1868" i="2"/>
  <c r="BK1852" i="2"/>
  <c r="BK1845" i="2"/>
  <c r="J1822" i="2"/>
  <c r="BK1813" i="2"/>
  <c r="BK1790" i="2"/>
  <c r="BK1754" i="2"/>
  <c r="J1707" i="2"/>
  <c r="J1655" i="2"/>
  <c r="J1602" i="2"/>
  <c r="BK1519" i="2"/>
  <c r="BK1462" i="2"/>
  <c r="BK1425" i="2"/>
  <c r="BK1362" i="2"/>
  <c r="BK1232" i="2"/>
  <c r="BK1206" i="2"/>
  <c r="BK1150" i="2"/>
  <c r="BK962" i="2"/>
  <c r="BK373" i="2"/>
  <c r="BK334" i="2"/>
  <c r="J274" i="2"/>
  <c r="BK227" i="2"/>
  <c r="BK137" i="2"/>
  <c r="BK2004" i="2"/>
  <c r="BK1995" i="2"/>
  <c r="BK1965" i="2"/>
  <c r="J1926" i="2"/>
  <c r="J1918" i="2"/>
  <c r="BK1911" i="2"/>
  <c r="J1904" i="2"/>
  <c r="J1895" i="2"/>
  <c r="BK1889" i="2"/>
  <c r="J1885" i="2"/>
  <c r="BK1867" i="2"/>
  <c r="J1861" i="2"/>
  <c r="J1847" i="2"/>
  <c r="J1839" i="2"/>
  <c r="J1835" i="2"/>
  <c r="BK1826" i="2"/>
  <c r="BK1822" i="2"/>
  <c r="J1815" i="2"/>
  <c r="BK1805" i="2"/>
  <c r="BK1786" i="2"/>
  <c r="J1754" i="2"/>
  <c r="BK1735" i="2"/>
  <c r="BK1696" i="2"/>
  <c r="BK1668" i="2"/>
  <c r="J1647" i="2"/>
  <c r="BK1617" i="2"/>
  <c r="J1592" i="2"/>
  <c r="J1570" i="2"/>
  <c r="BK1539" i="2"/>
  <c r="J1452" i="2"/>
  <c r="J1425" i="2"/>
  <c r="J1396" i="2"/>
  <c r="J1339" i="2"/>
  <c r="BK1319" i="2"/>
  <c r="BK1160" i="2"/>
  <c r="J1123" i="2"/>
  <c r="J846" i="2"/>
  <c r="J392" i="2"/>
  <c r="J325" i="2"/>
  <c r="J272" i="2"/>
  <c r="BK212" i="2"/>
  <c r="J149" i="2"/>
  <c r="J137" i="2"/>
  <c r="J2011" i="2"/>
  <c r="BK1997" i="2"/>
  <c r="J1969" i="2"/>
  <c r="BK1936" i="2"/>
  <c r="J1929" i="2"/>
  <c r="J1921" i="2"/>
  <c r="BK1916" i="2"/>
  <c r="BK1910" i="2"/>
  <c r="BK1900" i="2"/>
  <c r="BK1896" i="2"/>
  <c r="BK1880" i="2"/>
  <c r="J1873" i="2"/>
  <c r="J1859" i="2"/>
  <c r="J1837" i="2"/>
  <c r="BK1818" i="2"/>
  <c r="BK1809" i="2"/>
  <c r="J1801" i="2"/>
  <c r="BK1722" i="2"/>
  <c r="BK1680" i="2"/>
  <c r="J1654" i="2"/>
  <c r="J1589" i="2"/>
  <c r="BK1556" i="2"/>
  <c r="BK1503" i="2"/>
  <c r="BK1452" i="2"/>
  <c r="BK1386" i="2"/>
  <c r="J1330" i="2"/>
  <c r="J1292" i="2"/>
  <c r="BK1262" i="2"/>
  <c r="BK1196" i="2"/>
  <c r="BK1133" i="2"/>
  <c r="BK903" i="2"/>
  <c r="BK629" i="2"/>
  <c r="BK341" i="2"/>
  <c r="J275" i="2"/>
  <c r="J230" i="2"/>
  <c r="BK187" i="2"/>
  <c r="J146" i="2"/>
  <c r="J1128" i="3"/>
  <c r="J1122" i="3"/>
  <c r="J1098" i="3"/>
  <c r="J1091" i="3"/>
  <c r="BK1081" i="3"/>
  <c r="J1070" i="3"/>
  <c r="J1058" i="3"/>
  <c r="BK1029" i="3"/>
  <c r="BK1001" i="3"/>
  <c r="BK977" i="3"/>
  <c r="J954" i="3"/>
  <c r="BK928" i="3"/>
  <c r="J904" i="3"/>
  <c r="BK886" i="3"/>
  <c r="J837" i="3"/>
  <c r="J816" i="3"/>
  <c r="BK768" i="3"/>
  <c r="BK712" i="3"/>
  <c r="J616" i="3"/>
  <c r="J403" i="3"/>
  <c r="J262" i="3"/>
  <c r="J251" i="3"/>
  <c r="BK204" i="3"/>
  <c r="J165" i="3"/>
  <c r="BK143" i="3"/>
  <c r="J1140" i="3"/>
  <c r="BK1101" i="3"/>
  <c r="BK1091" i="3"/>
  <c r="J1078" i="3"/>
  <c r="BK1071" i="3"/>
  <c r="BK1060" i="3"/>
  <c r="J1026" i="3"/>
  <c r="BK993" i="3"/>
  <c r="BK932" i="3"/>
  <c r="BK879" i="3"/>
  <c r="BK850" i="3"/>
  <c r="J823" i="3"/>
  <c r="BK780" i="3"/>
  <c r="J760" i="3"/>
  <c r="BK643" i="3"/>
  <c r="BK494" i="3"/>
  <c r="J394" i="3"/>
  <c r="BK266" i="3"/>
  <c r="J243" i="3"/>
  <c r="J213" i="3"/>
  <c r="BK177" i="3"/>
  <c r="J146" i="3"/>
  <c r="J1134" i="3"/>
  <c r="J1124" i="3"/>
  <c r="J1102" i="3"/>
  <c r="J1095" i="3"/>
  <c r="BK1089" i="3"/>
  <c r="J1083" i="3"/>
  <c r="BK1080" i="3"/>
  <c r="J1073" i="3"/>
  <c r="BK1058" i="3"/>
  <c r="J1032" i="3"/>
  <c r="J996" i="3"/>
  <c r="BK976" i="3"/>
  <c r="BK957" i="3"/>
  <c r="J932" i="3"/>
  <c r="J897" i="3"/>
  <c r="J820" i="3"/>
  <c r="BK718" i="3"/>
  <c r="J533" i="3"/>
  <c r="BK263" i="3"/>
  <c r="BK242" i="3"/>
  <c r="J211" i="3"/>
  <c r="J171" i="3"/>
  <c r="J1157" i="3"/>
  <c r="BK1140" i="3"/>
  <c r="J1076" i="3"/>
  <c r="BK1070" i="3"/>
  <c r="J1061" i="3"/>
  <c r="J976" i="3"/>
  <c r="BK889" i="3"/>
  <c r="J872" i="3"/>
  <c r="J842" i="3"/>
  <c r="BK820" i="3"/>
  <c r="J718" i="3"/>
  <c r="J465" i="3"/>
  <c r="BK292" i="3"/>
  <c r="J266" i="3"/>
  <c r="BK240" i="3"/>
  <c r="BK184" i="3"/>
  <c r="BK135" i="3"/>
  <c r="BK129" i="4"/>
  <c r="BK123" i="4"/>
  <c r="J132" i="4"/>
  <c r="BK125" i="4"/>
  <c r="J129" i="4"/>
  <c r="J121" i="4"/>
  <c r="J133" i="4"/>
  <c r="BK124" i="4"/>
  <c r="J2000" i="2"/>
  <c r="J1999" i="2"/>
  <c r="J1995" i="2"/>
  <c r="J1971" i="2"/>
  <c r="BK1937" i="2"/>
  <c r="BK1934" i="2"/>
  <c r="J1931" i="2"/>
  <c r="J1925" i="2"/>
  <c r="J1922" i="2"/>
  <c r="J1916" i="2"/>
  <c r="BK1913" i="2"/>
  <c r="J1910" i="2"/>
  <c r="BK1906" i="2"/>
  <c r="BK1899" i="2"/>
  <c r="BK1895" i="2"/>
  <c r="BK1885" i="2"/>
  <c r="J1876" i="2"/>
  <c r="J1867" i="2"/>
  <c r="J1862" i="2"/>
  <c r="BK1855" i="2"/>
  <c r="BK1846" i="2"/>
  <c r="J1836" i="2"/>
  <c r="J1826" i="2"/>
  <c r="BK1814" i="2"/>
  <c r="BK1788" i="2"/>
  <c r="BK1760" i="2"/>
  <c r="J1756" i="2"/>
  <c r="J1735" i="2"/>
  <c r="J1702" i="2"/>
  <c r="BK1672" i="2"/>
  <c r="BK1655" i="2"/>
  <c r="J1632" i="2"/>
  <c r="BK1602" i="2"/>
  <c r="BK1589" i="2"/>
  <c r="BK1568" i="2"/>
  <c r="J1519" i="2"/>
  <c r="BK1478" i="2"/>
  <c r="J1439" i="2"/>
  <c r="J1369" i="2"/>
  <c r="BK1322" i="2"/>
  <c r="BK1280" i="2"/>
  <c r="J1232" i="2"/>
  <c r="BK1185" i="2"/>
  <c r="J1054" i="2"/>
  <c r="J903" i="2"/>
  <c r="BK635" i="2"/>
  <c r="BK392" i="2"/>
  <c r="J323" i="2"/>
  <c r="J284" i="2"/>
  <c r="J227" i="2"/>
  <c r="BK183" i="2"/>
  <c r="J154" i="2"/>
  <c r="BK1891" i="2"/>
  <c r="BK1887" i="2"/>
  <c r="J1882" i="2"/>
  <c r="J1874" i="2"/>
  <c r="J1854" i="2"/>
  <c r="BK1850" i="2"/>
  <c r="BK1832" i="2"/>
  <c r="J1816" i="2"/>
  <c r="BK1801" i="2"/>
  <c r="J1780" i="2"/>
  <c r="J1739" i="2"/>
  <c r="J1674" i="2"/>
  <c r="BK1609" i="2"/>
  <c r="J1573" i="2"/>
  <c r="J1503" i="2"/>
  <c r="J1457" i="2"/>
  <c r="J1378" i="2"/>
  <c r="BK1353" i="2"/>
  <c r="BK1214" i="2"/>
  <c r="J1201" i="2"/>
  <c r="BK1144" i="2"/>
  <c r="BK708" i="2"/>
  <c r="J353" i="2"/>
  <c r="BK325" i="2"/>
  <c r="J271" i="2"/>
  <c r="BK218" i="2"/>
  <c r="BK146" i="2"/>
  <c r="BK2026" i="2"/>
  <c r="J1996" i="2"/>
  <c r="J1967" i="2"/>
  <c r="J1927" i="2"/>
  <c r="BK1920" i="2"/>
  <c r="BK1915" i="2"/>
  <c r="BK1907" i="2"/>
  <c r="BK1897" i="2"/>
  <c r="BK1893" i="2"/>
  <c r="BK1886" i="2"/>
  <c r="J1872" i="2"/>
  <c r="BK1857" i="2"/>
  <c r="J1850" i="2"/>
  <c r="J1841" i="2"/>
  <c r="BK1836" i="2"/>
  <c r="BK1828" i="2"/>
  <c r="BK1823" i="2"/>
  <c r="BK1816" i="2"/>
  <c r="J1813" i="2"/>
  <c r="J1788" i="2"/>
  <c r="BK1780" i="2"/>
  <c r="J1750" i="2"/>
  <c r="BK1721" i="2"/>
  <c r="BK1675" i="2"/>
  <c r="BK1651" i="2"/>
  <c r="J1597" i="2"/>
  <c r="J1572" i="2"/>
  <c r="BK1554" i="2"/>
  <c r="BK1479" i="2"/>
  <c r="J1444" i="2"/>
  <c r="BK1409" i="2"/>
  <c r="BK1378" i="2"/>
  <c r="BK1311" i="2"/>
  <c r="J1288" i="2"/>
  <c r="J1128" i="2"/>
  <c r="J1088" i="2"/>
  <c r="BK630" i="2"/>
  <c r="BK329" i="2"/>
  <c r="BK322" i="2"/>
  <c r="BK230" i="2"/>
  <c r="J194" i="2"/>
  <c r="BK141" i="2"/>
  <c r="BK2011" i="2"/>
  <c r="J2004" i="2"/>
  <c r="BK1973" i="2"/>
  <c r="J1965" i="2"/>
  <c r="BK1935" i="2"/>
  <c r="BK1925" i="2"/>
  <c r="J1920" i="2"/>
  <c r="BK1914" i="2"/>
  <c r="BK1908" i="2"/>
  <c r="J1899" i="2"/>
  <c r="J1893" i="2"/>
  <c r="J1879" i="2"/>
  <c r="BK1870" i="2"/>
  <c r="J1860" i="2"/>
  <c r="BK1841" i="2"/>
  <c r="J1832" i="2"/>
  <c r="J1811" i="2"/>
  <c r="J1805" i="2"/>
  <c r="J1721" i="2"/>
  <c r="J1687" i="2"/>
  <c r="BK1674" i="2"/>
  <c r="J1635" i="2"/>
  <c r="BK1573" i="2"/>
  <c r="J1553" i="2"/>
  <c r="J1481" i="2"/>
  <c r="J1409" i="2"/>
  <c r="BK1346" i="2"/>
  <c r="J1311" i="2"/>
  <c r="BK1288" i="2"/>
  <c r="J1214" i="2"/>
  <c r="J1144" i="2"/>
  <c r="J1122" i="2"/>
  <c r="J636" i="2"/>
  <c r="BK535" i="2"/>
  <c r="J322" i="2"/>
  <c r="BK274" i="2"/>
  <c r="J218" i="2"/>
  <c r="BK160" i="2"/>
  <c r="J1138" i="3"/>
  <c r="BK1124" i="3"/>
  <c r="BK1103" i="3"/>
  <c r="BK1097" i="3"/>
  <c r="BK1087" i="3"/>
  <c r="J1079" i="3"/>
  <c r="J1065" i="3"/>
  <c r="BK1055" i="3"/>
  <c r="BK1026" i="3"/>
  <c r="BK1007" i="3"/>
  <c r="BK990" i="3"/>
  <c r="J969" i="3"/>
  <c r="BK923" i="3"/>
  <c r="BK897" i="3"/>
  <c r="BK872" i="3"/>
  <c r="J824" i="3"/>
  <c r="BK804" i="3"/>
  <c r="J770" i="3"/>
  <c r="BK723" i="3"/>
  <c r="BK672" i="3"/>
  <c r="BK404" i="3"/>
  <c r="J282" i="3"/>
  <c r="BK259" i="3"/>
  <c r="J240" i="3"/>
  <c r="J184" i="3"/>
  <c r="J157" i="3"/>
  <c r="J135" i="3"/>
  <c r="J1132" i="3"/>
  <c r="J1099" i="3"/>
  <c r="BK1088" i="3"/>
  <c r="BK1076" i="3"/>
  <c r="J1062" i="3"/>
  <c r="J1034" i="3"/>
  <c r="J1007" i="3"/>
  <c r="J955" i="3"/>
  <c r="BK931" i="3"/>
  <c r="BK904" i="3"/>
  <c r="BK857" i="3"/>
  <c r="BK842" i="3"/>
  <c r="J768" i="3"/>
  <c r="J701" i="3"/>
  <c r="BK533" i="3"/>
  <c r="BK403" i="3"/>
  <c r="BK305" i="3"/>
  <c r="BK255" i="3"/>
  <c r="BK239" i="3"/>
  <c r="J204" i="3"/>
  <c r="BK157" i="3"/>
  <c r="BK1136" i="3"/>
  <c r="J1126" i="3"/>
  <c r="J1103" i="3"/>
  <c r="BK1099" i="3"/>
  <c r="J1094" i="3"/>
  <c r="J1085" i="3"/>
  <c r="J1081" i="3"/>
  <c r="J1074" i="3"/>
  <c r="BK1065" i="3"/>
  <c r="BK1034" i="3"/>
  <c r="J997" i="3"/>
  <c r="BK994" i="3"/>
  <c r="J974" i="3"/>
  <c r="BK955" i="3"/>
  <c r="BK929" i="3"/>
  <c r="J857" i="3"/>
  <c r="J780" i="3"/>
  <c r="J702" i="3"/>
  <c r="J672" i="3"/>
  <c r="BK299" i="3"/>
  <c r="BK262" i="3"/>
  <c r="J239" i="3"/>
  <c r="BK189" i="3"/>
  <c r="J143" i="3"/>
  <c r="BK1146" i="3"/>
  <c r="J1136" i="3"/>
  <c r="BK1072" i="3"/>
  <c r="J1067" i="3"/>
  <c r="J1001" i="3"/>
  <c r="BK907" i="3"/>
  <c r="J886" i="3"/>
  <c r="BK844" i="3"/>
  <c r="J821" i="3"/>
  <c r="BK760" i="3"/>
  <c r="J713" i="3"/>
  <c r="BK436" i="3"/>
  <c r="BK282" i="3"/>
  <c r="J263" i="3"/>
  <c r="BK211" i="3"/>
  <c r="J177" i="3"/>
  <c r="BK136" i="4"/>
  <c r="J125" i="4"/>
  <c r="BK119" i="4"/>
  <c r="BK133" i="4"/>
  <c r="BK130" i="4"/>
  <c r="BK137" i="4"/>
  <c r="BK126" i="4"/>
  <c r="J137" i="4"/>
  <c r="J131" i="4"/>
  <c r="J120" i="4"/>
  <c r="BK2002" i="2"/>
  <c r="BK1996" i="2"/>
  <c r="J1990" i="2"/>
  <c r="BK1969" i="2"/>
  <c r="J1936" i="2"/>
  <c r="J1932" i="2"/>
  <c r="BK1929" i="2"/>
  <c r="J1924" i="2"/>
  <c r="BK1921" i="2"/>
  <c r="J1915" i="2"/>
  <c r="J1912" i="2"/>
  <c r="J1907" i="2"/>
  <c r="J1898" i="2"/>
  <c r="J1894" i="2"/>
  <c r="J1884" i="2"/>
  <c r="BK1874" i="2"/>
  <c r="BK1866" i="2"/>
  <c r="BK1861" i="2"/>
  <c r="BK1853" i="2"/>
  <c r="BK1843" i="2"/>
  <c r="BK1830" i="2"/>
  <c r="J1825" i="2"/>
  <c r="J1809" i="2"/>
  <c r="J1786" i="2"/>
  <c r="BK1758" i="2"/>
  <c r="J1737" i="2"/>
  <c r="J1714" i="2"/>
  <c r="J1692" i="2"/>
  <c r="J1671" i="2"/>
  <c r="BK1635" i="2"/>
  <c r="BK1597" i="2"/>
  <c r="BK1586" i="2"/>
  <c r="J1556" i="2"/>
  <c r="BK1525" i="2"/>
  <c r="J1479" i="2"/>
  <c r="BK1444" i="2"/>
  <c r="J1406" i="2"/>
  <c r="BK1323" i="2"/>
  <c r="BK1292" i="2"/>
  <c r="BK1255" i="2"/>
  <c r="J1196" i="2"/>
  <c r="J1160" i="2"/>
  <c r="J1021" i="2"/>
  <c r="J708" i="2"/>
  <c r="J383" i="2"/>
  <c r="J329" i="2"/>
  <c r="J293" i="2"/>
  <c r="BK272" i="2"/>
  <c r="J197" i="2"/>
  <c r="BK182" i="2"/>
  <c r="J138" i="2"/>
  <c r="J2002" i="2"/>
  <c r="J1889" i="2"/>
  <c r="J1886" i="2"/>
  <c r="J1880" i="2"/>
  <c r="J1870" i="2"/>
  <c r="J1853" i="2"/>
  <c r="BK1847" i="2"/>
  <c r="J1823" i="2"/>
  <c r="J1818" i="2"/>
  <c r="J1812" i="2"/>
  <c r="BK1756" i="2"/>
  <c r="BK1737" i="2"/>
  <c r="J1672" i="2"/>
  <c r="BK1592" i="2"/>
  <c r="J1522" i="2"/>
  <c r="J1470" i="2"/>
  <c r="J1445" i="2"/>
  <c r="BK1369" i="2"/>
  <c r="BK1237" i="2"/>
  <c r="BK1088" i="2"/>
  <c r="J594" i="2"/>
  <c r="BK311" i="2"/>
  <c r="J252" i="2"/>
  <c r="J212" i="2"/>
  <c r="J136" i="2"/>
  <c r="J2008" i="2"/>
  <c r="BK2000" i="2"/>
  <c r="J1968" i="2"/>
  <c r="BK1931" i="2"/>
  <c r="BK1922" i="2"/>
  <c r="J1919" i="2"/>
  <c r="J1908" i="2"/>
  <c r="J1900" i="2"/>
  <c r="J1892" i="2"/>
  <c r="J1887" i="2"/>
  <c r="J1878" i="2"/>
  <c r="J1864" i="2"/>
  <c r="J1855" i="2"/>
  <c r="J1845" i="2"/>
  <c r="J1834" i="2"/>
  <c r="BK1825" i="2"/>
  <c r="BK1821" i="2"/>
  <c r="J1814" i="2"/>
  <c r="J1790" i="2"/>
  <c r="J1784" i="2"/>
  <c r="J1760" i="2"/>
  <c r="BK1724" i="2"/>
  <c r="BK1714" i="2"/>
  <c r="BK1654" i="2"/>
  <c r="BK1619" i="2"/>
  <c r="J1593" i="2"/>
  <c r="J1569" i="2"/>
  <c r="BK1522" i="2"/>
  <c r="BK1457" i="2"/>
  <c r="BK1439" i="2"/>
  <c r="BK1406" i="2"/>
  <c r="J1362" i="2"/>
  <c r="BK1320" i="2"/>
  <c r="BK1289" i="2"/>
  <c r="J1133" i="2"/>
  <c r="BK1021" i="2"/>
  <c r="J535" i="2"/>
  <c r="BK326" i="2"/>
  <c r="BK293" i="2"/>
  <c r="J228" i="2"/>
  <c r="J182" i="2"/>
  <c r="BK138" i="2"/>
  <c r="J2026" i="2"/>
  <c r="BK2006" i="2"/>
  <c r="BK1971" i="2"/>
  <c r="J1937" i="2"/>
  <c r="BK1932" i="2"/>
  <c r="BK1923" i="2"/>
  <c r="J1917" i="2"/>
  <c r="BK1912" i="2"/>
  <c r="BK1904" i="2"/>
  <c r="J1897" i="2"/>
  <c r="J1890" i="2"/>
  <c r="BK1878" i="2"/>
  <c r="J1868" i="2"/>
  <c r="J1852" i="2"/>
  <c r="BK1835" i="2"/>
  <c r="BK1815" i="2"/>
  <c r="BK1807" i="2"/>
  <c r="J1758" i="2"/>
  <c r="BK1702" i="2"/>
  <c r="BK1671" i="2"/>
  <c r="J1609" i="2"/>
  <c r="J1568" i="2"/>
  <c r="J1525" i="2"/>
  <c r="J1462" i="2"/>
  <c r="J1447" i="2"/>
  <c r="BK1339" i="2"/>
  <c r="J1291" i="2"/>
  <c r="J1280" i="2"/>
  <c r="BK1201" i="2"/>
  <c r="BK1134" i="2"/>
  <c r="BK1123" i="2"/>
  <c r="J777" i="2"/>
  <c r="BK594" i="2"/>
  <c r="J326" i="2"/>
  <c r="BK284" i="2"/>
  <c r="BK231" i="2"/>
  <c r="BK188" i="2"/>
  <c r="BK168" i="2"/>
  <c r="BK1135" i="3"/>
  <c r="J1123" i="3"/>
  <c r="J1100" i="3"/>
  <c r="BK1094" i="3"/>
  <c r="BK1082" i="3"/>
  <c r="BK1074" i="3"/>
  <c r="J1060" i="3"/>
  <c r="BK1050" i="3"/>
  <c r="J1012" i="3"/>
  <c r="BK996" i="3"/>
  <c r="BK974" i="3"/>
  <c r="J946" i="3"/>
  <c r="J907" i="3"/>
  <c r="J889" i="3"/>
  <c r="J845" i="3"/>
  <c r="BK823" i="3"/>
  <c r="J801" i="3"/>
  <c r="BK739" i="3"/>
  <c r="J707" i="3"/>
  <c r="J615" i="3"/>
  <c r="BK394" i="3"/>
  <c r="BK260" i="3"/>
  <c r="BK248" i="3"/>
  <c r="BK214" i="3"/>
  <c r="BK151" i="3"/>
  <c r="BK138" i="3"/>
  <c r="BK1123" i="3"/>
  <c r="BK1092" i="3"/>
  <c r="BK1083" i="3"/>
  <c r="J1072" i="3"/>
  <c r="BK1061" i="3"/>
  <c r="BK1027" i="3"/>
  <c r="J994" i="3"/>
  <c r="J938" i="3"/>
  <c r="J923" i="3"/>
  <c r="BK861" i="3"/>
  <c r="J844" i="3"/>
  <c r="BK788" i="3"/>
  <c r="BK770" i="3"/>
  <c r="J712" i="3"/>
  <c r="BK616" i="3"/>
  <c r="J436" i="3"/>
  <c r="J299" i="3"/>
  <c r="BK251" i="3"/>
  <c r="J214" i="3"/>
  <c r="BK201" i="3"/>
  <c r="BK171" i="3"/>
  <c r="BK1138" i="3"/>
  <c r="BK1132" i="3"/>
  <c r="BK1122" i="3"/>
  <c r="BK1100" i="3"/>
  <c r="J1097" i="3"/>
  <c r="J1092" i="3"/>
  <c r="J1088" i="3"/>
  <c r="J1082" i="3"/>
  <c r="BK1078" i="3"/>
  <c r="BK1067" i="3"/>
  <c r="J1055" i="3"/>
  <c r="J1029" i="3"/>
  <c r="J977" i="3"/>
  <c r="BK969" i="3"/>
  <c r="BK938" i="3"/>
  <c r="BK905" i="3"/>
  <c r="BK837" i="3"/>
  <c r="J723" i="3"/>
  <c r="BK701" i="3"/>
  <c r="J494" i="3"/>
  <c r="J259" i="3"/>
  <c r="J226" i="3"/>
  <c r="BK176" i="3"/>
  <c r="BK1157" i="3"/>
  <c r="J1143" i="3"/>
  <c r="BK1126" i="3"/>
  <c r="J1071" i="3"/>
  <c r="BK1032" i="3"/>
  <c r="J957" i="3"/>
  <c r="J879" i="3"/>
  <c r="J861" i="3"/>
  <c r="BK824" i="3"/>
  <c r="J788" i="3"/>
  <c r="BK729" i="3"/>
  <c r="BK574" i="3"/>
  <c r="J305" i="3"/>
  <c r="J271" i="3"/>
  <c r="J260" i="3"/>
  <c r="J201" i="3"/>
  <c r="J170" i="3"/>
  <c r="J135" i="4"/>
  <c r="BK128" i="4"/>
  <c r="BK122" i="4"/>
  <c r="J134" i="4"/>
  <c r="BK131" i="4"/>
  <c r="J122" i="4"/>
  <c r="J128" i="4"/>
  <c r="BK120" i="4"/>
  <c r="BK132" i="4"/>
  <c r="J123" i="4"/>
  <c r="BK1707" i="2"/>
  <c r="J1651" i="2"/>
  <c r="J1619" i="2"/>
  <c r="BK1593" i="2"/>
  <c r="BK1569" i="2"/>
  <c r="J1539" i="2"/>
  <c r="BK1470" i="2"/>
  <c r="J1422" i="2"/>
  <c r="J1353" i="2"/>
  <c r="J1320" i="2"/>
  <c r="J1262" i="2"/>
  <c r="J1206" i="2"/>
  <c r="BK1139" i="2"/>
  <c r="BK1022" i="2"/>
  <c r="BK846" i="2"/>
  <c r="J629" i="2"/>
  <c r="J334" i="2"/>
  <c r="BK315" i="2"/>
  <c r="J231" i="2"/>
  <c r="J188" i="2"/>
  <c r="J160" i="2"/>
  <c r="AS95" i="1"/>
  <c r="J1857" i="2"/>
  <c r="J1848" i="2"/>
  <c r="BK1824" i="2"/>
  <c r="BK1820" i="2"/>
  <c r="BK1803" i="2"/>
  <c r="BK1784" i="2"/>
  <c r="BK1750" i="2"/>
  <c r="J1680" i="2"/>
  <c r="J1652" i="2"/>
  <c r="BK1572" i="2"/>
  <c r="J1502" i="2"/>
  <c r="BK1447" i="2"/>
  <c r="BK1396" i="2"/>
  <c r="J1322" i="2"/>
  <c r="J1185" i="2"/>
  <c r="J1139" i="2"/>
  <c r="BK1054" i="2"/>
  <c r="BK636" i="2"/>
  <c r="J341" i="2"/>
  <c r="BK228" i="2"/>
  <c r="BK149" i="2"/>
  <c r="BK135" i="2"/>
  <c r="J2006" i="2"/>
  <c r="BK2003" i="2"/>
  <c r="BK1990" i="2"/>
  <c r="J1934" i="2"/>
  <c r="BK1924" i="2"/>
  <c r="BK1917" i="2"/>
  <c r="BK1909" i="2"/>
  <c r="J1901" i="2"/>
  <c r="BK1894" i="2"/>
  <c r="J1888" i="2"/>
  <c r="BK1879" i="2"/>
  <c r="J1866" i="2"/>
  <c r="BK1859" i="2"/>
  <c r="BK1854" i="2"/>
  <c r="J1846" i="2"/>
  <c r="BK1837" i="2"/>
  <c r="J1830" i="2"/>
  <c r="J1824" i="2"/>
  <c r="J1820" i="2"/>
  <c r="BK1811" i="2"/>
  <c r="BK1782" i="2"/>
  <c r="BK1752" i="2"/>
  <c r="J1722" i="2"/>
  <c r="BK1692" i="2"/>
  <c r="BK1652" i="2"/>
  <c r="BK1632" i="2"/>
  <c r="J1616" i="2"/>
  <c r="BK1590" i="2"/>
  <c r="BK1553" i="2"/>
  <c r="J1478" i="2"/>
  <c r="BK1445" i="2"/>
  <c r="BK1422" i="2"/>
  <c r="J1386" i="2"/>
  <c r="BK1330" i="2"/>
  <c r="BK1291" i="2"/>
  <c r="J1150" i="2"/>
  <c r="BK1122" i="2"/>
  <c r="BK777" i="2"/>
  <c r="BK383" i="2"/>
  <c r="BK323" i="2"/>
  <c r="BK271" i="2"/>
  <c r="BK197" i="2"/>
  <c r="BK154" i="2"/>
  <c r="J135" i="2"/>
  <c r="BK2008" i="2"/>
  <c r="BK1999" i="2"/>
  <c r="BK1968" i="2"/>
  <c r="BK1933" i="2"/>
  <c r="BK1926" i="2"/>
  <c r="BK1919" i="2"/>
  <c r="J1913" i="2"/>
  <c r="J1906" i="2"/>
  <c r="BK1898" i="2"/>
  <c r="J1891" i="2"/>
  <c r="BK1872" i="2"/>
  <c r="BK1862" i="2"/>
  <c r="J1843" i="2"/>
  <c r="BK1834" i="2"/>
  <c r="BK1812" i="2"/>
  <c r="J1803" i="2"/>
  <c r="J1752" i="2"/>
  <c r="J1696" i="2"/>
  <c r="J1675" i="2"/>
  <c r="BK1616" i="2"/>
  <c r="J1586" i="2"/>
  <c r="BK1502" i="2"/>
  <c r="BK1448" i="2"/>
  <c r="J1407" i="2"/>
  <c r="J1323" i="2"/>
  <c r="J1289" i="2"/>
  <c r="J1255" i="2"/>
  <c r="J1194" i="2"/>
  <c r="BK1128" i="2"/>
  <c r="J1022" i="2"/>
  <c r="J635" i="2"/>
  <c r="BK353" i="2"/>
  <c r="J315" i="2"/>
  <c r="BK252" i="2"/>
  <c r="BK194" i="2"/>
  <c r="J183" i="2"/>
  <c r="J141" i="2"/>
  <c r="BK1134" i="3"/>
  <c r="BK1102" i="3"/>
  <c r="BK1095" i="3"/>
  <c r="J1089" i="3"/>
  <c r="J1080" i="3"/>
  <c r="J1069" i="3"/>
  <c r="J1052" i="3"/>
  <c r="BK1019" i="3"/>
  <c r="BK997" i="3"/>
  <c r="J973" i="3"/>
  <c r="J931" i="3"/>
  <c r="J905" i="3"/>
  <c r="J887" i="3"/>
  <c r="BK841" i="3"/>
  <c r="BK821" i="3"/>
  <c r="BK775" i="3"/>
  <c r="J729" i="3"/>
  <c r="BK702" i="3"/>
  <c r="BK465" i="3"/>
  <c r="J292" i="3"/>
  <c r="J255" i="3"/>
  <c r="BK226" i="3"/>
  <c r="BK170" i="3"/>
  <c r="BK146" i="3"/>
  <c r="BK1143" i="3"/>
  <c r="J1120" i="3"/>
  <c r="BK1093" i="3"/>
  <c r="BK1085" i="3"/>
  <c r="BK1073" i="3"/>
  <c r="J1068" i="3"/>
  <c r="J1050" i="3"/>
  <c r="BK1012" i="3"/>
  <c r="J990" i="3"/>
  <c r="J929" i="3"/>
  <c r="J867" i="3"/>
  <c r="BK845" i="3"/>
  <c r="BK801" i="3"/>
  <c r="J775" i="3"/>
  <c r="BK713" i="3"/>
  <c r="J574" i="3"/>
  <c r="J404" i="3"/>
  <c r="BK372" i="3"/>
  <c r="BK271" i="3"/>
  <c r="J248" i="3"/>
  <c r="BK210" i="3"/>
  <c r="J176" i="3"/>
  <c r="J138" i="3"/>
  <c r="BK1128" i="3"/>
  <c r="BK1120" i="3"/>
  <c r="J1101" i="3"/>
  <c r="BK1098" i="3"/>
  <c r="J1093" i="3"/>
  <c r="J1087" i="3"/>
  <c r="BK1079" i="3"/>
  <c r="BK1068" i="3"/>
  <c r="BK1062" i="3"/>
  <c r="BK1052" i="3"/>
  <c r="J1027" i="3"/>
  <c r="J993" i="3"/>
  <c r="BK973" i="3"/>
  <c r="BK954" i="3"/>
  <c r="J928" i="3"/>
  <c r="J850" i="3"/>
  <c r="J804" i="3"/>
  <c r="BK707" i="3"/>
  <c r="J643" i="3"/>
  <c r="BK274" i="3"/>
  <c r="BK243" i="3"/>
  <c r="BK213" i="3"/>
  <c r="J210" i="3"/>
  <c r="BK165" i="3"/>
  <c r="J1146" i="3"/>
  <c r="J1135" i="3"/>
  <c r="BK1069" i="3"/>
  <c r="J1019" i="3"/>
  <c r="BK946" i="3"/>
  <c r="BK887" i="3"/>
  <c r="BK867" i="3"/>
  <c r="J841" i="3"/>
  <c r="BK816" i="3"/>
  <c r="J739" i="3"/>
  <c r="BK615" i="3"/>
  <c r="J372" i="3"/>
  <c r="J274" i="3"/>
  <c r="J242" i="3"/>
  <c r="J189" i="3"/>
  <c r="J151" i="3"/>
  <c r="J130" i="4"/>
  <c r="J127" i="4"/>
  <c r="BK121" i="4"/>
  <c r="BK135" i="4"/>
  <c r="J126" i="4"/>
  <c r="J136" i="4"/>
  <c r="J124" i="4"/>
  <c r="BK134" i="4"/>
  <c r="BK127" i="4"/>
  <c r="J119" i="4"/>
  <c r="T134" i="2" l="1"/>
  <c r="T1159" i="2"/>
  <c r="BK1195" i="2"/>
  <c r="J1195" i="2"/>
  <c r="J102" i="2"/>
  <c r="BK1408" i="2"/>
  <c r="J1408" i="2"/>
  <c r="J103" i="2"/>
  <c r="T1480" i="2"/>
  <c r="T1555" i="2"/>
  <c r="BK1618" i="2"/>
  <c r="J1618" i="2"/>
  <c r="J106" i="2"/>
  <c r="P1723" i="2"/>
  <c r="P134" i="3"/>
  <c r="R738" i="3"/>
  <c r="BK769" i="3"/>
  <c r="J769" i="3" s="1"/>
  <c r="J102" i="3" s="1"/>
  <c r="BK888" i="3"/>
  <c r="J888" i="3"/>
  <c r="J103" i="3" s="1"/>
  <c r="R906" i="3"/>
  <c r="P956" i="3"/>
  <c r="BK1028" i="3"/>
  <c r="J1028" i="3" s="1"/>
  <c r="J106" i="3" s="1"/>
  <c r="R134" i="2"/>
  <c r="BK1159" i="2"/>
  <c r="J1159" i="2" s="1"/>
  <c r="J101" i="2" s="1"/>
  <c r="P1195" i="2"/>
  <c r="P1408" i="2"/>
  <c r="P1480" i="2"/>
  <c r="R1555" i="2"/>
  <c r="R1618" i="2"/>
  <c r="T1723" i="2"/>
  <c r="R134" i="3"/>
  <c r="BK738" i="3"/>
  <c r="J738" i="3"/>
  <c r="J101" i="3"/>
  <c r="R769" i="3"/>
  <c r="P888" i="3"/>
  <c r="T906" i="3"/>
  <c r="BK956" i="3"/>
  <c r="J956" i="3" s="1"/>
  <c r="J105" i="3" s="1"/>
  <c r="P1028" i="3"/>
  <c r="BK118" i="4"/>
  <c r="J118" i="4" s="1"/>
  <c r="J97" i="4" s="1"/>
  <c r="P134" i="2"/>
  <c r="P1159" i="2"/>
  <c r="T1195" i="2"/>
  <c r="R1408" i="2"/>
  <c r="R1480" i="2"/>
  <c r="P1555" i="2"/>
  <c r="P1618" i="2"/>
  <c r="P133" i="2" s="1"/>
  <c r="P132" i="2" s="1"/>
  <c r="AU96" i="1" s="1"/>
  <c r="BK1723" i="2"/>
  <c r="J1723" i="2" s="1"/>
  <c r="J107" i="2" s="1"/>
  <c r="BK134" i="3"/>
  <c r="J134" i="3"/>
  <c r="J100" i="3" s="1"/>
  <c r="P738" i="3"/>
  <c r="T769" i="3"/>
  <c r="R888" i="3"/>
  <c r="BK906" i="3"/>
  <c r="J906" i="3"/>
  <c r="J104" i="3"/>
  <c r="R956" i="3"/>
  <c r="T1028" i="3"/>
  <c r="R118" i="4"/>
  <c r="R117" i="4"/>
  <c r="BK134" i="2"/>
  <c r="J134" i="2" s="1"/>
  <c r="J100" i="2" s="1"/>
  <c r="R1159" i="2"/>
  <c r="R1195" i="2"/>
  <c r="T1408" i="2"/>
  <c r="BK1480" i="2"/>
  <c r="J1480" i="2"/>
  <c r="J104" i="2"/>
  <c r="BK1555" i="2"/>
  <c r="J1555" i="2"/>
  <c r="J105" i="2"/>
  <c r="T1618" i="2"/>
  <c r="R1723" i="2"/>
  <c r="T134" i="3"/>
  <c r="T738" i="3"/>
  <c r="P769" i="3"/>
  <c r="T888" i="3"/>
  <c r="P906" i="3"/>
  <c r="T956" i="3"/>
  <c r="R1028" i="3"/>
  <c r="P118" i="4"/>
  <c r="P117" i="4"/>
  <c r="AU98" i="1"/>
  <c r="T118" i="4"/>
  <c r="T117" i="4" s="1"/>
  <c r="BK1139" i="3"/>
  <c r="J1139" i="3"/>
  <c r="J107" i="3"/>
  <c r="BK1142" i="3"/>
  <c r="J1142" i="3"/>
  <c r="J108" i="3"/>
  <c r="BK1145" i="3"/>
  <c r="J1145" i="3" s="1"/>
  <c r="J110" i="3" s="1"/>
  <c r="BK2007" i="2"/>
  <c r="J2007" i="2"/>
  <c r="J108" i="2" s="1"/>
  <c r="BK2010" i="2"/>
  <c r="J2010" i="2"/>
  <c r="J110" i="2"/>
  <c r="E85" i="4"/>
  <c r="J89" i="4"/>
  <c r="BE122" i="4"/>
  <c r="BE129" i="4"/>
  <c r="BE135" i="4"/>
  <c r="BE137" i="4"/>
  <c r="F92" i="4"/>
  <c r="BE119" i="4"/>
  <c r="BE120" i="4"/>
  <c r="BE130" i="4"/>
  <c r="BE132" i="4"/>
  <c r="BE134" i="4"/>
  <c r="BE121" i="4"/>
  <c r="BE123" i="4"/>
  <c r="BE124" i="4"/>
  <c r="BE125" i="4"/>
  <c r="BE126" i="4"/>
  <c r="BE127" i="4"/>
  <c r="BE128" i="4"/>
  <c r="BE136" i="4"/>
  <c r="BK1144" i="3"/>
  <c r="BE131" i="4"/>
  <c r="BE133" i="4"/>
  <c r="E85" i="3"/>
  <c r="F129" i="3"/>
  <c r="BE138" i="3"/>
  <c r="BE143" i="3"/>
  <c r="BE157" i="3"/>
  <c r="BE171" i="3"/>
  <c r="BE201" i="3"/>
  <c r="BE204" i="3"/>
  <c r="BE210" i="3"/>
  <c r="BE226" i="3"/>
  <c r="BE243" i="3"/>
  <c r="BE255" i="3"/>
  <c r="BE372" i="3"/>
  <c r="BE394" i="3"/>
  <c r="BE465" i="3"/>
  <c r="BE643" i="3"/>
  <c r="BE672" i="3"/>
  <c r="BE701" i="3"/>
  <c r="BE702" i="3"/>
  <c r="BE707" i="3"/>
  <c r="BE775" i="3"/>
  <c r="BE801" i="3"/>
  <c r="BE824" i="3"/>
  <c r="BE845" i="3"/>
  <c r="BE850" i="3"/>
  <c r="BE897" i="3"/>
  <c r="BE904" i="3"/>
  <c r="BE923" i="3"/>
  <c r="BE928" i="3"/>
  <c r="BE929" i="3"/>
  <c r="BE938" i="3"/>
  <c r="BE969" i="3"/>
  <c r="BE977" i="3"/>
  <c r="BE990" i="3"/>
  <c r="BE996" i="3"/>
  <c r="BE1026" i="3"/>
  <c r="BE1027" i="3"/>
  <c r="BE1029" i="3"/>
  <c r="BE1034" i="3"/>
  <c r="BE1050" i="3"/>
  <c r="BE1052" i="3"/>
  <c r="BE1055" i="3"/>
  <c r="BE1073" i="3"/>
  <c r="BE1078" i="3"/>
  <c r="BE1082" i="3"/>
  <c r="BE1085" i="3"/>
  <c r="BE1124" i="3"/>
  <c r="BE1134" i="3"/>
  <c r="BE1138" i="3"/>
  <c r="BE1143" i="3"/>
  <c r="BE1146" i="3"/>
  <c r="BE1157" i="3"/>
  <c r="J91" i="3"/>
  <c r="BE135" i="3"/>
  <c r="BE146" i="3"/>
  <c r="BE151" i="3"/>
  <c r="BE170" i="3"/>
  <c r="BE177" i="3"/>
  <c r="BE239" i="3"/>
  <c r="BE248" i="3"/>
  <c r="BE266" i="3"/>
  <c r="BE271" i="3"/>
  <c r="BE282" i="3"/>
  <c r="BE299" i="3"/>
  <c r="BE403" i="3"/>
  <c r="BE404" i="3"/>
  <c r="BE574" i="3"/>
  <c r="BE712" i="3"/>
  <c r="BE723" i="3"/>
  <c r="BE729" i="3"/>
  <c r="BE739" i="3"/>
  <c r="BE768" i="3"/>
  <c r="BE770" i="3"/>
  <c r="BE788" i="3"/>
  <c r="BE821" i="3"/>
  <c r="BE841" i="3"/>
  <c r="BE844" i="3"/>
  <c r="BE861" i="3"/>
  <c r="BE867" i="3"/>
  <c r="BE907" i="3"/>
  <c r="BE931" i="3"/>
  <c r="BE954" i="3"/>
  <c r="BE1001" i="3"/>
  <c r="BE1007" i="3"/>
  <c r="BE1012" i="3"/>
  <c r="BE1019" i="3"/>
  <c r="BE1070" i="3"/>
  <c r="BE1074" i="3"/>
  <c r="BE1091" i="3"/>
  <c r="BE1097" i="3"/>
  <c r="BE1098" i="3"/>
  <c r="BE1100" i="3"/>
  <c r="BE1103" i="3"/>
  <c r="BE1123" i="3"/>
  <c r="BE1140" i="3"/>
  <c r="BE165" i="3"/>
  <c r="BE184" i="3"/>
  <c r="BE213" i="3"/>
  <c r="BE214" i="3"/>
  <c r="BE242" i="3"/>
  <c r="BE259" i="3"/>
  <c r="BE260" i="3"/>
  <c r="BE263" i="3"/>
  <c r="BE274" i="3"/>
  <c r="BE436" i="3"/>
  <c r="BE718" i="3"/>
  <c r="BE760" i="3"/>
  <c r="BE804" i="3"/>
  <c r="BE820" i="3"/>
  <c r="BE823" i="3"/>
  <c r="BE837" i="3"/>
  <c r="BE886" i="3"/>
  <c r="BE887" i="3"/>
  <c r="BE889" i="3"/>
  <c r="BE905" i="3"/>
  <c r="BE946" i="3"/>
  <c r="BE957" i="3"/>
  <c r="BE973" i="3"/>
  <c r="BE974" i="3"/>
  <c r="BE976" i="3"/>
  <c r="BE994" i="3"/>
  <c r="BE997" i="3"/>
  <c r="BE1069" i="3"/>
  <c r="BE1079" i="3"/>
  <c r="BE1080" i="3"/>
  <c r="BE1081" i="3"/>
  <c r="BE1089" i="3"/>
  <c r="BE1122" i="3"/>
  <c r="BE1135" i="3"/>
  <c r="BE176" i="3"/>
  <c r="BE189" i="3"/>
  <c r="BE211" i="3"/>
  <c r="BE240" i="3"/>
  <c r="BE251" i="3"/>
  <c r="BE262" i="3"/>
  <c r="BE292" i="3"/>
  <c r="BE305" i="3"/>
  <c r="BE494" i="3"/>
  <c r="BE533" i="3"/>
  <c r="BE615" i="3"/>
  <c r="BE616" i="3"/>
  <c r="BE713" i="3"/>
  <c r="BE780" i="3"/>
  <c r="BE816" i="3"/>
  <c r="BE842" i="3"/>
  <c r="BE857" i="3"/>
  <c r="BE872" i="3"/>
  <c r="BE879" i="3"/>
  <c r="BE932" i="3"/>
  <c r="BE955" i="3"/>
  <c r="BE993" i="3"/>
  <c r="BE1032" i="3"/>
  <c r="BE1058" i="3"/>
  <c r="BE1060" i="3"/>
  <c r="BE1061" i="3"/>
  <c r="BE1062" i="3"/>
  <c r="BE1065" i="3"/>
  <c r="BE1067" i="3"/>
  <c r="BE1068" i="3"/>
  <c r="BE1071" i="3"/>
  <c r="BE1072" i="3"/>
  <c r="BE1076" i="3"/>
  <c r="BE1083" i="3"/>
  <c r="BE1087" i="3"/>
  <c r="BE1088" i="3"/>
  <c r="BE1092" i="3"/>
  <c r="BE1093" i="3"/>
  <c r="BE1094" i="3"/>
  <c r="BE1095" i="3"/>
  <c r="BE1099" i="3"/>
  <c r="BE1101" i="3"/>
  <c r="BE1102" i="3"/>
  <c r="BE1120" i="3"/>
  <c r="BE1126" i="3"/>
  <c r="BE1128" i="3"/>
  <c r="BE1132" i="3"/>
  <c r="BE1136" i="3"/>
  <c r="J91" i="2"/>
  <c r="E120" i="2"/>
  <c r="BE137" i="2"/>
  <c r="BE149" i="2"/>
  <c r="BE197" i="2"/>
  <c r="BE227" i="2"/>
  <c r="BE271" i="2"/>
  <c r="BE293" i="2"/>
  <c r="BE323" i="2"/>
  <c r="BE329" i="2"/>
  <c r="BE373" i="2"/>
  <c r="BE383" i="2"/>
  <c r="BE708" i="2"/>
  <c r="BE777" i="2"/>
  <c r="BE962" i="2"/>
  <c r="BE1054" i="2"/>
  <c r="BE1150" i="2"/>
  <c r="BE1160" i="2"/>
  <c r="BE1232" i="2"/>
  <c r="BE1319" i="2"/>
  <c r="BE1320" i="2"/>
  <c r="BE1353" i="2"/>
  <c r="BE1362" i="2"/>
  <c r="BE1369" i="2"/>
  <c r="BE1396" i="2"/>
  <c r="BE1422" i="2"/>
  <c r="BE1425" i="2"/>
  <c r="BE1444" i="2"/>
  <c r="BE1470" i="2"/>
  <c r="BE1519" i="2"/>
  <c r="BE1522" i="2"/>
  <c r="BE1553" i="2"/>
  <c r="BE1569" i="2"/>
  <c r="BE1590" i="2"/>
  <c r="BE1592" i="2"/>
  <c r="BE1597" i="2"/>
  <c r="BE1617" i="2"/>
  <c r="BE1651" i="2"/>
  <c r="BE1655" i="2"/>
  <c r="BE1707" i="2"/>
  <c r="BE1735" i="2"/>
  <c r="BE1739" i="2"/>
  <c r="BE1754" i="2"/>
  <c r="BE1760" i="2"/>
  <c r="BE1780" i="2"/>
  <c r="BE1784" i="2"/>
  <c r="BE1788" i="2"/>
  <c r="BE1813" i="2"/>
  <c r="BE1816" i="2"/>
  <c r="BE1820" i="2"/>
  <c r="BE1824" i="2"/>
  <c r="BE1826" i="2"/>
  <c r="BE1830" i="2"/>
  <c r="BE1843" i="2"/>
  <c r="BE1846" i="2"/>
  <c r="BE1847" i="2"/>
  <c r="BE1848" i="2"/>
  <c r="BE1853" i="2"/>
  <c r="BE1855" i="2"/>
  <c r="BE1864" i="2"/>
  <c r="BE1867" i="2"/>
  <c r="BE1876" i="2"/>
  <c r="BE1882" i="2"/>
  <c r="BE1884" i="2"/>
  <c r="BE1886" i="2"/>
  <c r="BE1887" i="2"/>
  <c r="BE1888" i="2"/>
  <c r="BE1890" i="2"/>
  <c r="BE1894" i="2"/>
  <c r="BE1895" i="2"/>
  <c r="BE1897" i="2"/>
  <c r="BE1901" i="2"/>
  <c r="BE1907" i="2"/>
  <c r="BE1909" i="2"/>
  <c r="BE1911" i="2"/>
  <c r="BE1915" i="2"/>
  <c r="BE1918" i="2"/>
  <c r="BE1922" i="2"/>
  <c r="BE1924" i="2"/>
  <c r="BE1927" i="2"/>
  <c r="BE1931" i="2"/>
  <c r="BE1934" i="2"/>
  <c r="BE1936" i="2"/>
  <c r="BE1967" i="2"/>
  <c r="BE1969" i="2"/>
  <c r="BE1995" i="2"/>
  <c r="BE1996" i="2"/>
  <c r="BE2008" i="2"/>
  <c r="BE2011" i="2"/>
  <c r="BE2026" i="2"/>
  <c r="BE135" i="2"/>
  <c r="BE136" i="2"/>
  <c r="BE160" i="2"/>
  <c r="BE187" i="2"/>
  <c r="BE218" i="2"/>
  <c r="BE231" i="2"/>
  <c r="BE274" i="2"/>
  <c r="BE275" i="2"/>
  <c r="BE311" i="2"/>
  <c r="BE334" i="2"/>
  <c r="BE353" i="2"/>
  <c r="BE629" i="2"/>
  <c r="BE636" i="2"/>
  <c r="BE903" i="2"/>
  <c r="BE1022" i="2"/>
  <c r="BE1134" i="2"/>
  <c r="BE1139" i="2"/>
  <c r="BE1144" i="2"/>
  <c r="BE1185" i="2"/>
  <c r="BE1196" i="2"/>
  <c r="BE1201" i="2"/>
  <c r="BE1214" i="2"/>
  <c r="BE1237" i="2"/>
  <c r="BE1262" i="2"/>
  <c r="BE1322" i="2"/>
  <c r="BE1346" i="2"/>
  <c r="BE1447" i="2"/>
  <c r="BE1462" i="2"/>
  <c r="BE1481" i="2"/>
  <c r="BE1503" i="2"/>
  <c r="BE1556" i="2"/>
  <c r="BE1570" i="2"/>
  <c r="BE1573" i="2"/>
  <c r="BE1586" i="2"/>
  <c r="BE1602" i="2"/>
  <c r="BE1671" i="2"/>
  <c r="BE1680" i="2"/>
  <c r="BE1702" i="2"/>
  <c r="BE1737" i="2"/>
  <c r="BE1756" i="2"/>
  <c r="BE1801" i="2"/>
  <c r="BE1807" i="2"/>
  <c r="BE1841" i="2"/>
  <c r="BE1852" i="2"/>
  <c r="BE1860" i="2"/>
  <c r="BE1861" i="2"/>
  <c r="BE1868" i="2"/>
  <c r="BE1874" i="2"/>
  <c r="BE1880" i="2"/>
  <c r="BE1891" i="2"/>
  <c r="BE1899" i="2"/>
  <c r="BE1906" i="2"/>
  <c r="BE1908" i="2"/>
  <c r="BE1910" i="2"/>
  <c r="BE1913" i="2"/>
  <c r="BE1914" i="2"/>
  <c r="BE1916" i="2"/>
  <c r="BE1919" i="2"/>
  <c r="BE1921" i="2"/>
  <c r="BE1923" i="2"/>
  <c r="BE1925" i="2"/>
  <c r="BE1929" i="2"/>
  <c r="BE1932" i="2"/>
  <c r="BE1937" i="2"/>
  <c r="BE1973" i="2"/>
  <c r="BE1999" i="2"/>
  <c r="BE2002" i="2"/>
  <c r="BE138" i="2"/>
  <c r="BE154" i="2"/>
  <c r="BE168" i="2"/>
  <c r="BE182" i="2"/>
  <c r="BE183" i="2"/>
  <c r="BE188" i="2"/>
  <c r="BE230" i="2"/>
  <c r="BE284" i="2"/>
  <c r="BE315" i="2"/>
  <c r="BE322" i="2"/>
  <c r="BE392" i="2"/>
  <c r="BE594" i="2"/>
  <c r="BE630" i="2"/>
  <c r="BE635" i="2"/>
  <c r="BE846" i="2"/>
  <c r="BE1021" i="2"/>
  <c r="BE1122" i="2"/>
  <c r="BE1123" i="2"/>
  <c r="BE1133" i="2"/>
  <c r="BE1194" i="2"/>
  <c r="BE1255" i="2"/>
  <c r="BE1280" i="2"/>
  <c r="BE1289" i="2"/>
  <c r="BE1291" i="2"/>
  <c r="BE1292" i="2"/>
  <c r="BE1311" i="2"/>
  <c r="BE1323" i="2"/>
  <c r="BE1330" i="2"/>
  <c r="BE1339" i="2"/>
  <c r="BE1406" i="2"/>
  <c r="BE1407" i="2"/>
  <c r="BE1409" i="2"/>
  <c r="BE1439" i="2"/>
  <c r="BE1448" i="2"/>
  <c r="BE1478" i="2"/>
  <c r="BE1479" i="2"/>
  <c r="BE1525" i="2"/>
  <c r="BE1539" i="2"/>
  <c r="BE1554" i="2"/>
  <c r="BE1568" i="2"/>
  <c r="BE1589" i="2"/>
  <c r="BE1593" i="2"/>
  <c r="BE1616" i="2"/>
  <c r="BE1619" i="2"/>
  <c r="BE1632" i="2"/>
  <c r="BE1635" i="2"/>
  <c r="BE1647" i="2"/>
  <c r="BE1668" i="2"/>
  <c r="BE1672" i="2"/>
  <c r="BE1687" i="2"/>
  <c r="BE1696" i="2"/>
  <c r="BE1714" i="2"/>
  <c r="BE1722" i="2"/>
  <c r="BE1724" i="2"/>
  <c r="BE1758" i="2"/>
  <c r="BE1782" i="2"/>
  <c r="BE1786" i="2"/>
  <c r="BE1805" i="2"/>
  <c r="BE1809" i="2"/>
  <c r="BE1814" i="2"/>
  <c r="BE1821" i="2"/>
  <c r="BE1823" i="2"/>
  <c r="BE1825" i="2"/>
  <c r="BE1828" i="2"/>
  <c r="BE1835" i="2"/>
  <c r="BE1837" i="2"/>
  <c r="BE1839" i="2"/>
  <c r="BE1854" i="2"/>
  <c r="BE1859" i="2"/>
  <c r="BE1862" i="2"/>
  <c r="BE1866" i="2"/>
  <c r="BE1872" i="2"/>
  <c r="BE1873" i="2"/>
  <c r="BE1878" i="2"/>
  <c r="BE1885" i="2"/>
  <c r="BE1893" i="2"/>
  <c r="F94" i="2"/>
  <c r="BE141" i="2"/>
  <c r="BE146" i="2"/>
  <c r="BE194" i="2"/>
  <c r="BE212" i="2"/>
  <c r="BE228" i="2"/>
  <c r="BE252" i="2"/>
  <c r="BE272" i="2"/>
  <c r="BE325" i="2"/>
  <c r="BE326" i="2"/>
  <c r="BE341" i="2"/>
  <c r="BE535" i="2"/>
  <c r="BE1088" i="2"/>
  <c r="BE1128" i="2"/>
  <c r="BE1206" i="2"/>
  <c r="BE1288" i="2"/>
  <c r="BE1378" i="2"/>
  <c r="BE1386" i="2"/>
  <c r="BE1445" i="2"/>
  <c r="BE1452" i="2"/>
  <c r="BE1457" i="2"/>
  <c r="BE1502" i="2"/>
  <c r="BE1572" i="2"/>
  <c r="BE1609" i="2"/>
  <c r="BE1652" i="2"/>
  <c r="BE1654" i="2"/>
  <c r="BE1674" i="2"/>
  <c r="BE1675" i="2"/>
  <c r="BE1692" i="2"/>
  <c r="BE1721" i="2"/>
  <c r="BE1750" i="2"/>
  <c r="BE1752" i="2"/>
  <c r="BE1790" i="2"/>
  <c r="BE1803" i="2"/>
  <c r="BE1811" i="2"/>
  <c r="BE1812" i="2"/>
  <c r="BE1815" i="2"/>
  <c r="BE1818" i="2"/>
  <c r="BE1822" i="2"/>
  <c r="BE1832" i="2"/>
  <c r="BE1834" i="2"/>
  <c r="BE1836" i="2"/>
  <c r="BE1845" i="2"/>
  <c r="BE1850" i="2"/>
  <c r="BE1857" i="2"/>
  <c r="BE1870" i="2"/>
  <c r="BE1879" i="2"/>
  <c r="BE1889" i="2"/>
  <c r="BE1892" i="2"/>
  <c r="BE1896" i="2"/>
  <c r="BE1898" i="2"/>
  <c r="BE1900" i="2"/>
  <c r="BE1904" i="2"/>
  <c r="BE1912" i="2"/>
  <c r="BE1917" i="2"/>
  <c r="BE1920" i="2"/>
  <c r="BE1926" i="2"/>
  <c r="BE1933" i="2"/>
  <c r="BE1935" i="2"/>
  <c r="BE1965" i="2"/>
  <c r="BE1968" i="2"/>
  <c r="BE1971" i="2"/>
  <c r="BE1990" i="2"/>
  <c r="BE1997" i="2"/>
  <c r="BE2000" i="2"/>
  <c r="BE2003" i="2"/>
  <c r="BE2004" i="2"/>
  <c r="BE2006" i="2"/>
  <c r="F36" i="2"/>
  <c r="BA96" i="1" s="1"/>
  <c r="J36" i="3"/>
  <c r="AW97" i="1"/>
  <c r="F36" i="4"/>
  <c r="BC98" i="1" s="1"/>
  <c r="F37" i="2"/>
  <c r="BB96" i="1"/>
  <c r="J36" i="2"/>
  <c r="AW96" i="1" s="1"/>
  <c r="F36" i="3"/>
  <c r="BA97" i="1"/>
  <c r="F37" i="4"/>
  <c r="BD98" i="1" s="1"/>
  <c r="F34" i="4"/>
  <c r="BA98" i="1"/>
  <c r="AS94" i="1"/>
  <c r="F38" i="2"/>
  <c r="BC96" i="1"/>
  <c r="F38" i="3"/>
  <c r="BC97" i="1" s="1"/>
  <c r="F39" i="3"/>
  <c r="BD97" i="1"/>
  <c r="F39" i="2"/>
  <c r="BD96" i="1" s="1"/>
  <c r="F37" i="3"/>
  <c r="BB97" i="1"/>
  <c r="F35" i="4"/>
  <c r="BB98" i="1" s="1"/>
  <c r="J34" i="4"/>
  <c r="AW98" i="1"/>
  <c r="R133" i="2" l="1"/>
  <c r="R132" i="2"/>
  <c r="P133" i="3"/>
  <c r="P132" i="3"/>
  <c r="AU97" i="1" s="1"/>
  <c r="AU95" i="1" s="1"/>
  <c r="AU94" i="1" s="1"/>
  <c r="T133" i="3"/>
  <c r="T132" i="3"/>
  <c r="R133" i="3"/>
  <c r="R132" i="3" s="1"/>
  <c r="T133" i="2"/>
  <c r="T132" i="2"/>
  <c r="BK133" i="3"/>
  <c r="J133" i="3" s="1"/>
  <c r="J99" i="3" s="1"/>
  <c r="BK133" i="2"/>
  <c r="J133" i="2"/>
  <c r="J99" i="2" s="1"/>
  <c r="BK2009" i="2"/>
  <c r="J2009" i="2"/>
  <c r="J109" i="2"/>
  <c r="BK117" i="4"/>
  <c r="J117" i="4"/>
  <c r="J1144" i="3"/>
  <c r="J109" i="3"/>
  <c r="BA95" i="1"/>
  <c r="AW95" i="1"/>
  <c r="BB95" i="1"/>
  <c r="AX95" i="1"/>
  <c r="BC95" i="1"/>
  <c r="AY95" i="1"/>
  <c r="J35" i="3"/>
  <c r="AV97" i="1"/>
  <c r="AT97" i="1" s="1"/>
  <c r="BD95" i="1"/>
  <c r="F33" i="4"/>
  <c r="AZ98" i="1"/>
  <c r="F35" i="2"/>
  <c r="AZ96" i="1"/>
  <c r="J30" i="4"/>
  <c r="AG98" i="1" s="1"/>
  <c r="J35" i="2"/>
  <c r="AV96" i="1"/>
  <c r="AT96" i="1" s="1"/>
  <c r="F35" i="3"/>
  <c r="AZ97" i="1"/>
  <c r="J33" i="4"/>
  <c r="AV98" i="1" s="1"/>
  <c r="AT98" i="1" s="1"/>
  <c r="AN98" i="1" l="1"/>
  <c r="BK132" i="2"/>
  <c r="J132" i="2"/>
  <c r="J98" i="2"/>
  <c r="BK132" i="3"/>
  <c r="J132" i="3" s="1"/>
  <c r="J98" i="3" s="1"/>
  <c r="J96" i="4"/>
  <c r="J39" i="4"/>
  <c r="BD94" i="1"/>
  <c r="W33" i="1"/>
  <c r="AZ95" i="1"/>
  <c r="AV95" i="1" s="1"/>
  <c r="AT95" i="1" s="1"/>
  <c r="BA94" i="1"/>
  <c r="W30" i="1"/>
  <c r="BB94" i="1"/>
  <c r="W31" i="1" s="1"/>
  <c r="BC94" i="1"/>
  <c r="W32" i="1"/>
  <c r="J32" i="3" l="1"/>
  <c r="AG97" i="1" s="1"/>
  <c r="AW94" i="1"/>
  <c r="AK30" i="1"/>
  <c r="J32" i="2"/>
  <c r="AG96" i="1" s="1"/>
  <c r="AZ94" i="1"/>
  <c r="W29" i="1"/>
  <c r="AX94" i="1"/>
  <c r="AY94" i="1"/>
  <c r="J41" i="3" l="1"/>
  <c r="AN97" i="1"/>
  <c r="J41" i="2"/>
  <c r="AN96" i="1"/>
  <c r="AG95" i="1"/>
  <c r="AG94" i="1"/>
  <c r="AK26" i="1"/>
  <c r="AV94" i="1"/>
  <c r="AK29" i="1" s="1"/>
  <c r="AK35" i="1" l="1"/>
  <c r="AN95" i="1"/>
  <c r="AT94" i="1"/>
  <c r="AN94" i="1" l="1"/>
</calcChain>
</file>

<file path=xl/sharedStrings.xml><?xml version="1.0" encoding="utf-8"?>
<sst xmlns="http://schemas.openxmlformats.org/spreadsheetml/2006/main" count="20501" uniqueCount="1923">
  <si>
    <t>Export Komplet</t>
  </si>
  <si>
    <t/>
  </si>
  <si>
    <t>2.0</t>
  </si>
  <si>
    <t>ZAMOK</t>
  </si>
  <si>
    <t>False</t>
  </si>
  <si>
    <t>{fa1be18e-319a-42cd-821b-632d0b58a30c}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</si>
  <si>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</si>
  <si>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</si>
  <si>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</si>
  <si>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</si>
  <si>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</si>
  <si>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</si>
  <si>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</si>
  <si>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</si>
  <si>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</si>
  <si>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</si>
  <si>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</si>
  <si>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KOUNICOVA IV – REKONSTRUKCE VODOVODU</t>
  </si>
  <si>
    <t>0,1</t>
  </si>
  <si>
    <t>KSO:</t>
  </si>
  <si>
    <t>CC-CZ:</t>
  </si>
  <si>
    <t>1</t>
  </si>
  <si>
    <t>Místo:</t>
  </si>
  <si>
    <t>BRNO</t>
  </si>
  <si>
    <t>Datum:</t>
  </si>
  <si>
    <t>19. 9. 2024</t>
  </si>
  <si>
    <t>10</t>
  </si>
  <si>
    <t>100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</si>
  <si>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</si>
  <si>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</si>
  <si>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</si>
  <si>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</si>
  <si>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</si>
  <si>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</si>
  <si>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</si>
  <si>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PK FRAJT s.r.o.  Brno</t>
  </si>
  <si>
    <t>True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</si>
  <si>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</si>
  <si>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</si>
  <si>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</si>
  <si>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Výkaz výměr, který se vztahuje k více položkám je nahrazen odpovídajícím slovem  "FIGUROU".  Figura je uvedena ve sloupci "Kód" v položce, kde byla spočítána. Pokud je někde uveden obchodní název, slouží jen k upřesnění specifikace materiálu. Je možné použít jakýkoliv obdobný výrobek.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</si>
  <si>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</si>
  <si>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</si>
  <si>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</si>
  <si>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</si>
  <si>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</si>
  <si>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</si>
  <si>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</si>
  <si>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</si>
  <si>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</si>
  <si>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</si>
  <si>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</si>
  <si>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</si>
  <si>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</si>
  <si>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</si>
  <si>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</si>
  <si>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</si>
  <si>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</si>
  <si>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</si>
  <si>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</si>
  <si>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</si>
  <si>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</si>
  <si>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</si>
  <si>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</si>
  <si>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</si>
  <si>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</si>
  <si>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</si>
  <si>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</si>
  <si>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</si>
  <si>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</si>
  <si>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</si>
  <si>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</si>
  <si>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</si>
  <si>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</si>
  <si>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</si>
  <si>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</si>
  <si>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</si>
  <si>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</si>
  <si>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</si>
  <si>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</si>
  <si>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</si>
  <si>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</si>
  <si>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</si>
  <si>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</si>
  <si>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</si>
  <si>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300</t>
  </si>
  <si>
    <t>VODOHOSPODÁŘSKÉ OBJEKTY</t>
  </si>
  <si>
    <t>ING</t>
  </si>
  <si>
    <t>{1b068ee1-cf9d-4d7f-9d2e-abaacbb36bca}</t>
  </si>
  <si>
    <t>2</t>
  </si>
  <si>
    <t>/</t>
  </si>
  <si>
    <t>SO 310</t>
  </si>
  <si>
    <t>VODOVOD</t>
  </si>
  <si>
    <t>Soupis</t>
  </si>
  <si>
    <t>{061af2a7-7ab3-4f82-97d4-ff5c74ef0e35}</t>
  </si>
  <si>
    <t>827 11</t>
  </si>
  <si>
    <t>SO 320</t>
  </si>
  <si>
    <t>VODOVODNI PŘÍPOJKY</t>
  </si>
  <si>
    <t>{24bf787f-92d7-40a1-99a6-525c416cc391}</t>
  </si>
  <si>
    <t>91</t>
  </si>
  <si>
    <t>OSTATNÍ NÁKLADY</t>
  </si>
  <si>
    <t>VON</t>
  </si>
  <si>
    <t>{afdaba1e-7cc5-4d09-ac1e-770e91ef7797}</t>
  </si>
  <si>
    <t>BASFALT5</t>
  </si>
  <si>
    <t>81,95</t>
  </si>
  <si>
    <t>BLA2</t>
  </si>
  <si>
    <t>121,99</t>
  </si>
  <si>
    <t>KRYCÍ LIST SOUPISU PRACÍ</t>
  </si>
  <si>
    <t>DN100</t>
  </si>
  <si>
    <t>8,5</t>
  </si>
  <si>
    <t>DN150</t>
  </si>
  <si>
    <t>200,2</t>
  </si>
  <si>
    <t>DN200</t>
  </si>
  <si>
    <t>250,5</t>
  </si>
  <si>
    <t>DN80</t>
  </si>
  <si>
    <t>2,7</t>
  </si>
  <si>
    <t>Objekt:</t>
  </si>
  <si>
    <t>KABELkus</t>
  </si>
  <si>
    <t>32</t>
  </si>
  <si>
    <t>300 - VODOHOSPODÁŘSKÉ OBJEKTY</t>
  </si>
  <si>
    <t>KABELm</t>
  </si>
  <si>
    <t>35,2</t>
  </si>
  <si>
    <t>Soupis:</t>
  </si>
  <si>
    <t>LOZE</t>
  </si>
  <si>
    <t xml:space="preserve"> </t>
  </si>
  <si>
    <t>51,689</t>
  </si>
  <si>
    <t>SO 310 - VODOVOD</t>
  </si>
  <si>
    <t>OBSYP</t>
  </si>
  <si>
    <t>242,866</t>
  </si>
  <si>
    <t>ODVOZ1</t>
  </si>
  <si>
    <t>615,558</t>
  </si>
  <si>
    <t>ORNICE</t>
  </si>
  <si>
    <t>5,06</t>
  </si>
  <si>
    <t>POTRUBI1</t>
  </si>
  <si>
    <t>15,4</t>
  </si>
  <si>
    <t>SEK100</t>
  </si>
  <si>
    <t>SEK150</t>
  </si>
  <si>
    <t>SEK200</t>
  </si>
  <si>
    <t>11</t>
  </si>
  <si>
    <t>SEK80</t>
  </si>
  <si>
    <t>3</t>
  </si>
  <si>
    <t>TRAVA</t>
  </si>
  <si>
    <t>10,12</t>
  </si>
  <si>
    <t>VYKOP1</t>
  </si>
  <si>
    <t>471,279</t>
  </si>
  <si>
    <t>VYKOP11</t>
  </si>
  <si>
    <t>644,107</t>
  </si>
  <si>
    <t>VYKOPR</t>
  </si>
  <si>
    <t>144,279</t>
  </si>
  <si>
    <t>ZASYP</t>
  </si>
  <si>
    <t>340,868</t>
  </si>
  <si>
    <t>PAZ4</t>
  </si>
  <si>
    <t>272,815</t>
  </si>
  <si>
    <t>PE315</t>
  </si>
  <si>
    <t>8</t>
  </si>
  <si>
    <t>BOBRUBS</t>
  </si>
  <si>
    <t>16</t>
  </si>
  <si>
    <t>ACO1</t>
  </si>
  <si>
    <t>435</t>
  </si>
  <si>
    <t>ŘEZaco1</t>
  </si>
  <si>
    <t>127,7</t>
  </si>
  <si>
    <t>STANDARD MATERIÁLU : tvárná litina vnitřní cementová vystélka povlak Zn+Al 400g/m2 vnější těžká protikorozní ochrana s PE povlakem - min. tl. potrubí 4,7mm pro DN80, DN100, DN150 - min tl.stěny potrubí 4,8mm pro DN200 - přetlak- potrubí, tvarovky, armatury - PN10 - přírubové spoje - nerez šrouby a mosazné matice</t>
  </si>
  <si>
    <t>ACP1</t>
  </si>
  <si>
    <t>297,91</t>
  </si>
  <si>
    <t>SC5</t>
  </si>
  <si>
    <t>156,45</t>
  </si>
  <si>
    <t>BOBRUBL</t>
  </si>
  <si>
    <t>BPŘÍDLAŽBA</t>
  </si>
  <si>
    <t>BASFALT1</t>
  </si>
  <si>
    <t>105,71</t>
  </si>
  <si>
    <t>ŘEZ5</t>
  </si>
  <si>
    <t>149</t>
  </si>
  <si>
    <t>ŘEZ1</t>
  </si>
  <si>
    <t>BZAMKOVA4</t>
  </si>
  <si>
    <t>79,97</t>
  </si>
  <si>
    <t>BDLAZBA3</t>
  </si>
  <si>
    <t>117,7</t>
  </si>
  <si>
    <t>SC1</t>
  </si>
  <si>
    <t>201,81</t>
  </si>
  <si>
    <t>ACL1</t>
  </si>
  <si>
    <t>394,01</t>
  </si>
  <si>
    <t>ACP5</t>
  </si>
  <si>
    <t>230,95</t>
  </si>
  <si>
    <t>ACO5</t>
  </si>
  <si>
    <t>316</t>
  </si>
  <si>
    <t>ŘEZaco5</t>
  </si>
  <si>
    <t>151</t>
  </si>
  <si>
    <t>ZAMKOVA4</t>
  </si>
  <si>
    <t>248</t>
  </si>
  <si>
    <t>SC4</t>
  </si>
  <si>
    <t>123,59</t>
  </si>
  <si>
    <t>DLAZBA3</t>
  </si>
  <si>
    <t>484</t>
  </si>
  <si>
    <t>MA8V2</t>
  </si>
  <si>
    <t>507</t>
  </si>
  <si>
    <t>ŘEZla2</t>
  </si>
  <si>
    <t>ACL2</t>
  </si>
  <si>
    <t>188,53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</si>
  <si>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</si>
  <si>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</si>
  <si>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</si>
  <si>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</si>
  <si>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</si>
  <si>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</si>
  <si>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</si>
  <si>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</si>
  <si>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5.1 - Zapravení komunikace pozemní - č.1 - vozovka živice</t>
  </si>
  <si>
    <t xml:space="preserve">    5.2 - Zapravení komunikace pozemní - č.2 - chodník LA</t>
  </si>
  <si>
    <t xml:space="preserve">    5.3 - Zapravení komunikace pozemní - č.3 - chodník bet. dlažba</t>
  </si>
  <si>
    <t xml:space="preserve">    5.4 - Zapravení komunikace pozemní - č.4 - chodník zámková dlažba</t>
  </si>
  <si>
    <t xml:space="preserve">    5.5 - Zapravení komunikace pozemní - č.5 - parkoviště živice</t>
  </si>
  <si>
    <t xml:space="preserve">    8 - Trubní vedení</t>
  </si>
  <si>
    <t xml:space="preserve">    99 -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</si>
  <si>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</si>
  <si>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</si>
  <si>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</si>
  <si>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</si>
  <si>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</si>
  <si>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</si>
  <si>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</si>
  <si>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</si>
  <si>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</si>
  <si>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</si>
  <si>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</si>
  <si>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</si>
  <si>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</si>
  <si>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</si>
  <si>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</si>
  <si>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</si>
  <si>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</si>
  <si>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</si>
  <si>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</si>
  <si>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</si>
  <si>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184818231</t>
  </si>
  <si>
    <t>Ochrana kmene průměru do 300 mm bedněním výšky do 2 m</t>
  </si>
  <si>
    <t>kus</t>
  </si>
  <si>
    <t>CS ÚRS 2024 02</t>
  </si>
  <si>
    <t>4</t>
  </si>
  <si>
    <t>-1622476035</t>
  </si>
  <si>
    <t>184818232</t>
  </si>
  <si>
    <t>Ochrana kmene průměru přes 300 do 500 mm bedněním výšky do 2 m</t>
  </si>
  <si>
    <t>-1077953640</t>
  </si>
  <si>
    <t>184818233</t>
  </si>
  <si>
    <t>Ochrana kmene průměru přes 500 do 700 mm bedněním výšky do 2 m</t>
  </si>
  <si>
    <t>1315517837</t>
  </si>
  <si>
    <t>113201111.1</t>
  </si>
  <si>
    <t>Vytrhání obrub chodníkových ležatých k zpětnému použití vč. odvozu do skladu zhotovitele uskladnění a zpětný dovoz</t>
  </si>
  <si>
    <t>m</t>
  </si>
  <si>
    <t>vlastní</t>
  </si>
  <si>
    <t>1162568360</t>
  </si>
  <si>
    <t>VV</t>
  </si>
  <si>
    <t>" vodovod I-V "     2,0*(1+3+3+1+0)</t>
  </si>
  <si>
    <t>Součet</t>
  </si>
  <si>
    <t>5</t>
  </si>
  <si>
    <t>979024443</t>
  </si>
  <si>
    <t>Očištění vybouraných obrubníků a krajníků silničních</t>
  </si>
  <si>
    <t>-2103291281</t>
  </si>
  <si>
    <t>FIG</t>
  </si>
  <si>
    <t>Rozpad figury: BOBRUBL</t>
  </si>
  <si>
    <t>6</t>
  </si>
  <si>
    <t>113202111.1</t>
  </si>
  <si>
    <t>Vytrhání obrub krajníků obrubníků stojatých  k zpětnému použití vč. odvozu do skladu zhotovitele uskladnění a zpětný dovoz</t>
  </si>
  <si>
    <t>161418591</t>
  </si>
  <si>
    <t>" vodovod I-V "     2,0*(0+2+6+0+0)</t>
  </si>
  <si>
    <t>7</t>
  </si>
  <si>
    <t>979024442</t>
  </si>
  <si>
    <t>Očištění vybouraných obrubníků a krajníků chodníkových</t>
  </si>
  <si>
    <t>-1625737325</t>
  </si>
  <si>
    <t>Rozpad figury: BOBRUBS</t>
  </si>
  <si>
    <t>113203111.1</t>
  </si>
  <si>
    <t>Vytrhání obrub z dlažebních kostek k zpětnému použití vč. odvozu do skladu zhotovitele uskladnění a zpětný dovoz</t>
  </si>
  <si>
    <t>515483970</t>
  </si>
  <si>
    <t>" PŘÍDLAŽBA "    BOBRUBL</t>
  </si>
  <si>
    <t>9</t>
  </si>
  <si>
    <t>979071022</t>
  </si>
  <si>
    <t>Očištění dlažebních kostek drobných se spárováním živičnou směsí nebo MC při překopech inženýrských sítí</t>
  </si>
  <si>
    <t>m2</t>
  </si>
  <si>
    <t>-896659137</t>
  </si>
  <si>
    <t>BPŘÍDLAŽBA*0,1</t>
  </si>
  <si>
    <t>Rozpad figury: BPŘÍDLAŽBA</t>
  </si>
  <si>
    <t>113106021.1</t>
  </si>
  <si>
    <t>Rozebrání dlažeb při překopech komunikací pro pěší z betonových tl.6cm dlaždic ručně k zpětnému použití vč. odvozu do skladu zhotovitele uskladnění a zpětný dovoz</t>
  </si>
  <si>
    <t>1913722257</t>
  </si>
  <si>
    <t>" konstrukce 3 - chodník bet.dlažba 10/20 - 10cm "</t>
  </si>
  <si>
    <t>" vodovod II "     1,1*7,5</t>
  </si>
  <si>
    <t>" vodovod III "     1,1*(2,7+5,3+5,2+12,0+42,3)</t>
  </si>
  <si>
    <t>" vodovod V "     1,1*(4,0+0,5)</t>
  </si>
  <si>
    <t>BDL31020</t>
  </si>
  <si>
    <t>Mezisoučet</t>
  </si>
  <si>
    <t>" konstrukce 3 - chodník bet.dlažba 20/20 - 10cm "</t>
  </si>
  <si>
    <t>" vodovod III "     1,1*24,8</t>
  </si>
  <si>
    <t>BDL32020</t>
  </si>
  <si>
    <t>" konstrukce 3 - chodník bet.dlažba 30/30 - 10cm "</t>
  </si>
  <si>
    <t>" vodovod I "     1,1*(0,3+0,5)</t>
  </si>
  <si>
    <t>" vodovod IV "     1,1*(1,4+0,5)</t>
  </si>
  <si>
    <t>BDL33030</t>
  </si>
  <si>
    <t>979054441</t>
  </si>
  <si>
    <t>Očištění vybouraných z desek nebo dlaždic s původním spárováním z kameniva těženého</t>
  </si>
  <si>
    <t>-1621110836</t>
  </si>
  <si>
    <t>113106071.1</t>
  </si>
  <si>
    <t>Rozebrání dlažeb při překopech vozovek ze zámkové dlažby s ložem z kameniva ručně  k zpětnému použití vč. odvozu do skladu zhotovitele uskladnění a zpětný dovoz</t>
  </si>
  <si>
    <t>-664599466</t>
  </si>
  <si>
    <t>" konstrukce 4 - zámková dlažba  - 12cm "</t>
  </si>
  <si>
    <t>" vodovod III "     1,1*72,7</t>
  </si>
  <si>
    <t>13</t>
  </si>
  <si>
    <t>979054451</t>
  </si>
  <si>
    <t>Očištění vybouraných zámkových dlaždic s původním spárováním z kameniva těženého</t>
  </si>
  <si>
    <t>-476398789</t>
  </si>
  <si>
    <t>14</t>
  </si>
  <si>
    <t>113107531</t>
  </si>
  <si>
    <t>Odstranění podkladu z betonu prostého tl přes 100 do 150 mm při překopech strojně pl přes 15 m2</t>
  </si>
  <si>
    <t>-1152163025</t>
  </si>
  <si>
    <t>" konstrukce 4 - SC - 15cm "     BZAMKOVA4</t>
  </si>
  <si>
    <t>Rozpad figury: BZAMKOVA4</t>
  </si>
  <si>
    <t>15</t>
  </si>
  <si>
    <t>919735123</t>
  </si>
  <si>
    <t>Řezání stávajícího betonového krytu hl přes 100 do 150 mm</t>
  </si>
  <si>
    <t>-1673577306</t>
  </si>
  <si>
    <t xml:space="preserve">" konstrukce 4 - SC - 15cm "     </t>
  </si>
  <si>
    <t>" vodovod III "     2*72,7</t>
  </si>
  <si>
    <t>113107532</t>
  </si>
  <si>
    <t>Odstranění podkladu z betonu prostého tl přes 150 do 300 mm při překopech strojně pl přes 15 m2</t>
  </si>
  <si>
    <t>-795884840</t>
  </si>
  <si>
    <t>" konstrukce 1 - SC - 25cm "     BASFALT1</t>
  </si>
  <si>
    <t>" konstrukce 5 - SC - 20cm "     BASFALT5</t>
  </si>
  <si>
    <t>Rozpad figury: BASFALT1</t>
  </si>
  <si>
    <t xml:space="preserve">" konstrukce 1 - asfalt 200mm "     </t>
  </si>
  <si>
    <t>" vodovod I "     1,1*(11,7+10,4)</t>
  </si>
  <si>
    <t>" vodovod II "     1,1*(30,7+32,9)</t>
  </si>
  <si>
    <t>" vodovod III "     1,1*9,1</t>
  </si>
  <si>
    <t>" vodovod IV "     1,1*1,3</t>
  </si>
  <si>
    <t>Rozpad figury: BASFALT5</t>
  </si>
  <si>
    <t>" konstrukce 5 - parkovišt živice - 150mm "</t>
  </si>
  <si>
    <t>" vodovod III "     1,1*74,5</t>
  </si>
  <si>
    <t>17</t>
  </si>
  <si>
    <t>919735124</t>
  </si>
  <si>
    <t>Řezání stávajícího betonového krytu hl přes 150 do 200 mm</t>
  </si>
  <si>
    <t>71425993</t>
  </si>
  <si>
    <t>" konstrukce 5 - SC - 20cm "     ŘEZ5</t>
  </si>
  <si>
    <t>Rozpad figury: ŘEZ5</t>
  </si>
  <si>
    <t>" vodovod III "     2*74,5</t>
  </si>
  <si>
    <t>18</t>
  </si>
  <si>
    <t>919735125</t>
  </si>
  <si>
    <t>Řezání stávajícího betonového krytu hl přes 200 do 250 mm</t>
  </si>
  <si>
    <t>2093290494</t>
  </si>
  <si>
    <t>" konstrukce 1 - SC - 25cm "     ŘEZ1</t>
  </si>
  <si>
    <t>Rozpad figury: ŘEZ1</t>
  </si>
  <si>
    <t>19</t>
  </si>
  <si>
    <t>997221561</t>
  </si>
  <si>
    <t>Vodorovná doprava suti z kusových materiálů do 1 km</t>
  </si>
  <si>
    <t>t</t>
  </si>
  <si>
    <t>774496121</t>
  </si>
  <si>
    <t>20</t>
  </si>
  <si>
    <t>997221569</t>
  </si>
  <si>
    <t>Příplatek ZKD 1 km u vodorovné dopravy suti z kusových materiálů</t>
  </si>
  <si>
    <t>-1301934937</t>
  </si>
  <si>
    <t>188,984*9 'Přepočtené koeficientem množství</t>
  </si>
  <si>
    <t>997221615.1</t>
  </si>
  <si>
    <t>Poplatek za uložení na skládce (skládkovné) stavebního odpadu betonového (dlažba, obrubníky, podklad beton.)</t>
  </si>
  <si>
    <t>-1704047952</t>
  </si>
  <si>
    <t>22</t>
  </si>
  <si>
    <t>113107522</t>
  </si>
  <si>
    <t>Odstranění podkladu z kameniva drceného tl přes 100 do 200 mm při překopech strojně pl přes 15 m2</t>
  </si>
  <si>
    <t>-320149779</t>
  </si>
  <si>
    <t>" konstrukce 1 - ŠD - 15cm "     BASFALT1</t>
  </si>
  <si>
    <t>" konstrukce 2 - ŠD - 15cm "     BLA2</t>
  </si>
  <si>
    <t>" konstrukce 5 - ŠD - 15cm "     BASFALT5</t>
  </si>
  <si>
    <t>Rozpad figury: BLA2</t>
  </si>
  <si>
    <t>" konstrukce 2 - chodník LA - 130mm "</t>
  </si>
  <si>
    <t>" vodovod II "     1,1*(45,9+63,0)</t>
  </si>
  <si>
    <t>" vodovod III "     1,1*2,0</t>
  </si>
  <si>
    <t>23</t>
  </si>
  <si>
    <t>113107523</t>
  </si>
  <si>
    <t>Odstranění podkladu z kameniva drceného tl přes 200 do 300 mm při překopech strojně pl přes 15 m2</t>
  </si>
  <si>
    <t>692199426</t>
  </si>
  <si>
    <t>" konstrukce 3 - ŠD- 25cm "     BDLAZBA3</t>
  </si>
  <si>
    <t>" konstrukce 4 - ŠD- 20cm "     BZAMKOVA4</t>
  </si>
  <si>
    <t>Rozpad figury: BDLAZBA3</t>
  </si>
  <si>
    <t>24</t>
  </si>
  <si>
    <t>997221551</t>
  </si>
  <si>
    <t>Vodorovná doprava suti ze sypkých materiálů do 1 km</t>
  </si>
  <si>
    <t>1385690438</t>
  </si>
  <si>
    <t>25</t>
  </si>
  <si>
    <t>997221559</t>
  </si>
  <si>
    <t>Příplatek ZKD 1 km u vodorovné dopravy suti ze sypkých materiálů</t>
  </si>
  <si>
    <t>-1177081607</t>
  </si>
  <si>
    <t>176,773*9 'Přepočtené koeficientem množství</t>
  </si>
  <si>
    <t>26</t>
  </si>
  <si>
    <t>997221655.1</t>
  </si>
  <si>
    <t>Poplatek za skládku suti z komunikací s příměsí     (bez živice)</t>
  </si>
  <si>
    <t>1738808399</t>
  </si>
  <si>
    <t>27</t>
  </si>
  <si>
    <t>113107543</t>
  </si>
  <si>
    <t>Odstranění podkladu živičných tl přes 100 do 150 mm při překopech strojně pl přes 15 m2</t>
  </si>
  <si>
    <t>-2011836831</t>
  </si>
  <si>
    <t>28</t>
  </si>
  <si>
    <t>919735113</t>
  </si>
  <si>
    <t>Řezání stávajícího živičného krytu hl přes 100 do 150 mm</t>
  </si>
  <si>
    <t>1701139678</t>
  </si>
  <si>
    <t>" vodovod II "     2*(45,9+63,0)</t>
  </si>
  <si>
    <t>" vodovod II "     2*2,0</t>
  </si>
  <si>
    <t>ŘEZ2</t>
  </si>
  <si>
    <t>29</t>
  </si>
  <si>
    <t>113107544</t>
  </si>
  <si>
    <t>Odstranění podkladu živičných tl přes 150 do 200 mm při překopech strojně pl přes 15 m2</t>
  </si>
  <si>
    <t>2131187072</t>
  </si>
  <si>
    <t>" vodovod III "     -1,1*9,1</t>
  </si>
  <si>
    <t>" vodovod IV "     -1,1*1,3</t>
  </si>
  <si>
    <t>BASFALT1a</t>
  </si>
  <si>
    <t>30</t>
  </si>
  <si>
    <t>113107444</t>
  </si>
  <si>
    <t>Odstranění podkladu živičných tl přes 150 do 200 mm při překopech strojně pl do 15 m2</t>
  </si>
  <si>
    <t>-1041040705</t>
  </si>
  <si>
    <t>BASFALT1b</t>
  </si>
  <si>
    <t>31</t>
  </si>
  <si>
    <t>919735114</t>
  </si>
  <si>
    <t>Řezání stávajícího živičného krytu hl přes 150 do 200 mm</t>
  </si>
  <si>
    <t>1604502806</t>
  </si>
  <si>
    <t>-1984224969</t>
  </si>
  <si>
    <t>33</t>
  </si>
  <si>
    <t>1390959778</t>
  </si>
  <si>
    <t>112,015*9 'Přepočtené koeficientem množství</t>
  </si>
  <si>
    <t>34</t>
  </si>
  <si>
    <t>997221645.1</t>
  </si>
  <si>
    <t>Poplatek za skládku suti z komunikací s příměsí  - živice</t>
  </si>
  <si>
    <t>-87508948</t>
  </si>
  <si>
    <t>35</t>
  </si>
  <si>
    <t>121151103</t>
  </si>
  <si>
    <t>Sejmutí ornice plochy do 100 m2 tl vrstvy do 200 mm strojně</t>
  </si>
  <si>
    <t>1215370045</t>
  </si>
  <si>
    <t>" vodovod II "     1,1*4,6</t>
  </si>
  <si>
    <t>36</t>
  </si>
  <si>
    <t>162751117</t>
  </si>
  <si>
    <t>Vodorovné přemístění přes 9 000 do 10000 m výkopku/sypaniny z horniny třídy těžitelnosti I skupiny 1 až 3</t>
  </si>
  <si>
    <t>m3</t>
  </si>
  <si>
    <t>1925665435</t>
  </si>
  <si>
    <t>" odvoz na meziskládku  "     ORNICE*0,2</t>
  </si>
  <si>
    <t>Rozpad figury: ORNICE</t>
  </si>
  <si>
    <t>37</t>
  </si>
  <si>
    <t>119001401</t>
  </si>
  <si>
    <t>Dočasné zajištění potrubí ocelového nebo litinového DN do 200 mm</t>
  </si>
  <si>
    <t>-256958986</t>
  </si>
  <si>
    <t>" křížení vodovodu I-V "</t>
  </si>
  <si>
    <t xml:space="preserve">" voda "  </t>
  </si>
  <si>
    <t>1,1*(1+4+3+1+2)</t>
  </si>
  <si>
    <t xml:space="preserve">" plyn "  </t>
  </si>
  <si>
    <t>1,1*(1+0+1+0+1)</t>
  </si>
  <si>
    <t>38</t>
  </si>
  <si>
    <t>119001421</t>
  </si>
  <si>
    <t>Dočasné zajištění kabelů a kabelových tratí ze 3 volně ložených kabelů</t>
  </si>
  <si>
    <t>1540886892</t>
  </si>
  <si>
    <t>" vodovod I-V "</t>
  </si>
  <si>
    <t>" kusy "</t>
  </si>
  <si>
    <t>6+19+5+0+2</t>
  </si>
  <si>
    <t>KABELkus*1,1</t>
  </si>
  <si>
    <t>Rozpad figury: KABELkus</t>
  </si>
  <si>
    <t>39</t>
  </si>
  <si>
    <t>139001101</t>
  </si>
  <si>
    <t>Příplatek za ztížení vykopávky v blízkosti podzemního vedení</t>
  </si>
  <si>
    <t>-1252200122</t>
  </si>
  <si>
    <t>" potrubí do DN200 "     POTRUBI1*1,2*1,7</t>
  </si>
  <si>
    <t>" kabely "       KABELm*1,0*1,5*0,5</t>
  </si>
  <si>
    <t>" příplatek za kořeny stromů VODOVOD III - staničení 13.0  -  55.0 "</t>
  </si>
  <si>
    <t>1,1*(1,75+1,92)/2*(34,56-13,0)</t>
  </si>
  <si>
    <t>1,1*(1,92+1,90)/2*(55,0-34,56)</t>
  </si>
  <si>
    <t>Rozpad figury: DN200</t>
  </si>
  <si>
    <t>" vodovod III "     250,5</t>
  </si>
  <si>
    <t>Rozpad figury: POTRUBI1</t>
  </si>
  <si>
    <t>Rozpad figury: KABELm</t>
  </si>
  <si>
    <t>40</t>
  </si>
  <si>
    <t>132212222</t>
  </si>
  <si>
    <t>Hloubení zapažených rýh šířky do 2000 mm v nesoudržných horninách třídy těžitelnosti I skupiny 3 ručně</t>
  </si>
  <si>
    <t>-1342679255</t>
  </si>
  <si>
    <t xml:space="preserve">" ruční výkop - inž.sítě "     </t>
  </si>
  <si>
    <t>" ve třídě 3  - 25% "     VYKOPR*0,25</t>
  </si>
  <si>
    <t>Rozpad figury: VYKOPR</t>
  </si>
  <si>
    <t>41</t>
  </si>
  <si>
    <t>132312222</t>
  </si>
  <si>
    <t>Hloubení zapažených rýh šířky do 2000 mm v nesoudržných horninách třídy těžitelnosti II skupiny 4 ručně</t>
  </si>
  <si>
    <t>-1867136708</t>
  </si>
  <si>
    <t>" ve třídě 4  - 75% "     VYKOPR*0,75</t>
  </si>
  <si>
    <t>42</t>
  </si>
  <si>
    <t>132254205</t>
  </si>
  <si>
    <t>Hloubení zapažených rýh š do 2000 mm v hornině třídy těžitelnosti I skupiny 3 objem do 1000 m3</t>
  </si>
  <si>
    <t>907383985</t>
  </si>
  <si>
    <t xml:space="preserve">" vodovod I "     </t>
  </si>
  <si>
    <t>1,1*(1,8+1,84)/2*17,15</t>
  </si>
  <si>
    <t>1,1*(1,84+1,77)/2*(20,7-17,15)</t>
  </si>
  <si>
    <t>1,1*(1,77+1,77)/2*(23,79-20,7)</t>
  </si>
  <si>
    <t>1,1*(1,77+1,8)/2*(28,2-23,79)</t>
  </si>
  <si>
    <t xml:space="preserve">" vodovod II "     </t>
  </si>
  <si>
    <t>1,1*(1,8+1,63)/2*27,25</t>
  </si>
  <si>
    <t>1,1*(1,63+2,09)/2*(38,18-27,25)</t>
  </si>
  <si>
    <t>1,1*(2,09+1,76)/2*(98,48-38,18)</t>
  </si>
  <si>
    <t>1,1*(1,76+1,9)/2*(147,05-98,48)</t>
  </si>
  <si>
    <t>1,1*(1,9+1,82)/2*(184,54-147,05)</t>
  </si>
  <si>
    <t xml:space="preserve">" vodovod III "     </t>
  </si>
  <si>
    <t>1,1*(1,85+1,75)/2*6,27</t>
  </si>
  <si>
    <t>1,1*(1,75+1,75)/2*(13,0-6,27)</t>
  </si>
  <si>
    <t>" ruční výkop staničení 13,0 - 55,0 "</t>
  </si>
  <si>
    <t>1,1*(1,9+1,87)/2*(60,59-55,0)</t>
  </si>
  <si>
    <t>1,1*(1,87+1,97)/2*(89,43-60,59)</t>
  </si>
  <si>
    <t>1,1*(1,97+1,81)/2*(114,1-89,43)</t>
  </si>
  <si>
    <t>1,1*(1,80+1,81)/2*(242,4-114,1)</t>
  </si>
  <si>
    <t>1,1*(1,80+1,82)/2*(250,5-242,4)</t>
  </si>
  <si>
    <t xml:space="preserve">" vodovod IV "     </t>
  </si>
  <si>
    <t>1,1*(1,75+1,8)/2*2,7</t>
  </si>
  <si>
    <t xml:space="preserve">" vodovod V "     </t>
  </si>
  <si>
    <t>1,1*(1,77+1,8)/2*4,0</t>
  </si>
  <si>
    <t>" odpočet povrchů "</t>
  </si>
  <si>
    <t>" tramvajová trať "     -0,4*1,1*6,1</t>
  </si>
  <si>
    <t>" nezpevněný povrch "     -0,2*ORNICE</t>
  </si>
  <si>
    <t>" konstrukce 1 "     -0,60*BASFALT1</t>
  </si>
  <si>
    <t>" konstrukce 2 "     -0,28*BLA2</t>
  </si>
  <si>
    <t>" konstrukce 3 - bet. dlažba "     -0,35*BDLAZBA3</t>
  </si>
  <si>
    <t>" konstrukce 4 "     -0,47*BZAMKOVA4</t>
  </si>
  <si>
    <t>" konstrukce 5 "     -0,50*BASFALT5</t>
  </si>
  <si>
    <t>" odpočet vybouraný vodovod "</t>
  </si>
  <si>
    <t>" DN80 "     -2,7*PI*(0,098/2)^2</t>
  </si>
  <si>
    <t>" DN100 "     -8,5*PI*(0,118/2)^2</t>
  </si>
  <si>
    <t>" DN150 "     -208,2*PI*(0,170/2)^2</t>
  </si>
  <si>
    <t>" DN200 "     -250,2*PI*(0,222/2)^2</t>
  </si>
  <si>
    <t>" odpočet šachta "</t>
  </si>
  <si>
    <t>-3,4*1,5*2,75</t>
  </si>
  <si>
    <t>" odpočet ruční výkop "     -VYKOPR</t>
  </si>
  <si>
    <t>" ve třídě 3  - 25% "     VYKOP1*0,25</t>
  </si>
  <si>
    <t>Rozpad figury: DN80</t>
  </si>
  <si>
    <t>" vodovod IV  "     2,7</t>
  </si>
  <si>
    <t>Rozpad figury: DN100</t>
  </si>
  <si>
    <t>" vodovod I  "     8,5</t>
  </si>
  <si>
    <t>Rozpad figury: DN150</t>
  </si>
  <si>
    <t>" vodovod I  "     19,7</t>
  </si>
  <si>
    <t>" vodovod II  "     184,5</t>
  </si>
  <si>
    <t>" vodovod V  "     4,0</t>
  </si>
  <si>
    <t>" odpočet chráničky "     -PE315</t>
  </si>
  <si>
    <t>Rozpad figury: VYKOP1</t>
  </si>
  <si>
    <t>43</t>
  </si>
  <si>
    <t>132354205</t>
  </si>
  <si>
    <t>Hloubení zapažených rýh š do 2000 mm v hornině třídy těžitelnosti II skupiny 4 objem do 1000 m3</t>
  </si>
  <si>
    <t>-2038198034</t>
  </si>
  <si>
    <t>" ve třídě 4  - 75% "     VYKOP1*0,75</t>
  </si>
  <si>
    <t>44</t>
  </si>
  <si>
    <t>151101101</t>
  </si>
  <si>
    <t>Zřízení příložného pažení a rozepření stěn rýh hl do 2 m</t>
  </si>
  <si>
    <t>355150332</t>
  </si>
  <si>
    <t>2*(1,8+1,84)/2*17,15</t>
  </si>
  <si>
    <t>2*(1,84+1,77)/2*(20,7-17,15)</t>
  </si>
  <si>
    <t>2*(1,77+1,77)/2*(23,79-20,7)</t>
  </si>
  <si>
    <t>2*(1,77+1,8)/2*(28,2-23,79)</t>
  </si>
  <si>
    <t>2*(1,8+1,63)/2*27,25</t>
  </si>
  <si>
    <t>2*(1,63+2,09)/2*(38,18-27,25)</t>
  </si>
  <si>
    <t>2*(2,09+1,76)/2*(98,48-38,18)</t>
  </si>
  <si>
    <t>2*(1,76+1,9)/2*(147,05-98,48)</t>
  </si>
  <si>
    <t>2*(1,9+1,82)/2*(184,54-147,05)</t>
  </si>
  <si>
    <t>2*(1,85+1,75)/2*6,27</t>
  </si>
  <si>
    <t>2*(1,75+1,75)/2*(13,0-6,27)</t>
  </si>
  <si>
    <t>2*(1,75+1,92)/2*(34,56-13,0)</t>
  </si>
  <si>
    <t>2*(1,92+1,90)/2*(55,0-34,56)</t>
  </si>
  <si>
    <t>2*(1,9+1,87)/2*(60,59-55,0)</t>
  </si>
  <si>
    <t>2*(1,87+1,97)/2*(89,43-60,59)</t>
  </si>
  <si>
    <t>2*(1,97+1,81)/2*(114,1-89,43)</t>
  </si>
  <si>
    <t>2*(1,80+1,81)/2*(242,4-114,1)</t>
  </si>
  <si>
    <t>2*(1,80+1,82)/2*(250,5-242,4)</t>
  </si>
  <si>
    <t>2*(1,75+1,8)/2*2,7</t>
  </si>
  <si>
    <t>2*(1,77+1,80)/2*4,0</t>
  </si>
  <si>
    <t>" odpočet pažení hl. nad 4m "</t>
  </si>
  <si>
    <t>-PAZ4</t>
  </si>
  <si>
    <t>Rozpad figury: PAZ4</t>
  </si>
  <si>
    <t>45</t>
  </si>
  <si>
    <t>151101111</t>
  </si>
  <si>
    <t>Odstranění příložného pažení a rozepření stěn rýh hl do 2 m</t>
  </si>
  <si>
    <t>-898045856</t>
  </si>
  <si>
    <t>46</t>
  </si>
  <si>
    <t>151101102</t>
  </si>
  <si>
    <t>Zřízení příložného pažení a rozepření stěn rýh hl přes 2 do 4 m</t>
  </si>
  <si>
    <t>-1759265591</t>
  </si>
  <si>
    <t>47</t>
  </si>
  <si>
    <t>151101112</t>
  </si>
  <si>
    <t>Odstranění příložného pažení a rozepření stěn rýh hl přes 2 do 4 m</t>
  </si>
  <si>
    <t>1978627369</t>
  </si>
  <si>
    <t>48</t>
  </si>
  <si>
    <t>885395816</t>
  </si>
  <si>
    <t>" zemina celkem "     VYKOP1+VYKOPR</t>
  </si>
  <si>
    <t>" ve tř.3 - 25% "     ODVOZ1*0,25</t>
  </si>
  <si>
    <t>Rozpad figury: ODVOZ1</t>
  </si>
  <si>
    <t>49</t>
  </si>
  <si>
    <t>162751137</t>
  </si>
  <si>
    <t>Vodorovné přemístění přes 9 000 do 10000 m výkopku/sypaniny z horniny třídy těžitelnosti II skupiny 4 a 5</t>
  </si>
  <si>
    <t>454229149</t>
  </si>
  <si>
    <t>" ve tř.4 - 75% "     ODVOZ1*0,75</t>
  </si>
  <si>
    <t>50</t>
  </si>
  <si>
    <t>171201221.1</t>
  </si>
  <si>
    <t xml:space="preserve">Poplatek za skládku zeminy tř.1-4 s příměsí   </t>
  </si>
  <si>
    <t>1058555814</t>
  </si>
  <si>
    <t>51</t>
  </si>
  <si>
    <t>174151101</t>
  </si>
  <si>
    <t>Zásyp jam, šachet rýh nebo kolem objektů sypaninou se zhutněním</t>
  </si>
  <si>
    <t>-1428295385</t>
  </si>
  <si>
    <t>" prostor k zásypu "     VYKOP11</t>
  </si>
  <si>
    <t>" odpočet konstrukce vodovodu "</t>
  </si>
  <si>
    <t>-(0,1+0,098+0,3)*1,1*DN80</t>
  </si>
  <si>
    <t>-(0,1+0,118+0,3)*1,1*DN100</t>
  </si>
  <si>
    <t>-(0,1+0,17+0,3)*1,1*DN150</t>
  </si>
  <si>
    <t>-(0,1+0,222+0,3)*1,1*DN200</t>
  </si>
  <si>
    <t>Rozpad figury: VYKOP11</t>
  </si>
  <si>
    <t>52</t>
  </si>
  <si>
    <t>M</t>
  </si>
  <si>
    <t>58331201.1</t>
  </si>
  <si>
    <t>zhutněný zásyp náhradním zásypovým materiálem  (plná frakce)</t>
  </si>
  <si>
    <t>-1756329306</t>
  </si>
  <si>
    <t>ZASYP*1,9</t>
  </si>
  <si>
    <t>Rozpad figury: ZASYP</t>
  </si>
  <si>
    <t>53</t>
  </si>
  <si>
    <t>167151111</t>
  </si>
  <si>
    <t>Nakládání výkopku z hornin třídy těžitelnosti I skupiny 1 až 3 přes 100 m3</t>
  </si>
  <si>
    <t>1824117100</t>
  </si>
  <si>
    <t>54</t>
  </si>
  <si>
    <t>162251102</t>
  </si>
  <si>
    <t>Vodorovné přemístění přes 20 do 50 m výkopku/sypaniny z horniny třídy těžitelnosti I skupiny 1 až 3</t>
  </si>
  <si>
    <t>379142082</t>
  </si>
  <si>
    <t>55</t>
  </si>
  <si>
    <t>175151101</t>
  </si>
  <si>
    <t>Obsypání potrubí strojně sypaninou bez prohození, uloženou do 3 m</t>
  </si>
  <si>
    <t>134618569</t>
  </si>
  <si>
    <t>" vodovod "</t>
  </si>
  <si>
    <t>(0,098+0,3)*1,1*DN80</t>
  </si>
  <si>
    <t>(0,118+0,3)*1,1*DN100</t>
  </si>
  <si>
    <t>(0,17+0,3)*1,1*DN150</t>
  </si>
  <si>
    <t>(0,222+0,3)*1,1*DN200</t>
  </si>
  <si>
    <t>(0,315+0,3)*1,1*PE315</t>
  </si>
  <si>
    <t>" odpočet potrubí "</t>
  </si>
  <si>
    <t>-PI*(0,098/2)^2*DN80</t>
  </si>
  <si>
    <t>-PI*(0,118/2)^2*DN100</t>
  </si>
  <si>
    <t>-PI*(0,17/2)^2*DN150</t>
  </si>
  <si>
    <t>-PI*(0,222/2)^2*DN200</t>
  </si>
  <si>
    <t>-PI*(0,315/2)^2*PE315</t>
  </si>
  <si>
    <t>Rozpad figury: PE315</t>
  </si>
  <si>
    <t>" chránička "     8,0</t>
  </si>
  <si>
    <t>56</t>
  </si>
  <si>
    <t>58331351</t>
  </si>
  <si>
    <t>kamenivo těžené drobné frakce 0/4</t>
  </si>
  <si>
    <t>-765712815</t>
  </si>
  <si>
    <t>OBSYP*1,89077</t>
  </si>
  <si>
    <t>Rozpad figury: OBSYP</t>
  </si>
  <si>
    <t>57</t>
  </si>
  <si>
    <t>-706351575</t>
  </si>
  <si>
    <t>" přesun hmot "     OBSYP</t>
  </si>
  <si>
    <t>58</t>
  </si>
  <si>
    <t>61121863</t>
  </si>
  <si>
    <t>59</t>
  </si>
  <si>
    <t>181351003</t>
  </si>
  <si>
    <t>Rozprostření ornice tl vrstvy do 200 mm pl do 100 m2 v rovině nebo ve svahu do 1:5 strojně</t>
  </si>
  <si>
    <t>-1538267517</t>
  </si>
  <si>
    <t>" zapravení - montážní jámy "     ORNICE</t>
  </si>
  <si>
    <t>60</t>
  </si>
  <si>
    <t>167151101</t>
  </si>
  <si>
    <t>Nakládání výkopku z hornin třídy těžitelnosti I skupiny 1 až 3 do 100 m3</t>
  </si>
  <si>
    <t>-456023372</t>
  </si>
  <si>
    <t>" naložení a dovoz ORNICE z meziskládky "     ORNICE*0,2</t>
  </si>
  <si>
    <t>61</t>
  </si>
  <si>
    <t>1782340698</t>
  </si>
  <si>
    <t>62</t>
  </si>
  <si>
    <t>162751119</t>
  </si>
  <si>
    <t>Příplatek k vodorovnému přemístění výkopku/sypaniny z horniny třídy těžitelnosti I skupiny 1 až 3 ZKD 1000 m přes 10000 m</t>
  </si>
  <si>
    <t>-1179965691</t>
  </si>
  <si>
    <t>ORNICE*0,2*2</t>
  </si>
  <si>
    <t>63</t>
  </si>
  <si>
    <t>183402121</t>
  </si>
  <si>
    <t>Rozrušení půdy souvislé pl přes 100 do 500 m2 hl přes 50 do 150 mm v rovině a svahu do 1:5</t>
  </si>
  <si>
    <t>708530590</t>
  </si>
  <si>
    <t>" sanace trávníku mimo rýhu "     ORNICE</t>
  </si>
  <si>
    <t>64</t>
  </si>
  <si>
    <t>181111111</t>
  </si>
  <si>
    <t>Plošná úprava terénu do 500 m2 zemina skupiny 1 až 4 nerovnosti přes 50 do 100 mm v rovinně a svahu do 1:5</t>
  </si>
  <si>
    <t>925549312</t>
  </si>
  <si>
    <t xml:space="preserve">" sanace trávníku i mimo rýhu "     </t>
  </si>
  <si>
    <t>ORNICE*2</t>
  </si>
  <si>
    <t>65</t>
  </si>
  <si>
    <t>1814111391</t>
  </si>
  <si>
    <t>Založení parkového trávníku výsevem v rovině a ve svahu do 1:5 vč.předseťové přípravy, zálivky a ošetřování, hnojení, odplevelení vč. dodávky travního semene</t>
  </si>
  <si>
    <t>-1138612699</t>
  </si>
  <si>
    <t>" sanace trávníku i mimo rýhu "</t>
  </si>
  <si>
    <t>Rozpad figury: TRAVA</t>
  </si>
  <si>
    <t>Vodorovné konstrukce</t>
  </si>
  <si>
    <t>66</t>
  </si>
  <si>
    <t>451572111</t>
  </si>
  <si>
    <t>Lože pod potrubí otevřený výkop z kameniva drobného těženého</t>
  </si>
  <si>
    <t>-1310188940</t>
  </si>
  <si>
    <t>" vodovod DN80 "     0,1*1,1*DN80</t>
  </si>
  <si>
    <t>" vodovod DN100 "     0,1*1,1*DN100</t>
  </si>
  <si>
    <t>" vodovod DN150 "     0,1*1,1*DN150</t>
  </si>
  <si>
    <t>" vodovod DN200 "     0,1*1,1*DN200</t>
  </si>
  <si>
    <t>" chránička DN300 "     0,1*1,1*PE315</t>
  </si>
  <si>
    <t>67</t>
  </si>
  <si>
    <t>-433046507</t>
  </si>
  <si>
    <t>" přesun hmot "     LOZE</t>
  </si>
  <si>
    <t>Rozpad figury: LOZE</t>
  </si>
  <si>
    <t>68</t>
  </si>
  <si>
    <t>-1377082657</t>
  </si>
  <si>
    <t>5.1</t>
  </si>
  <si>
    <t>Zapravení komunikace pozemní - č.1 - vozovka živice</t>
  </si>
  <si>
    <t>69</t>
  </si>
  <si>
    <t>916131113</t>
  </si>
  <si>
    <t>Osazení silničního obrubníku betonového ležatého s boční opěrou do lože z betonu prostého</t>
  </si>
  <si>
    <t>774551508</t>
  </si>
  <si>
    <t>" pro všechny skladby "     BOBRUBL</t>
  </si>
  <si>
    <t>70</t>
  </si>
  <si>
    <t>916131213</t>
  </si>
  <si>
    <t>Osazení silničního obrubníku betonového stojatého s boční opěrou do lože z betonu prostého</t>
  </si>
  <si>
    <t>1063861077</t>
  </si>
  <si>
    <t>" pro všechny skladby "     BOBRUBS</t>
  </si>
  <si>
    <t>71</t>
  </si>
  <si>
    <t>916132113</t>
  </si>
  <si>
    <t>Osazení obruby z betonové přídlažby s boční opěrou do lože z betonu prostého</t>
  </si>
  <si>
    <t>-829000807</t>
  </si>
  <si>
    <t>" pro všechny skladby "     BPŘÍDLAŽBA</t>
  </si>
  <si>
    <t>72</t>
  </si>
  <si>
    <t>113107181</t>
  </si>
  <si>
    <t>Odstranění podkladu živičného tl do 50 mm strojně pl přes 50 do 200 m2</t>
  </si>
  <si>
    <t>829004399</t>
  </si>
  <si>
    <t xml:space="preserve">" celoplošné zapravení - ACO11 - 50mm "     </t>
  </si>
  <si>
    <t>" vybourání = plocha zapravená mínus plochy vybouraná při výkopu rýhy "</t>
  </si>
  <si>
    <t>ACO1-BASFALT1</t>
  </si>
  <si>
    <t>Rozpad figury: ACO1</t>
  </si>
  <si>
    <t>" zapravení  celoplošně "</t>
  </si>
  <si>
    <t>" vozovka č.1 "</t>
  </si>
  <si>
    <t>" vodovd I "     59,0</t>
  </si>
  <si>
    <t>" vodovd II+IV "     159,0+171,0</t>
  </si>
  <si>
    <t>" vodovd III "     46,0</t>
  </si>
  <si>
    <t>73</t>
  </si>
  <si>
    <t>919735111</t>
  </si>
  <si>
    <t>Řezání stávajícího živičného krytu hl do 50 mm</t>
  </si>
  <si>
    <t>-1129780939</t>
  </si>
  <si>
    <t>" vodovd I+IV "     24,0</t>
  </si>
  <si>
    <t>" vodovd II "     8,5+76,0</t>
  </si>
  <si>
    <t>" vodovd III "     19,2</t>
  </si>
  <si>
    <t>74</t>
  </si>
  <si>
    <t>113107541</t>
  </si>
  <si>
    <t>Odstranění podkladu živičných tl 50 mm při překopech strojně pl přes 15 m2</t>
  </si>
  <si>
    <t>-21819110</t>
  </si>
  <si>
    <t>" konstrukce 1 - vozovka asfalt - ACL16+ - 50mm "</t>
  </si>
  <si>
    <t>" rozdíl ACL16 celkem - odpočet nad rýhou "</t>
  </si>
  <si>
    <t>ACL1-BASFALT1</t>
  </si>
  <si>
    <t>Rozpad figury: ACL1</t>
  </si>
  <si>
    <t xml:space="preserve">" zapravení asfaltové vozovky č.1 - ACL16+ - 50mm "     </t>
  </si>
  <si>
    <t>" vodovod I "     (1,1+0,5*2*3)*(11,7+10,4)</t>
  </si>
  <si>
    <t>" vodovod II "     (1,1+0,5*2*3)*(30,7+32,9)</t>
  </si>
  <si>
    <t>" vodovod III "     (1,1+0,5*2*3)*9,1</t>
  </si>
  <si>
    <t>" vodovod IV "     (1,1+0,5*2*3)*1,3</t>
  </si>
  <si>
    <t>75</t>
  </si>
  <si>
    <t>-25118351</t>
  </si>
  <si>
    <t xml:space="preserve">" zapravení asfaltové vozovky ACL16+ "     </t>
  </si>
  <si>
    <t>" vodovod I "     2*(11,7+10,4)</t>
  </si>
  <si>
    <t>" vodovod II "     2*(30,7+32,9)</t>
  </si>
  <si>
    <t>" vodovod III "     2*9,1</t>
  </si>
  <si>
    <t>" vodovod IV "     2*1,3</t>
  </si>
  <si>
    <t>76</t>
  </si>
  <si>
    <t>113107542</t>
  </si>
  <si>
    <t>Odstranění podkladu živičných tl přes 50 do 100 mm při překopech strojně pl přes 15 m2</t>
  </si>
  <si>
    <t>-2042636081</t>
  </si>
  <si>
    <t>" konstrukce 1 - vozovka asfalt - ACP22+ - 100mm "</t>
  </si>
  <si>
    <t>" rozdíl ACP22 celkem - odpočet nad rýhou "</t>
  </si>
  <si>
    <t>ACP1-BASFALT1</t>
  </si>
  <si>
    <t>Rozpad figury: ACP1</t>
  </si>
  <si>
    <t xml:space="preserve">" zapravení asfaltové vozovky č.1 ACP22+ "     </t>
  </si>
  <si>
    <t>" vodovod I "     (1,1+0,5*2*2)*(11,7+10,4)</t>
  </si>
  <si>
    <t>" vodovod II "     (1,1+0,5*2*2)*(30,7+32,9)</t>
  </si>
  <si>
    <t>" vodovod III "     (1,1+0,5*2*2)*9,1</t>
  </si>
  <si>
    <t>" vodovod IV "     (1,1+0,5*2*2)*1,3</t>
  </si>
  <si>
    <t>77</t>
  </si>
  <si>
    <t>919735112</t>
  </si>
  <si>
    <t>Řezání stávajícího živičného krytu hl přes 50 do 100 mm</t>
  </si>
  <si>
    <t>489930585</t>
  </si>
  <si>
    <t xml:space="preserve">" zapravení asfaltové vozovky ACP22+ "     </t>
  </si>
  <si>
    <t>78</t>
  </si>
  <si>
    <t>451500889</t>
  </si>
  <si>
    <t>79</t>
  </si>
  <si>
    <t>-982232590</t>
  </si>
  <si>
    <t>102,808*9 'Přepočtené koeficientem množství</t>
  </si>
  <si>
    <t>80</t>
  </si>
  <si>
    <t>-1021235760</t>
  </si>
  <si>
    <t>81</t>
  </si>
  <si>
    <t>-1044360876</t>
  </si>
  <si>
    <t>" konstrukce 1 - vozovka asfalt - SC - 250mm "</t>
  </si>
  <si>
    <t>" rozdíl SC celkem - odpočet nad rýhou "</t>
  </si>
  <si>
    <t>SC1-BASFALT1</t>
  </si>
  <si>
    <t>Rozpad figury: SC1</t>
  </si>
  <si>
    <t xml:space="preserve">" zapravení asfaltové vozovky SC "     </t>
  </si>
  <si>
    <t xml:space="preserve">" konstrukce 1 - SC8/10 - 250mm "     </t>
  </si>
  <si>
    <t>" vodovod I "     (1,1+0,5*2*1)*(11,7+10,4)</t>
  </si>
  <si>
    <t>" vodovod II "     (1,1+0,5*2*1)*(30,7+32,9)</t>
  </si>
  <si>
    <t>" vodovod III "     (1,1+0,5*2*1)*9,1</t>
  </si>
  <si>
    <t>" vodovod IV "     (1,1+0,5*2*1)*1,3</t>
  </si>
  <si>
    <t>82</t>
  </si>
  <si>
    <t>1050815503</t>
  </si>
  <si>
    <t>83</t>
  </si>
  <si>
    <t>1239549737</t>
  </si>
  <si>
    <t>84</t>
  </si>
  <si>
    <t>-633514137</t>
  </si>
  <si>
    <t>60,063*9 'Přepočtené koeficientem množství</t>
  </si>
  <si>
    <t>85</t>
  </si>
  <si>
    <t>-610105541</t>
  </si>
  <si>
    <t>86</t>
  </si>
  <si>
    <t>572341111</t>
  </si>
  <si>
    <t>Vyspravení krytu komunikací po překopech pl přes 15 m2 asfalt betonem ACO11+ (AB) tl přes 30 do 50 mm</t>
  </si>
  <si>
    <t>1093064160</t>
  </si>
  <si>
    <t>87</t>
  </si>
  <si>
    <t>573211109.1</t>
  </si>
  <si>
    <t>Postřik živičný spojovací z asfaltu v množství 0,50 kg/m2 PS-EK</t>
  </si>
  <si>
    <t>-1954540746</t>
  </si>
  <si>
    <t>88</t>
  </si>
  <si>
    <t>919732211</t>
  </si>
  <si>
    <t>Styčná spára napojení nového živičného povrchu na stávající za tepla š 15 mm hl 25 mm s prořezáním</t>
  </si>
  <si>
    <t>-331879002</t>
  </si>
  <si>
    <t>Rozpad figury: ŘEZaco1</t>
  </si>
  <si>
    <t>89</t>
  </si>
  <si>
    <t>566903061.1</t>
  </si>
  <si>
    <t>Vyspravení podkladu po překopech inženýrských sítí plochy přes 15 m2 obalovaným kamenivem ACL16+ (OK) tl. 50 mm</t>
  </si>
  <si>
    <t>12266502</t>
  </si>
  <si>
    <t>90</t>
  </si>
  <si>
    <t>-1852855876</t>
  </si>
  <si>
    <t>566901261</t>
  </si>
  <si>
    <t>Vyspravení podkladu po překopech inženýrských sítí plochy přes 15 m2 obalovaným kamenivem ACP (OK) tl. 100 mm</t>
  </si>
  <si>
    <t>206198343</t>
  </si>
  <si>
    <t>92</t>
  </si>
  <si>
    <t>573211109.3</t>
  </si>
  <si>
    <t>Postřik živičný spojovací z asfaltu v množství 0,50 kg/m2 PI-EK</t>
  </si>
  <si>
    <t>1842887855</t>
  </si>
  <si>
    <t>93</t>
  </si>
  <si>
    <t>566901274.1</t>
  </si>
  <si>
    <t>Vyspravení podkladu po překopech inženýrských sítí plochy přes 15 m2 směsí stmelenou cementem SC8/10 tl 250 mm</t>
  </si>
  <si>
    <t>24935907</t>
  </si>
  <si>
    <t>94</t>
  </si>
  <si>
    <t>566901232</t>
  </si>
  <si>
    <t>Vyspravení podkladu po překopech inženýrských sítí plochy přes 15 m2 štěrkodrtí tl. 150 mm</t>
  </si>
  <si>
    <t>-1289682739</t>
  </si>
  <si>
    <t xml:space="preserve">" zapravení asfaltové vozovky ŠDA 0-63 "    </t>
  </si>
  <si>
    <t>" zapravení vozovka č.1 - živice "     BASFALT1</t>
  </si>
  <si>
    <t>95</t>
  </si>
  <si>
    <t>167151101.1</t>
  </si>
  <si>
    <t>-431552854</t>
  </si>
  <si>
    <t xml:space="preserve">" přesun hmot "  </t>
  </si>
  <si>
    <t>BASFALT1*0,15</t>
  </si>
  <si>
    <t>96</t>
  </si>
  <si>
    <t>162351103</t>
  </si>
  <si>
    <t>Vodorovné přemístění přes 50 do 500 m výkopku/sypaniny z horniny třídy těžitelnosti I skupiny 1 až 3</t>
  </si>
  <si>
    <t>63896800</t>
  </si>
  <si>
    <t>97</t>
  </si>
  <si>
    <t>998225111</t>
  </si>
  <si>
    <t>Přesun hmot pro pozemní komunikace s krytem z kamene, monolitickým betonovým nebo živičným</t>
  </si>
  <si>
    <t>-1917632823</t>
  </si>
  <si>
    <t>5.2</t>
  </si>
  <si>
    <t>Zapravení komunikace pozemní - č.2 - chodník LA</t>
  </si>
  <si>
    <t>98</t>
  </si>
  <si>
    <t>113107241</t>
  </si>
  <si>
    <t>Odstranění podkladu živičného tl 50 mm strojně pl přes 200 m2</t>
  </si>
  <si>
    <t>1521724506</t>
  </si>
  <si>
    <t xml:space="preserve">" celoplošné zapravení - LA chodník - 30mm "     </t>
  </si>
  <si>
    <t>MA8V2-BLA2</t>
  </si>
  <si>
    <t>Rozpad figury: MA8V2</t>
  </si>
  <si>
    <t>" celoplošné zapravení asf. chodníku "</t>
  </si>
  <si>
    <t>231,0+259,0+17,0</t>
  </si>
  <si>
    <t>99</t>
  </si>
  <si>
    <t>573017022</t>
  </si>
  <si>
    <t>2,0</t>
  </si>
  <si>
    <t>-716238563</t>
  </si>
  <si>
    <t>" konstrukce 2 - asfalt.chodník - ACL16+ - 100mm "</t>
  </si>
  <si>
    <t>ACL2-BLA2</t>
  </si>
  <si>
    <t>Rozpad figury: ACL2</t>
  </si>
  <si>
    <t>" vodovod II "     (1,1+0,3*2*1)*(45,9+63,0)</t>
  </si>
  <si>
    <t>" vodovodI II "     (1,1+0,3*2*1)*2,0</t>
  </si>
  <si>
    <t>101</t>
  </si>
  <si>
    <t>-743965389</t>
  </si>
  <si>
    <t>" vodovodI II "     2*2,0</t>
  </si>
  <si>
    <t>102</t>
  </si>
  <si>
    <t>-369440497</t>
  </si>
  <si>
    <t>103</t>
  </si>
  <si>
    <t>-372724416</t>
  </si>
  <si>
    <t>44,252*9 'Přepočtené koeficientem množství</t>
  </si>
  <si>
    <t>104</t>
  </si>
  <si>
    <t>1509868350</t>
  </si>
  <si>
    <t>105</t>
  </si>
  <si>
    <t>578132113</t>
  </si>
  <si>
    <t>Litý asfalt MA 8 (LAJ) tl 30 mm š do 3 m z nemodifikovaného asfaltu</t>
  </si>
  <si>
    <t>-971238009</t>
  </si>
  <si>
    <t>106</t>
  </si>
  <si>
    <t>63714659</t>
  </si>
  <si>
    <t>ŘEZLA2</t>
  </si>
  <si>
    <t>Rozpad figury: ŘEZla2</t>
  </si>
  <si>
    <t>107</t>
  </si>
  <si>
    <t>566901261.1</t>
  </si>
  <si>
    <t>Vyspravení podkladu po překopech inženýrských sítí plochy přes 15 m2 obalovaným kamenivem ACL16+ (OK) tl. 100 mm</t>
  </si>
  <si>
    <t>200973715</t>
  </si>
  <si>
    <t>108</t>
  </si>
  <si>
    <t>566901232.1</t>
  </si>
  <si>
    <t>Vyspravení podkladu po překopech inženýrských sítí plochy přes 15 m2 štěrkodrtí tl. 150 mm (ŠDA 0-32)</t>
  </si>
  <si>
    <t>1217188783</t>
  </si>
  <si>
    <t xml:space="preserve">" zapravení asfalt. chodníku ŠDA 0-32 "    </t>
  </si>
  <si>
    <t>" zapravení LA chodník č.2 "     BLA2</t>
  </si>
  <si>
    <t>109</t>
  </si>
  <si>
    <t>412111665</t>
  </si>
  <si>
    <t>BLA2*0,15</t>
  </si>
  <si>
    <t>110</t>
  </si>
  <si>
    <t>1836775867</t>
  </si>
  <si>
    <t>111</t>
  </si>
  <si>
    <t>1649970712</t>
  </si>
  <si>
    <t>5.3</t>
  </si>
  <si>
    <t>Zapravení komunikace pozemní - č.3 - chodník bet. dlažba</t>
  </si>
  <si>
    <t>112</t>
  </si>
  <si>
    <t>-1010566850</t>
  </si>
  <si>
    <t>" konstrukce 3 - chodník bet.dlažba "</t>
  </si>
  <si>
    <t>DLAZBA3-BDLAZBA3</t>
  </si>
  <si>
    <t>Rozpad figury: DLAZBA3</t>
  </si>
  <si>
    <t xml:space="preserve">" vyspravení chodník dlažba zámková č.4 - celoplošně "     </t>
  </si>
  <si>
    <t>" vodovod I "     6,0</t>
  </si>
  <si>
    <t>" vodovod II "     57,0</t>
  </si>
  <si>
    <t>" vodovod III "     23,0+392,0</t>
  </si>
  <si>
    <t>" vodovod IV "     6,0</t>
  </si>
  <si>
    <t>113</t>
  </si>
  <si>
    <t>614318017</t>
  </si>
  <si>
    <t>114</t>
  </si>
  <si>
    <t>596811120.1</t>
  </si>
  <si>
    <t>Kladení betonové dlažby komunikací pro pěší do lože z kameniva tl. do 6cm pl do 50 m2</t>
  </si>
  <si>
    <t>565307528</t>
  </si>
  <si>
    <t>DLAZBA3-57,0-392,0</t>
  </si>
  <si>
    <t>115</t>
  </si>
  <si>
    <t>596811121.1</t>
  </si>
  <si>
    <t>Kladení betonové dlažby komunikací pro pěší do lože z kameniva tl.do 6cm pl přes 50 do 100 m2</t>
  </si>
  <si>
    <t>-1343991259</t>
  </si>
  <si>
    <t>57,0</t>
  </si>
  <si>
    <t>116</t>
  </si>
  <si>
    <t>596811123.1</t>
  </si>
  <si>
    <t>Kladení betonové dlažby komunikací pro pěší do lože z kameniva tl.do 6cm pl přes 300 m2</t>
  </si>
  <si>
    <t>1688049074</t>
  </si>
  <si>
    <t>392,0</t>
  </si>
  <si>
    <t>117</t>
  </si>
  <si>
    <t>566901234.1</t>
  </si>
  <si>
    <t>Vyspravení podkladu po překopech inženýrských sítí plochy přes 15 m2 štěrkodrtí tl. 250 mm ŠDA 0-32</t>
  </si>
  <si>
    <t>11633643</t>
  </si>
  <si>
    <t xml:space="preserve">" zapravení chodníku dlažba -  ŠDA 0-32 "    </t>
  </si>
  <si>
    <t>" zapravení dlad. chodník č.3 "     BDLAZBA3</t>
  </si>
  <si>
    <t>118</t>
  </si>
  <si>
    <t>1850779848</t>
  </si>
  <si>
    <t>BDLAZBA3*0,25</t>
  </si>
  <si>
    <t>119</t>
  </si>
  <si>
    <t>-1951601705</t>
  </si>
  <si>
    <t>120</t>
  </si>
  <si>
    <t>998223011</t>
  </si>
  <si>
    <t>Přesun hmot pro pozemní komunikace s krytem dlážděným</t>
  </si>
  <si>
    <t>-1954400856</t>
  </si>
  <si>
    <t>5.4</t>
  </si>
  <si>
    <t>Zapravení komunikace pozemní - č.4 - chodník zámková dlažba</t>
  </si>
  <si>
    <t>121</t>
  </si>
  <si>
    <t>-1527441711</t>
  </si>
  <si>
    <t>" rozdíl  celkem - odpočet nad rýhou "</t>
  </si>
  <si>
    <t>ZAMKOVA4-BZAMKOVA4</t>
  </si>
  <si>
    <t>Rozpad figury: ZAMKOVA4</t>
  </si>
  <si>
    <t>" vodovod III "     248,0</t>
  </si>
  <si>
    <t>122</t>
  </si>
  <si>
    <t>1167506017</t>
  </si>
  <si>
    <t>123</t>
  </si>
  <si>
    <t>115366906</t>
  </si>
  <si>
    <t>124</t>
  </si>
  <si>
    <t>-1625313234</t>
  </si>
  <si>
    <t>20,164*9 'Přepočtené koeficientem množství</t>
  </si>
  <si>
    <t>125</t>
  </si>
  <si>
    <t>-1482895365</t>
  </si>
  <si>
    <t>126</t>
  </si>
  <si>
    <t>-405945673</t>
  </si>
  <si>
    <t>" konstrukce 4 - zámková - SC - 150mm "</t>
  </si>
  <si>
    <t>SC4-BZAMKOVA4</t>
  </si>
  <si>
    <t>Rozpad figury: SC4</t>
  </si>
  <si>
    <t xml:space="preserve">" zapravení vozovky ze zámkové dlažby - SC 150mm "     </t>
  </si>
  <si>
    <t xml:space="preserve">" konstrukce 4 - SC8/10 - 150mm "     </t>
  </si>
  <si>
    <t>" vodovod III "     (1,1+0,3*2*1)*72,7</t>
  </si>
  <si>
    <t>127</t>
  </si>
  <si>
    <t>-1268951905</t>
  </si>
  <si>
    <t>128</t>
  </si>
  <si>
    <t>626561534</t>
  </si>
  <si>
    <t>129</t>
  </si>
  <si>
    <t>-1532718554</t>
  </si>
  <si>
    <t>14,177*9 'Přepočtené koeficientem množství</t>
  </si>
  <si>
    <t>130</t>
  </si>
  <si>
    <t>-1970917741</t>
  </si>
  <si>
    <t>131</t>
  </si>
  <si>
    <t>596211110.1</t>
  </si>
  <si>
    <t>Kladení zámkové dlažby komunikací pro pěší ručně tl 60 mm skupiny A pl do 50 m2 vč. doplnění dlažby dle potřeby</t>
  </si>
  <si>
    <t>1814909514</t>
  </si>
  <si>
    <t>132</t>
  </si>
  <si>
    <t>566901272</t>
  </si>
  <si>
    <t>Vyspravení podkladu po překopech inženýrských sítí plochy přes 15 m2 směsí stmelenou cementem SC20/25 tl 150 mm</t>
  </si>
  <si>
    <t>-284968407</t>
  </si>
  <si>
    <t>133</t>
  </si>
  <si>
    <t>566901233</t>
  </si>
  <si>
    <t>Vyspravení podkladu po překopech inženýrských sítí plochy přes 15 m2 štěrkodrtí tl. 200 mm</t>
  </si>
  <si>
    <t>272769063</t>
  </si>
  <si>
    <t>" zapravení parkoviště č.4 - zámková dl. "     BZAMKOVA4</t>
  </si>
  <si>
    <t>134</t>
  </si>
  <si>
    <t>-1009291385</t>
  </si>
  <si>
    <t>BZAMKOVA4*0,2</t>
  </si>
  <si>
    <t>135</t>
  </si>
  <si>
    <t>-182301028</t>
  </si>
  <si>
    <t>136</t>
  </si>
  <si>
    <t>-2031165184</t>
  </si>
  <si>
    <t>5.5</t>
  </si>
  <si>
    <t>Zapravení komunikace pozemní - č.5 - parkoviště živice</t>
  </si>
  <si>
    <t>137</t>
  </si>
  <si>
    <t>1336218645</t>
  </si>
  <si>
    <t>ACO5-BASFALT5</t>
  </si>
  <si>
    <t>Rozpad figury: ACO5</t>
  </si>
  <si>
    <t>" vozovka č.5 "</t>
  </si>
  <si>
    <t>" vodovod III "     316,0</t>
  </si>
  <si>
    <t>138</t>
  </si>
  <si>
    <t>-318466746</t>
  </si>
  <si>
    <t>" vodovd III "     151,0</t>
  </si>
  <si>
    <t>139</t>
  </si>
  <si>
    <t>-620997335</t>
  </si>
  <si>
    <t>" konstrukce 5 - vozovka asfalt - ACP22+ - 100mm "</t>
  </si>
  <si>
    <t>ACP5-BASFALT5</t>
  </si>
  <si>
    <t>Rozpad figury: ACP5</t>
  </si>
  <si>
    <t xml:space="preserve">" zapravení asfaltové vozovky č.5 ACP22+ "     </t>
  </si>
  <si>
    <t>" vodovod III "     (1,1+0,5*2*2)*74,5</t>
  </si>
  <si>
    <t>140</t>
  </si>
  <si>
    <t>-184058569</t>
  </si>
  <si>
    <t>141</t>
  </si>
  <si>
    <t>-1881875795</t>
  </si>
  <si>
    <t>142</t>
  </si>
  <si>
    <t>-1866122401</t>
  </si>
  <si>
    <t>55,717*9 'Přepočtené koeficientem množství</t>
  </si>
  <si>
    <t>143</t>
  </si>
  <si>
    <t>-1461330832</t>
  </si>
  <si>
    <t>144</t>
  </si>
  <si>
    <t>551755231</t>
  </si>
  <si>
    <t>" konstrukce 5 - vozovka asfalt - SC - 200mm "</t>
  </si>
  <si>
    <t>SC5-BASFALT5</t>
  </si>
  <si>
    <t>Rozpad figury: SC5</t>
  </si>
  <si>
    <t>" konstrukce 5 - parkovišt živice "</t>
  </si>
  <si>
    <t xml:space="preserve">" zapravení asfaltové vozovky č.5 - SC - 200mm  "     </t>
  </si>
  <si>
    <t>" vodovod III "     (1,1+0,5*2*1)*74,5</t>
  </si>
  <si>
    <t>145</t>
  </si>
  <si>
    <t>-1365116211</t>
  </si>
  <si>
    <t>146</t>
  </si>
  <si>
    <t>-368558173</t>
  </si>
  <si>
    <t>147</t>
  </si>
  <si>
    <t>-1178059165</t>
  </si>
  <si>
    <t>46,563*9 'Přepočtené koeficientem množství</t>
  </si>
  <si>
    <t>148</t>
  </si>
  <si>
    <t>-1348069195</t>
  </si>
  <si>
    <t>1450829157</t>
  </si>
  <si>
    <t>150</t>
  </si>
  <si>
    <t>-723347771</t>
  </si>
  <si>
    <t>-95042571</t>
  </si>
  <si>
    <t>Rozpad figury: ŘEZaco5</t>
  </si>
  <si>
    <t>152</t>
  </si>
  <si>
    <t>2010178178</t>
  </si>
  <si>
    <t>153</t>
  </si>
  <si>
    <t>-950478767</t>
  </si>
  <si>
    <t>154</t>
  </si>
  <si>
    <t>566901273.1</t>
  </si>
  <si>
    <t>Vyspravení podkladu po překopech inženýrských sítí plochy přes 15 m2 směsí stmelenou cementem SC8/10 tl 200 mm</t>
  </si>
  <si>
    <t>2091744443</t>
  </si>
  <si>
    <t>155</t>
  </si>
  <si>
    <t>1035186197</t>
  </si>
  <si>
    <t>" zapravení vozovka č.5 - živice "     BASFALT5</t>
  </si>
  <si>
    <t>156</t>
  </si>
  <si>
    <t>1850967904</t>
  </si>
  <si>
    <t>BASFALT5*0,15</t>
  </si>
  <si>
    <t>157</t>
  </si>
  <si>
    <t>1187971930</t>
  </si>
  <si>
    <t>158</t>
  </si>
  <si>
    <t>152910507</t>
  </si>
  <si>
    <t>Trubní vedení</t>
  </si>
  <si>
    <t>159</t>
  </si>
  <si>
    <t>851241131</t>
  </si>
  <si>
    <t>Montáž potrubí z trub litinových hrdlových s integrovaným těsněním otevřený výkop DN 80</t>
  </si>
  <si>
    <t>709553942</t>
  </si>
  <si>
    <t>" potrubí "     DN80</t>
  </si>
  <si>
    <t>" SEK "     0,3*SEK80</t>
  </si>
  <si>
    <t>Rozpad figury: SEK80</t>
  </si>
  <si>
    <t>" SEK "     3</t>
  </si>
  <si>
    <t>160</t>
  </si>
  <si>
    <t>55251004.1</t>
  </si>
  <si>
    <t>trouba vodovodní litinová hrdlová dvoukomorová vnitřní cementová vystélka povlak Zn+Al 400g/m2 vnější těžká protikorozní ochrana s PE povlakem přetlak PN10  DN 80</t>
  </si>
  <si>
    <t>-551198262</t>
  </si>
  <si>
    <t>3,6*1,015 'Přepočtené koeficientem množství</t>
  </si>
  <si>
    <t>161</t>
  </si>
  <si>
    <t>851251292</t>
  </si>
  <si>
    <t>Příplatek za krácení litinové trouby DN/OD 90</t>
  </si>
  <si>
    <t>593032079</t>
  </si>
  <si>
    <t>162</t>
  </si>
  <si>
    <t>851261131</t>
  </si>
  <si>
    <t>Montáž potrubí z trub litinových hrdlových s integrovaným těsněním otevřený výkop DN 100</t>
  </si>
  <si>
    <t>1542948761</t>
  </si>
  <si>
    <t>" potrubí "     DN100</t>
  </si>
  <si>
    <t>" SEK "     0,3*SEK100</t>
  </si>
  <si>
    <t>Rozpad figury: SEK100</t>
  </si>
  <si>
    <t>" SEK "     2</t>
  </si>
  <si>
    <t>163</t>
  </si>
  <si>
    <t>55251005.1</t>
  </si>
  <si>
    <t>trouba vodovodní litinová hrdlová dvoukomorová vnitřní cementová vystélka povlak Zn+Al 400g/m2 vnější těžká protikorozní ochrana s PE povlakem přetlak PN10  DN 100</t>
  </si>
  <si>
    <t>243968807</t>
  </si>
  <si>
    <t>9,1*1,015 'Přepočtené koeficientem množství</t>
  </si>
  <si>
    <t>164</t>
  </si>
  <si>
    <t>55290100.1</t>
  </si>
  <si>
    <t>kroužek těsnící DN 100 pro potrubí dvojkomorové hrdlo</t>
  </si>
  <si>
    <t>1855365439</t>
  </si>
  <si>
    <t>2*1,02 'Přepočtené koeficientem množství</t>
  </si>
  <si>
    <t>165</t>
  </si>
  <si>
    <t>55291100.1</t>
  </si>
  <si>
    <t>kroužek zámkový DN 100 pro potrubí dvojkomorové hrdlo</t>
  </si>
  <si>
    <t>-363708001</t>
  </si>
  <si>
    <t>166</t>
  </si>
  <si>
    <t>55251100.1</t>
  </si>
  <si>
    <t>manžeta elastomerová pro hrdla vodovodního litinového potrubí DN 100</t>
  </si>
  <si>
    <t>-2128683340</t>
  </si>
  <si>
    <t>167</t>
  </si>
  <si>
    <t>851261292</t>
  </si>
  <si>
    <t>Příplatek za krácení litinové trouby DN/OD 110</t>
  </si>
  <si>
    <t>-738707245</t>
  </si>
  <si>
    <t>168</t>
  </si>
  <si>
    <t>851311131</t>
  </si>
  <si>
    <t>Montáž potrubí z trub litinových hrdlových s integrovaným těsněním otevřený výkop DN 150</t>
  </si>
  <si>
    <t>107028540</t>
  </si>
  <si>
    <t>" potrubí "     DN150+PE315</t>
  </si>
  <si>
    <t>" SEK "     0,3*SEK150</t>
  </si>
  <si>
    <t>Rozpad figury: SEK150</t>
  </si>
  <si>
    <t>" SEK "     12</t>
  </si>
  <si>
    <t>169</t>
  </si>
  <si>
    <t>55251007.1</t>
  </si>
  <si>
    <t>trouba vodovodní litinová hrdlová dvoukomorová vnitřní cementová vystélka povlak Zn+Al 400g/m2 vnější těžká protikorozní ochrana s PE povlakem přetlak PN10  DN 150</t>
  </si>
  <si>
    <t>-655620876</t>
  </si>
  <si>
    <t>211,8*1,015 'Přepočtené koeficientem množství</t>
  </si>
  <si>
    <t>170</t>
  </si>
  <si>
    <t>55290150.1</t>
  </si>
  <si>
    <t>kroužek těsnící DN 150 pro potrubí dvojkomorové hrdlo</t>
  </si>
  <si>
    <t>-922915245</t>
  </si>
  <si>
    <t>32*1,02 'Přepočtené koeficientem množství</t>
  </si>
  <si>
    <t>171</t>
  </si>
  <si>
    <t>55291150.1</t>
  </si>
  <si>
    <t>kroužek zámkový DN 150 pro potrubí dvojkomorové hrdlo</t>
  </si>
  <si>
    <t>1045492146</t>
  </si>
  <si>
    <t>172</t>
  </si>
  <si>
    <t>55251150.1</t>
  </si>
  <si>
    <t>manžeta elastomerová pro hrdla vodovodního litinového potrubí DN 150</t>
  </si>
  <si>
    <t>-1340260884</t>
  </si>
  <si>
    <t>173</t>
  </si>
  <si>
    <t>851321292</t>
  </si>
  <si>
    <t>Příplatek za krácení litinové trouby DN/OD 160</t>
  </si>
  <si>
    <t>-324784917</t>
  </si>
  <si>
    <t>174</t>
  </si>
  <si>
    <t>851351131</t>
  </si>
  <si>
    <t>Montáž potrubí z trub litinových hrdlových s integrovaným těsněním otevřený výkop DN 200</t>
  </si>
  <si>
    <t>273945332</t>
  </si>
  <si>
    <t>" potrubí "     DN200</t>
  </si>
  <si>
    <t>" SEK "     0,3*SEK200</t>
  </si>
  <si>
    <t>Rozpad figury: SEK200</t>
  </si>
  <si>
    <t>" SEK "     11</t>
  </si>
  <si>
    <t>175</t>
  </si>
  <si>
    <t>55251008.1</t>
  </si>
  <si>
    <t>trouba vodovodní litinová hrdlová dvoukomorová vnitřní cementová vystélka povlak Zn+Al 400g/m2 vnější těžká protikorozní ochrana s PE povlakem přetlak PN10  DN 200</t>
  </si>
  <si>
    <t>-2002920489</t>
  </si>
  <si>
    <t>253,8*1,015 'Přepočtené koeficientem množství</t>
  </si>
  <si>
    <t>176</t>
  </si>
  <si>
    <t>55290200.1</t>
  </si>
  <si>
    <t>kroužek těsnící DN 200 pro potrubí dvojkomorové hrdlo</t>
  </si>
  <si>
    <t>486613748</t>
  </si>
  <si>
    <t>45*1,02 'Přepočtené koeficientem množství</t>
  </si>
  <si>
    <t>177</t>
  </si>
  <si>
    <t>55291200.1</t>
  </si>
  <si>
    <t>kroužek zámkový DN 200 pro potrubí dvojkomorové hrdlo</t>
  </si>
  <si>
    <t>-1493363288</t>
  </si>
  <si>
    <t>178</t>
  </si>
  <si>
    <t>55251200.1</t>
  </si>
  <si>
    <t>manžeta elastomerová pro hrdla vodovodního litinového potrubí DN 200</t>
  </si>
  <si>
    <t>197166438</t>
  </si>
  <si>
    <t>179</t>
  </si>
  <si>
    <t>851361292.1</t>
  </si>
  <si>
    <t>Příplatek za krácení litinové trouby DN/OD 200</t>
  </si>
  <si>
    <t>222964105</t>
  </si>
  <si>
    <t>180</t>
  </si>
  <si>
    <t>852242122.1</t>
  </si>
  <si>
    <t>Montáž potrubí z trub litinových tlakových přírubových délky do 1 m otevřený výkop DN 80  (spojovací materiál nerez, mosaz, těsnění s kovovou vložkou)</t>
  </si>
  <si>
    <t>145621249</t>
  </si>
  <si>
    <t>181</t>
  </si>
  <si>
    <t>55253236.1</t>
  </si>
  <si>
    <t>tvarovka přírubová litinová vodovodní PN10/16 DN 80 dl 250mm těžká protikorózní úprava</t>
  </si>
  <si>
    <t>1469258395</t>
  </si>
  <si>
    <t>182</t>
  </si>
  <si>
    <t>857241131</t>
  </si>
  <si>
    <t>Montáž litinových tvarovek jednoosých hrdlových otevřený výkop s integrovaným těsněním DN 80</t>
  </si>
  <si>
    <t>493408361</t>
  </si>
  <si>
    <t>183</t>
  </si>
  <si>
    <t>55253916.1</t>
  </si>
  <si>
    <t>koleno hrdlové tvárná litina K-kus DN 80-22,5° těžká protikorózní úprava</t>
  </si>
  <si>
    <t>58119979</t>
  </si>
  <si>
    <t>184</t>
  </si>
  <si>
    <t>55253928.1</t>
  </si>
  <si>
    <t>koleno hrdlové tvárná litina K-kus DN 80-30° těžká protikorózní úprava</t>
  </si>
  <si>
    <t>-1774889044</t>
  </si>
  <si>
    <t>185</t>
  </si>
  <si>
    <t>55291130.1</t>
  </si>
  <si>
    <t>kroužek zámkový DN 80 k tvarovkám</t>
  </si>
  <si>
    <t>571868887</t>
  </si>
  <si>
    <t>4*1,02 'Přepočtené koeficientem množství</t>
  </si>
  <si>
    <t>186</t>
  </si>
  <si>
    <t>55251080.1</t>
  </si>
  <si>
    <t>manžeta elastomerová pro hrdla vodovodního litinového potrubí DN 80</t>
  </si>
  <si>
    <t>937547834</t>
  </si>
  <si>
    <t>187</t>
  </si>
  <si>
    <t>857311131</t>
  </si>
  <si>
    <t>Montáž litinových tvarovek jednoosých hrdlových otevřený výkop s integrovaným těsněním DN 150</t>
  </si>
  <si>
    <t>-13881116</t>
  </si>
  <si>
    <t>188</t>
  </si>
  <si>
    <t>55253907.1</t>
  </si>
  <si>
    <t>koleno hrdlové z tvárné litiny K-kus DN 150-11,25° těžká protikorózní úprava</t>
  </si>
  <si>
    <t>618815471</t>
  </si>
  <si>
    <t>189</t>
  </si>
  <si>
    <t>55253919.1</t>
  </si>
  <si>
    <t>koleno hrdlové z tvárné litiny K-kus DN 150-22,5° těžká protikorózní úprava</t>
  </si>
  <si>
    <t>1844028134</t>
  </si>
  <si>
    <t>190</t>
  </si>
  <si>
    <t>55253931.1</t>
  </si>
  <si>
    <t>koleno hrdlové z tvárné litiny K-kus DN 150-30° těžká protikorózní úprava</t>
  </si>
  <si>
    <t>2015168515</t>
  </si>
  <si>
    <t>191</t>
  </si>
  <si>
    <t>55253943.1</t>
  </si>
  <si>
    <t>koleno hrdlové z tvárné litiny K-kus DN 150-45° těžká protikorózní úprava</t>
  </si>
  <si>
    <t>-1352480404</t>
  </si>
  <si>
    <t>192</t>
  </si>
  <si>
    <t>55253863.1</t>
  </si>
  <si>
    <t>přechod hrdlový z tvárné litiny R-kus DN 150/100</t>
  </si>
  <si>
    <t>-1116378883</t>
  </si>
  <si>
    <t>193</t>
  </si>
  <si>
    <t>55291135.1</t>
  </si>
  <si>
    <t>kroužek zámkový DN 150 k tvarovkám</t>
  </si>
  <si>
    <t>-251851767</t>
  </si>
  <si>
    <t>13*1,02 'Přepočtené koeficientem množství</t>
  </si>
  <si>
    <t>194</t>
  </si>
  <si>
    <t>55291132.1</t>
  </si>
  <si>
    <t>kroužek zámkový DN 100 k tvarovkám</t>
  </si>
  <si>
    <t>-341530015</t>
  </si>
  <si>
    <t>1*1,02 'Přepočtené koeficientem množství</t>
  </si>
  <si>
    <t>195</t>
  </si>
  <si>
    <t>1318769933</t>
  </si>
  <si>
    <t>196</t>
  </si>
  <si>
    <t>353942509</t>
  </si>
  <si>
    <t>197</t>
  </si>
  <si>
    <t>857351131</t>
  </si>
  <si>
    <t>Montáž litinových tvarovek jednoosých hrdlových otevřený výkop s integrovaným těsněním DN 200</t>
  </si>
  <si>
    <t>-1594648447</t>
  </si>
  <si>
    <t>198</t>
  </si>
  <si>
    <t>55253908.1</t>
  </si>
  <si>
    <t>koleno hrdlové z tvárné litiny K-kus DN 200-11,25° těžká protikorózní úprava</t>
  </si>
  <si>
    <t>-1569983250</t>
  </si>
  <si>
    <t>199</t>
  </si>
  <si>
    <t>55253868.1</t>
  </si>
  <si>
    <t>přechod hrdlový z tvárné litiny R-kus DN 200/150</t>
  </si>
  <si>
    <t>-1131943506</t>
  </si>
  <si>
    <t>200</t>
  </si>
  <si>
    <t>55291141.1</t>
  </si>
  <si>
    <t>kroužek zámkový DN 200 k tvarovkám</t>
  </si>
  <si>
    <t>1493868686</t>
  </si>
  <si>
    <t>5*1,02 'Přepočtené koeficientem množství</t>
  </si>
  <si>
    <t>201</t>
  </si>
  <si>
    <t>-24736099</t>
  </si>
  <si>
    <t>202</t>
  </si>
  <si>
    <t>-1736172329</t>
  </si>
  <si>
    <t>203</t>
  </si>
  <si>
    <t>-628560339</t>
  </si>
  <si>
    <t>204</t>
  </si>
  <si>
    <t>857313131</t>
  </si>
  <si>
    <t>Montáž litinových tvarovek odbočných hrdlových otevřený výkop s integrovaným těsněním DN 150</t>
  </si>
  <si>
    <t>-660688828</t>
  </si>
  <si>
    <t>205</t>
  </si>
  <si>
    <t>55253756.1</t>
  </si>
  <si>
    <t>tvarovka hrdlová s přírubovou odbočkou z tvárné litiny A-kus DN 150/80 těžká protikorózní úprava</t>
  </si>
  <si>
    <t>-101643192</t>
  </si>
  <si>
    <t>206</t>
  </si>
  <si>
    <t>55253757.1</t>
  </si>
  <si>
    <t>tvarovka hrdlová s přírubovou odbočkou z tvárné litiny A-kus DN 150/100 těžká protikorózní úprava</t>
  </si>
  <si>
    <t>460776318</t>
  </si>
  <si>
    <t>207</t>
  </si>
  <si>
    <t>2124060038</t>
  </si>
  <si>
    <t>208</t>
  </si>
  <si>
    <t>1516354906</t>
  </si>
  <si>
    <t>209</t>
  </si>
  <si>
    <t>857353131</t>
  </si>
  <si>
    <t>Montáž litinových tvarovek odbočných hrdlových otevřený výkop s integrovaným těsněním DN 200</t>
  </si>
  <si>
    <t>127697249</t>
  </si>
  <si>
    <t>210</t>
  </si>
  <si>
    <t>55253763.1</t>
  </si>
  <si>
    <t>tvarovka hrdlová s přírubovou odbočkou z tvárné litiny A-kus DN 200/80 těžká protikorózní úprava</t>
  </si>
  <si>
    <t>-793873297</t>
  </si>
  <si>
    <t>211</t>
  </si>
  <si>
    <t>55253764.1</t>
  </si>
  <si>
    <t>tvarovka hrdlová s přírubovou odbočkou z tvárné litiny A-kus DN 200/100 těžká protikorózní úprava</t>
  </si>
  <si>
    <t>1212313228</t>
  </si>
  <si>
    <t>212</t>
  </si>
  <si>
    <t>-387692417</t>
  </si>
  <si>
    <t>8*1,02 'Přepočtené koeficientem množství</t>
  </si>
  <si>
    <t>213</t>
  </si>
  <si>
    <t>-1147348019</t>
  </si>
  <si>
    <t>214</t>
  </si>
  <si>
    <t>857242122.2</t>
  </si>
  <si>
    <t>Montáž litinových tvarovek jednoosých přírubových otevřený výkop DN 80  (spojovací materiál nerez, mosaz, těsnění s kovovou vložkou)</t>
  </si>
  <si>
    <t>-1528944897</t>
  </si>
  <si>
    <t>215</t>
  </si>
  <si>
    <t>55254062.1</t>
  </si>
  <si>
    <t>koleno přírubové s patkou litina PP  DN80 těžká protikorózní úprava</t>
  </si>
  <si>
    <t>-481733534</t>
  </si>
  <si>
    <t>216</t>
  </si>
  <si>
    <t>55253892.1</t>
  </si>
  <si>
    <t>tvarovka přírubová s hrdlem E-kus DN 80 těžká protikorózní úprava</t>
  </si>
  <si>
    <t>962450535</t>
  </si>
  <si>
    <t>217</t>
  </si>
  <si>
    <t>206827647</t>
  </si>
  <si>
    <t>218</t>
  </si>
  <si>
    <t>-584253430</t>
  </si>
  <si>
    <t>219</t>
  </si>
  <si>
    <t>857262122.1</t>
  </si>
  <si>
    <t>Montáž litinových tvarovek jednoosých přírubových otevřený výkop DN 100   (spojovací materiál nerez, mosaz, těsnění s kovovou vložkou)</t>
  </si>
  <si>
    <t>1695124870</t>
  </si>
  <si>
    <t>220</t>
  </si>
  <si>
    <t>55253893.1</t>
  </si>
  <si>
    <t>tvarovka přírubová s hrdlem E-kus DN 100 těžká protikorózní úprava</t>
  </si>
  <si>
    <t>287471591</t>
  </si>
  <si>
    <t>221</t>
  </si>
  <si>
    <t>606114837</t>
  </si>
  <si>
    <t>222</t>
  </si>
  <si>
    <t>-1933210745</t>
  </si>
  <si>
    <t>223</t>
  </si>
  <si>
    <t>857312122.1</t>
  </si>
  <si>
    <t>Montáž litinových tvarovek jednoosých přírubových otevřený výkop DN 150  (spojovací materiál nerez, mosaz, těsnění s kovovou vložkou)</t>
  </si>
  <si>
    <t>1379840747</t>
  </si>
  <si>
    <t>224</t>
  </si>
  <si>
    <t>55253895.1</t>
  </si>
  <si>
    <t>tvarovka přírubová s hrdlem E-kus DN 150 těžká protikorózní úprava</t>
  </si>
  <si>
    <t>1277894625</t>
  </si>
  <si>
    <t>225</t>
  </si>
  <si>
    <t>588920471</t>
  </si>
  <si>
    <t>6*1,02 'Přepočtené koeficientem množství</t>
  </si>
  <si>
    <t>226</t>
  </si>
  <si>
    <t>-94435927</t>
  </si>
  <si>
    <t>227</t>
  </si>
  <si>
    <t>857352122.1</t>
  </si>
  <si>
    <t>Montáž litinových tvarovek jednoosých přírubových otevřený výkop DN 200  (spojovací materiál nerez, mosaz, těsnění s kovovou vložkou)</t>
  </si>
  <si>
    <t>1824231025</t>
  </si>
  <si>
    <t>228</t>
  </si>
  <si>
    <t>55253896.1</t>
  </si>
  <si>
    <t>tvarovka přírubová s hrdlem E-kus DN 200 těžká protikorózní úprava</t>
  </si>
  <si>
    <t>740723420</t>
  </si>
  <si>
    <t>229</t>
  </si>
  <si>
    <t>-930311693</t>
  </si>
  <si>
    <t>3*1,02 'Přepočtené koeficientem množství</t>
  </si>
  <si>
    <t>230</t>
  </si>
  <si>
    <t>1199398830</t>
  </si>
  <si>
    <t>231</t>
  </si>
  <si>
    <t>857264122.1</t>
  </si>
  <si>
    <t>Montáž litinových tvarovek odbočných přírubových otevřený výkop DN 100   (spojovací materiál nerez, mosaz, těsnění s kovovou vložkou)</t>
  </si>
  <si>
    <t>1859999488</t>
  </si>
  <si>
    <t>232</t>
  </si>
  <si>
    <t>55253515.1</t>
  </si>
  <si>
    <t>tvarovka přírubová litinová s přírubovou odbočkou T-kus DN 100/80 těžká protikorózní úprava</t>
  </si>
  <si>
    <t>-1098659652</t>
  </si>
  <si>
    <t>233</t>
  </si>
  <si>
    <t>857314122.1</t>
  </si>
  <si>
    <t>Montáž litinových tvarovek odbočných přírubových otevřený výkop DN 150  (spojovací materiál nerez, mosaz, těsnění s kovovou vložkou)</t>
  </si>
  <si>
    <t>-70664750</t>
  </si>
  <si>
    <t>234</t>
  </si>
  <si>
    <t>55253527.1</t>
  </si>
  <si>
    <t>tvarovka přírubová litinová s přírubovou odbočkou T-kus DN 150/80 těžká protikorózní úprava</t>
  </si>
  <si>
    <t>477937439</t>
  </si>
  <si>
    <t>235</t>
  </si>
  <si>
    <t>55253528.1</t>
  </si>
  <si>
    <t>tvarovka přírubová litinová s přírubovou odbočkou T-kus DN 150/100 těžká protikorózní úprava</t>
  </si>
  <si>
    <t>-1422486870</t>
  </si>
  <si>
    <t>236</t>
  </si>
  <si>
    <t>55253531.1</t>
  </si>
  <si>
    <t>tvarovka přírubová litinová s přírubovou odbočkou T-kus DN 150/150 těžká protikorózní úprava</t>
  </si>
  <si>
    <t>1530914994</t>
  </si>
  <si>
    <t>237</t>
  </si>
  <si>
    <t>857354122.1</t>
  </si>
  <si>
    <t>Montáž litinových tvarovek odbočných přírubových otevřený výkop DN 200  (spojovací materiál nerez, mosaz, těsnění s kovovou vložkou)</t>
  </si>
  <si>
    <t>732258720</t>
  </si>
  <si>
    <t>238</t>
  </si>
  <si>
    <t>55253532.1</t>
  </si>
  <si>
    <t>tvarovka přírubová litinová s přírubovou odbočkou T-kus DN 200/80 těžká protikorózní úprava</t>
  </si>
  <si>
    <t>-55874835</t>
  </si>
  <si>
    <t>239</t>
  </si>
  <si>
    <t>55253535.1</t>
  </si>
  <si>
    <t>tvarovka přírubová litinová s přírubovou odbočkou T-kus DN 200/150 těžká protikorózní úprava</t>
  </si>
  <si>
    <t>-466406217</t>
  </si>
  <si>
    <t>240</t>
  </si>
  <si>
    <t>857242122.4</t>
  </si>
  <si>
    <t>Montáž litinových tvarovek jednoosých - spojka jištěná proti posunu otevřený výkop DN 80</t>
  </si>
  <si>
    <t>-374204073</t>
  </si>
  <si>
    <t>241</t>
  </si>
  <si>
    <t>31951015</t>
  </si>
  <si>
    <t>potrubní spojka jištěná proti posuvu hrdlo-hrdlo DN 80</t>
  </si>
  <si>
    <t>-761699612</t>
  </si>
  <si>
    <t>242</t>
  </si>
  <si>
    <t>857262122.4</t>
  </si>
  <si>
    <t>Montáž litinových tvarovek jednoosých - spojka jištěná proti posunu otevřený výkop DN 100</t>
  </si>
  <si>
    <t>239308843</t>
  </si>
  <si>
    <t>243</t>
  </si>
  <si>
    <t>31951016</t>
  </si>
  <si>
    <t>potrubní spojka jištěná proti posuvu hrdlo-hrdlo DN 100</t>
  </si>
  <si>
    <t>1758818399</t>
  </si>
  <si>
    <t>244</t>
  </si>
  <si>
    <t>857312122.4</t>
  </si>
  <si>
    <t>Montáž litinových tvarovek jednoosých - spojka jištěná proti posunu otevřený výkop DN 150</t>
  </si>
  <si>
    <t>1427030200</t>
  </si>
  <si>
    <t>245</t>
  </si>
  <si>
    <t>31951018</t>
  </si>
  <si>
    <t>potrubní spojka jištěná proti posuvu hrdlo-hrdlo DN 150</t>
  </si>
  <si>
    <t>1529563826</t>
  </si>
  <si>
    <t>246</t>
  </si>
  <si>
    <t>857352122.4</t>
  </si>
  <si>
    <t>Montáž litinových tvarovek jednoosých - spojka jištěná proti posunu otevřený výkop DN 200</t>
  </si>
  <si>
    <t>-958448912</t>
  </si>
  <si>
    <t>247</t>
  </si>
  <si>
    <t>31951019</t>
  </si>
  <si>
    <t>potrubní spojka jištěná proti posuvu hrdlo-hrdlo DN 200</t>
  </si>
  <si>
    <t>981292722</t>
  </si>
  <si>
    <t>871371151</t>
  </si>
  <si>
    <t>Montáž potrubí z PE100 RC SDR 17 otevřený výkop svařovaných na tupo d 315 x 18,7 mm</t>
  </si>
  <si>
    <t>-1657397877</t>
  </si>
  <si>
    <t>249</t>
  </si>
  <si>
    <t>28613138</t>
  </si>
  <si>
    <t>potrubí vodovodní jednovrstvé PE100 RC PN 10 SDR17 315x18,7mm</t>
  </si>
  <si>
    <t>1608024935</t>
  </si>
  <si>
    <t>8*1,015 'Přepočtené koeficientem množství</t>
  </si>
  <si>
    <t>250</t>
  </si>
  <si>
    <t>891247111.1</t>
  </si>
  <si>
    <t>Montáž hydrantů podzemních DN 80   (spojovací materiál nerez, mosaz, těsnění s kovovou vložkou)</t>
  </si>
  <si>
    <t>179241986</t>
  </si>
  <si>
    <t>251</t>
  </si>
  <si>
    <t>42273593.1</t>
  </si>
  <si>
    <t>hydrant podzemní DN 80 (1,23m) litina</t>
  </si>
  <si>
    <t>1184723002</t>
  </si>
  <si>
    <t>252</t>
  </si>
  <si>
    <t>891241112.1</t>
  </si>
  <si>
    <t>Montáž vodovodních šoupátek otevřený výkop DN 80  (spojovací materiál nerez, mosaz, těsnění s kovovou vložkou)</t>
  </si>
  <si>
    <t>-961018313</t>
  </si>
  <si>
    <t>253</t>
  </si>
  <si>
    <t>422243970.1</t>
  </si>
  <si>
    <t>šoupátko DN80 litina</t>
  </si>
  <si>
    <t>1390720743</t>
  </si>
  <si>
    <t>254</t>
  </si>
  <si>
    <t>7.5.5.1780</t>
  </si>
  <si>
    <t>zemní teleskopická souprava pro šoupě DN 65-80</t>
  </si>
  <si>
    <t>ks</t>
  </si>
  <si>
    <t>387788367</t>
  </si>
  <si>
    <t>255</t>
  </si>
  <si>
    <t>891261112.1</t>
  </si>
  <si>
    <t>Montáž vodovodních šoupátek otevřený výkop DN 100  (spojovací materiál nerez, mosaz, těsnění s kovovou vložkou)</t>
  </si>
  <si>
    <t>728777098</t>
  </si>
  <si>
    <t>256</t>
  </si>
  <si>
    <t>42224400.1</t>
  </si>
  <si>
    <t>šoupátko DN100 litina</t>
  </si>
  <si>
    <t>639243045</t>
  </si>
  <si>
    <t>257</t>
  </si>
  <si>
    <t>7.5.5.1800</t>
  </si>
  <si>
    <t>zemní teleskopická souprava pro šoupě DN 100</t>
  </si>
  <si>
    <t>-1114441462</t>
  </si>
  <si>
    <t>258</t>
  </si>
  <si>
    <t>891311112.1</t>
  </si>
  <si>
    <t>Montáž vodovodních šoupátek otevřený výkop DN 150  (spojovací materiál nerez, mosaz, těsnění s kovovou vložkou)</t>
  </si>
  <si>
    <t>1427100517</t>
  </si>
  <si>
    <t>259</t>
  </si>
  <si>
    <t>42224406.1</t>
  </si>
  <si>
    <t>šoupátko DN150 litina</t>
  </si>
  <si>
    <t>-622412322</t>
  </si>
  <si>
    <t>260</t>
  </si>
  <si>
    <t>7.5.5.1850</t>
  </si>
  <si>
    <t>zemní teleskopická souprava pro šoupě DN 150</t>
  </si>
  <si>
    <t>433614210</t>
  </si>
  <si>
    <t>261</t>
  </si>
  <si>
    <t>891351112.1</t>
  </si>
  <si>
    <t>Montáž vodovodních šoupátek otevřený výkop DN 200  (spojovací materiál nerez, mosaz, těsnění s kovovou vložkou)</t>
  </si>
  <si>
    <t>335702291</t>
  </si>
  <si>
    <t>262</t>
  </si>
  <si>
    <t>42224409.1</t>
  </si>
  <si>
    <t>šoupátko DN200 litina</t>
  </si>
  <si>
    <t>1379775746</t>
  </si>
  <si>
    <t>263</t>
  </si>
  <si>
    <t>7.5.5.1900</t>
  </si>
  <si>
    <t>zemní teleskopická souprava pro šoupě DN 200</t>
  </si>
  <si>
    <t>-39842231</t>
  </si>
  <si>
    <t>264</t>
  </si>
  <si>
    <t>899401112</t>
  </si>
  <si>
    <t>Osazení poklopů uličních litinových šoupátkových</t>
  </si>
  <si>
    <t>864678451</t>
  </si>
  <si>
    <t>265</t>
  </si>
  <si>
    <t>42291352</t>
  </si>
  <si>
    <t>poklop litinový šoupátkový pro zemní soupravy osazení do terénu a do vozovky</t>
  </si>
  <si>
    <t>806792955</t>
  </si>
  <si>
    <t>266</t>
  </si>
  <si>
    <t>899401113</t>
  </si>
  <si>
    <t>Osazení poklopů uličních litinových hydrantových</t>
  </si>
  <si>
    <t>-1723193762</t>
  </si>
  <si>
    <t>267</t>
  </si>
  <si>
    <t>42291452</t>
  </si>
  <si>
    <t>poklop litinový hydrantový DN 80</t>
  </si>
  <si>
    <t>1440504631</t>
  </si>
  <si>
    <t>268</t>
  </si>
  <si>
    <t>9999000001.1</t>
  </si>
  <si>
    <t>drenážní obal k hydrantům</t>
  </si>
  <si>
    <t>492208669</t>
  </si>
  <si>
    <t>269</t>
  </si>
  <si>
    <t>899401114.1</t>
  </si>
  <si>
    <t>Betonová podkladová deska pod šoupátko</t>
  </si>
  <si>
    <t>1924355710</t>
  </si>
  <si>
    <t>270</t>
  </si>
  <si>
    <t>899401115.1</t>
  </si>
  <si>
    <t>Betonová podkladová deska pod hydrant</t>
  </si>
  <si>
    <t>1544798101</t>
  </si>
  <si>
    <t>271</t>
  </si>
  <si>
    <t>899713111.1</t>
  </si>
  <si>
    <t>Orientační tabulky</t>
  </si>
  <si>
    <t>-264597748</t>
  </si>
  <si>
    <t>18+8</t>
  </si>
  <si>
    <t>272</t>
  </si>
  <si>
    <t>899721111</t>
  </si>
  <si>
    <t>Signalizační vodič DN do 150 mm na potrubí</t>
  </si>
  <si>
    <t>-1456900023</t>
  </si>
  <si>
    <t>1043,8-537,0</t>
  </si>
  <si>
    <t>273</t>
  </si>
  <si>
    <t>899721112</t>
  </si>
  <si>
    <t>Signalizační vodič DN přes 150 mm na potrubí</t>
  </si>
  <si>
    <t>2045210662</t>
  </si>
  <si>
    <t>274</t>
  </si>
  <si>
    <t>899721119.1</t>
  </si>
  <si>
    <t>Identifikační bod (např. Marker)</t>
  </si>
  <si>
    <t>-1077921691</t>
  </si>
  <si>
    <t>275</t>
  </si>
  <si>
    <t>899721126.1</t>
  </si>
  <si>
    <t>Kabelová T spojka</t>
  </si>
  <si>
    <t>1449778307</t>
  </si>
  <si>
    <t>276</t>
  </si>
  <si>
    <t>899722113</t>
  </si>
  <si>
    <t>Krytí potrubí z plastů výstražnou fólií z PVC přes 25 do 34cm</t>
  </si>
  <si>
    <t>1851678592</t>
  </si>
  <si>
    <t>277</t>
  </si>
  <si>
    <t>899911272.1</t>
  </si>
  <si>
    <t xml:space="preserve">Kluzná objímka výšky 45 mm potrubí DN150 </t>
  </si>
  <si>
    <t>-804347374</t>
  </si>
  <si>
    <t>278</t>
  </si>
  <si>
    <t>899913153</t>
  </si>
  <si>
    <t>Uzavírací manžeta chráničky potrubí DN 150 x 300</t>
  </si>
  <si>
    <t>-1116749373</t>
  </si>
  <si>
    <t>279</t>
  </si>
  <si>
    <t>899919101.2</t>
  </si>
  <si>
    <t>Náhradní zásobování vodou - provizorní vodovod</t>
  </si>
  <si>
    <t>221507620</t>
  </si>
  <si>
    <t>" Položka zahrnuje montáž a demontáž, dodávku materiálu a jeho obratovost :"</t>
  </si>
  <si>
    <t>" provizorní řad vč. propojů, armatur, spojek, tvarovek "</t>
  </si>
  <si>
    <t>" všechny potřebné tvarovky a armatury dle příl. (spojky přechodky, instalační materiál)"</t>
  </si>
  <si>
    <t>" všechny potřebné tvarovky a armatury potrubí pro provizorní přepojení přípojek "</t>
  </si>
  <si>
    <t>" PE100-SDR17-90x5,4 mm -  17,5m "</t>
  </si>
  <si>
    <t>" PE100-SDR17-110x6,6 mm - 513,7m "</t>
  </si>
  <si>
    <t>" Oblouk 90°/DA90 - 8 ks "</t>
  </si>
  <si>
    <t>"Oblouk 90°/DA110 - 24 ks "</t>
  </si>
  <si>
    <t>"T-kus 90° DA110/90-redukovaný - 2 ks "</t>
  </si>
  <si>
    <t>"T-kus 90° DA110-rovnoramenný - 2 ks "</t>
  </si>
  <si>
    <t>"Elektrospojka 90 - 1 ks "</t>
  </si>
  <si>
    <t>"FFR 150/100 - 2 ks "</t>
  </si>
  <si>
    <t>"FFR 200/100 - 2 ks "</t>
  </si>
  <si>
    <t>"Přírubové spojení 80 - 1 ks "</t>
  </si>
  <si>
    <t>"Přírubové spojení 100 - 2 ks "</t>
  </si>
  <si>
    <t>"Přírubové spojení 150 - 2 ks "</t>
  </si>
  <si>
    <t>"Přírubové spojení 200 - 2 ks "</t>
  </si>
  <si>
    <t>"Speciální příruba SYSTÉM 2000 DA90/80 - 1 ks "</t>
  </si>
  <si>
    <t>"Speciální příruba SYSTÉM 2000 DA110/100 - 6 ks "</t>
  </si>
  <si>
    <t>" tlakovou zkoušku a dezinfekci potrubí "</t>
  </si>
  <si>
    <t>"statické zajištění potrubí NZ"</t>
  </si>
  <si>
    <t>" tepelná izolace potrubí v zimních měsících proti zamrznutí "</t>
  </si>
  <si>
    <t>" tepelná izolace potrubí přípojek v zimních měsících "</t>
  </si>
  <si>
    <t>"odvoz a ekologickou likvidaci "</t>
  </si>
  <si>
    <t>" rozbor vody "</t>
  </si>
  <si>
    <t>" v případě potřeby přistavení cisterny s pitnou vodou "</t>
  </si>
  <si>
    <t>280</t>
  </si>
  <si>
    <t>857262910.1</t>
  </si>
  <si>
    <t>Demontáž armatur - hydrant, šoupě se zemní soupravou, tvarovek</t>
  </si>
  <si>
    <t>-1254839246</t>
  </si>
  <si>
    <t>" hydrant + šoupě "     7+12</t>
  </si>
  <si>
    <t>281</t>
  </si>
  <si>
    <t>899101210.1</t>
  </si>
  <si>
    <t>Demontáž poklopů šoupátkových, hydrantových</t>
  </si>
  <si>
    <t>885134479</t>
  </si>
  <si>
    <t>282</t>
  </si>
  <si>
    <t>899792189.1</t>
  </si>
  <si>
    <t>Demontáž orientačních tabulek pro šoupátka, hydranty, ventily</t>
  </si>
  <si>
    <t>1278186026</t>
  </si>
  <si>
    <t>283</t>
  </si>
  <si>
    <t>997013501</t>
  </si>
  <si>
    <t>Odvoz suti a vybouraných hmot na skládku nebo meziskládku do 1 km se složením</t>
  </si>
  <si>
    <t>-1218054762</t>
  </si>
  <si>
    <t>" ODVOZ na místo určené investorem - 5km "     1,71</t>
  </si>
  <si>
    <t>284</t>
  </si>
  <si>
    <t>997013509</t>
  </si>
  <si>
    <t>Příplatek k odvozu suti a vybouraných hmot na skládku ZKD 1 km přes 1 km</t>
  </si>
  <si>
    <t>1404357172</t>
  </si>
  <si>
    <t>1,71*4 'Přepočtené koeficientem množství</t>
  </si>
  <si>
    <t>285</t>
  </si>
  <si>
    <t>850311811</t>
  </si>
  <si>
    <t>Bourání stávajícího potrubí z trub litinových DN 150</t>
  </si>
  <si>
    <t>11725161</t>
  </si>
  <si>
    <t>" DN80 "     2,7</t>
  </si>
  <si>
    <t>" DN100 "     8,5</t>
  </si>
  <si>
    <t>" DN150 "     208,2</t>
  </si>
  <si>
    <t>286</t>
  </si>
  <si>
    <t>850361811</t>
  </si>
  <si>
    <t>Bourání stávajícího potrubí z trub litinových DN přes 150 do 250</t>
  </si>
  <si>
    <t>1173603618</t>
  </si>
  <si>
    <t>" DN200 "     250,2</t>
  </si>
  <si>
    <t>287</t>
  </si>
  <si>
    <t>997013111</t>
  </si>
  <si>
    <t>Vnitrostaveništní doprava suti a vybouraných hmot pro budovy v do 6 m</t>
  </si>
  <si>
    <t>-1552803584</t>
  </si>
  <si>
    <t>288</t>
  </si>
  <si>
    <t>1413347139</t>
  </si>
  <si>
    <t>289</t>
  </si>
  <si>
    <t>-97262338</t>
  </si>
  <si>
    <t>36,639*9 'Přepočtené koeficientem množství</t>
  </si>
  <si>
    <t>290</t>
  </si>
  <si>
    <t>997013991.1</t>
  </si>
  <si>
    <t>Poplatek za uložení na skládce potrubí vodovodu</t>
  </si>
  <si>
    <t>-1115990208</t>
  </si>
  <si>
    <t>291</t>
  </si>
  <si>
    <t>962052211</t>
  </si>
  <si>
    <t>Bourání zdiva nadzákladového ze ŽB přes 1 m3</t>
  </si>
  <si>
    <t>-1307031571</t>
  </si>
  <si>
    <t>" stáv. šachta v rýze "     3,4*1,5*2,75-3,0*1,1*2,35</t>
  </si>
  <si>
    <t>292</t>
  </si>
  <si>
    <t>-681296499</t>
  </si>
  <si>
    <t>293</t>
  </si>
  <si>
    <t>1112815345</t>
  </si>
  <si>
    <t>294</t>
  </si>
  <si>
    <t>-1498735517</t>
  </si>
  <si>
    <t>965,601*9 'Přepočtené koeficientem množství</t>
  </si>
  <si>
    <t>295</t>
  </si>
  <si>
    <t>997013601-1</t>
  </si>
  <si>
    <t>Poplatek za uložení na skládce (skládkovné) stavebního odpadu z vybourané kanalizace .</t>
  </si>
  <si>
    <t>610314381</t>
  </si>
  <si>
    <t>Přesun hmot</t>
  </si>
  <si>
    <t>296</t>
  </si>
  <si>
    <t>998273102</t>
  </si>
  <si>
    <t>Přesun hmot pro trubní vedení z trub litinových otevřený výkop</t>
  </si>
  <si>
    <t>2082503469</t>
  </si>
  <si>
    <t>Práce a dodávky M</t>
  </si>
  <si>
    <t>46-M</t>
  </si>
  <si>
    <t>Zemní práce při extr.mont.pracích</t>
  </si>
  <si>
    <t>297</t>
  </si>
  <si>
    <t>460671113</t>
  </si>
  <si>
    <t>Výstražná fólie pro krytí kabelů šířky přes 25 do 34 cm</t>
  </si>
  <si>
    <t>-1705843766</t>
  </si>
  <si>
    <t xml:space="preserve">" křížení inž. sítí "    </t>
  </si>
  <si>
    <t>" kabel "     KABELm</t>
  </si>
  <si>
    <t>" potrubí voda, plyn "     POTRUBI1</t>
  </si>
  <si>
    <t>298</t>
  </si>
  <si>
    <t>460762111</t>
  </si>
  <si>
    <t>Křižovatka betonového kabelového žlabu s inženýrskými sítěmi bez zásypu</t>
  </si>
  <si>
    <t>452528138</t>
  </si>
  <si>
    <t>" křížení inž. sítí "    KABELkus</t>
  </si>
  <si>
    <t>1,1</t>
  </si>
  <si>
    <t>LT100</t>
  </si>
  <si>
    <t>LT80</t>
  </si>
  <si>
    <t>10,5</t>
  </si>
  <si>
    <t>5,5</t>
  </si>
  <si>
    <t>3,245</t>
  </si>
  <si>
    <t>14,037</t>
  </si>
  <si>
    <t>39,378</t>
  </si>
  <si>
    <t>1,76</t>
  </si>
  <si>
    <t>SO 320 - VODOVODNI PŘÍPOJKY</t>
  </si>
  <si>
    <t>3,52</t>
  </si>
  <si>
    <t>33,009</t>
  </si>
  <si>
    <t>39,662</t>
  </si>
  <si>
    <t>6,369</t>
  </si>
  <si>
    <t>21,693</t>
  </si>
  <si>
    <t>14,88</t>
  </si>
  <si>
    <t>2,1</t>
  </si>
  <si>
    <t>5,28</t>
  </si>
  <si>
    <t>9,6</t>
  </si>
  <si>
    <t>14,96</t>
  </si>
  <si>
    <t>3,19</t>
  </si>
  <si>
    <t>10,08</t>
  </si>
  <si>
    <t>19,68</t>
  </si>
  <si>
    <t>3,1</t>
  </si>
  <si>
    <t>30,72</t>
  </si>
  <si>
    <t>PE90</t>
  </si>
  <si>
    <t>CHRANICKA</t>
  </si>
  <si>
    <t>BERSTLIN</t>
  </si>
  <si>
    <t>14,3</t>
  </si>
  <si>
    <t xml:space="preserve">    9 - Ostatní konstrukce a práce, bourání</t>
  </si>
  <si>
    <t>2,0*2</t>
  </si>
  <si>
    <t>2,0*1</t>
  </si>
  <si>
    <t>" Kounicova 68 "     1,1*2,9</t>
  </si>
  <si>
    <t>" Kounicova 48 "     1,1*6,0</t>
  </si>
  <si>
    <t>" Kounicova 67 "     1,1*7,6</t>
  </si>
  <si>
    <t>113107436</t>
  </si>
  <si>
    <t>Odstranění podkladu z betonu vyztuženého sítěmi tl přes 100 do 150 mm při překopech strojně pl do 15 m2</t>
  </si>
  <si>
    <t>" Kounicova 48 "     2*6,0</t>
  </si>
  <si>
    <t>" Kounicova 67 "     2*7,6</t>
  </si>
  <si>
    <t>113107432</t>
  </si>
  <si>
    <t>Odstranění podkladu z betonu prostého tl přes 150 do 300 mm při překopech strojně pl do 15 m2</t>
  </si>
  <si>
    <t>" Kounicova 48 "     1,1*(3,5+18,0-16,7)</t>
  </si>
  <si>
    <t>" Kounicova 67a "     1,1*1,0</t>
  </si>
  <si>
    <t>" Kounicova 48 "     2*(3,5+18,0-16,7)</t>
  </si>
  <si>
    <t>12,747*9 'Přepočtené koeficientem množství</t>
  </si>
  <si>
    <t>113107422</t>
  </si>
  <si>
    <t>Odstranění podkladu z kameniva drceného tl přes 100 do 200 mm při překopech strojně pl do 15 m2</t>
  </si>
  <si>
    <t>113107423</t>
  </si>
  <si>
    <t>Odstranění podkladu z kameniva drceného tl přes 200 do 300 mm při překopech strojně pl do 15 m2</t>
  </si>
  <si>
    <t>9,836*9 'Přepočtené koeficientem množství</t>
  </si>
  <si>
    <t>113107443</t>
  </si>
  <si>
    <t>Odstranění podkladu živičných tl přes 100 do 150 mm při překopech strojně pl do 15 m2</t>
  </si>
  <si>
    <t>" Kounicova 67a "     2*1,0</t>
  </si>
  <si>
    <t>2,724*9 'Přepočtené koeficientem množství</t>
  </si>
  <si>
    <t>" Kounicova 48 "     1,1*1,6</t>
  </si>
  <si>
    <t>" plyn "  1,1*1</t>
  </si>
  <si>
    <t>" kusy "     5</t>
  </si>
  <si>
    <t>132254202</t>
  </si>
  <si>
    <t>Hloubení zapažených rýh š do 2000 mm v hornině třídy těžitelnosti I skupiny 3 objem do 50 m3</t>
  </si>
  <si>
    <t>" Kounicova 48 "     1,1*(1,75+1,78)/2*6,69</t>
  </si>
  <si>
    <t>" Kounicova 48 "     1,1*(1,78+1,37)/2*(10,0-6,69)</t>
  </si>
  <si>
    <t>" Kounicova 48 "     1,1*((1,37+1,70)/2+0,075)*8,0</t>
  </si>
  <si>
    <t>" Kounicova 67 "     1,1*(1,75+1,71)/2*3,32</t>
  </si>
  <si>
    <t>" Kounicova 67 "     1,1*(1,71+1,63)/2*(6,89-3,32)</t>
  </si>
  <si>
    <t>" Kounicova 67 "     1,1*(1,63+1,72)/2*(10,5-6,89)</t>
  </si>
  <si>
    <t>" Kounicova 67a "     1,1*(1,76+1,74)/2*1,0</t>
  </si>
  <si>
    <t>" tramvajová trať "     -0,4*1,1*5,6</t>
  </si>
  <si>
    <t>" DN80 "     -(1,0+10,5)*PI*(0,098/2)^2</t>
  </si>
  <si>
    <t>" DN100 "     -18,0*PI*(0,118/2)^2</t>
  </si>
  <si>
    <t>132354202</t>
  </si>
  <si>
    <t>Hloubení zapažených rýh š do 2000 mm v hornině třídy těžitelnosti II skupiny 4 objem do 50 m3</t>
  </si>
  <si>
    <t>" Kounicova 48 "     2*(1,75+1,78)/2*6,69</t>
  </si>
  <si>
    <t>" Kounicova 48 "     2*(1,78+1,37)/2*(10,0-6,69)</t>
  </si>
  <si>
    <t>" Kounicova 48 "     2*((1,37+1,70)/2+0,075)*8,0</t>
  </si>
  <si>
    <t>" Kounicova 67 "     2*(1,75+1,71)/2*3,32</t>
  </si>
  <si>
    <t>" Kounicova 67 "     2*(1,71+1,63)/2*(6,89-3,32)</t>
  </si>
  <si>
    <t>" Kounicova 67 "     2*(1,63+1,72)/2*(10,5-6,89)</t>
  </si>
  <si>
    <t>" Kounicova 67a "     2*(1,76+1,74)/2*1,0</t>
  </si>
  <si>
    <t>-(0,1+0,098+0,3)*1,1*LT80</t>
  </si>
  <si>
    <t>-(0,1+0,118+0,3)*1,1*LT100</t>
  </si>
  <si>
    <t>-(0,1+0,09+0,3)*1,1*PE90</t>
  </si>
  <si>
    <t>-(0,1+0,2796+0,3)*1,1*CHRANICKA</t>
  </si>
  <si>
    <t>Rozpad figury: LT80</t>
  </si>
  <si>
    <t>Rozpad figury: LT100</t>
  </si>
  <si>
    <t>32,3-CHRANICKA-BERSTLIN</t>
  </si>
  <si>
    <t>Rozpad figury: CHRANICKA</t>
  </si>
  <si>
    <t>Rozpad figury: BERSTLIN</t>
  </si>
  <si>
    <t>Rozpad figury: PE90</t>
  </si>
  <si>
    <t>1,0</t>
  </si>
  <si>
    <t>(0,098+0,3)*1,1*LT80</t>
  </si>
  <si>
    <t>(0,118+0,3)*1,1*LT100</t>
  </si>
  <si>
    <t>(0,09+0,3)*1,1*PE90</t>
  </si>
  <si>
    <t>(0,2796+0,3)*1,1*CHRANICKA</t>
  </si>
  <si>
    <t>-PI*(0,098/2)^2*LT80</t>
  </si>
  <si>
    <t>-PI*(0,118/2)^2*LT100</t>
  </si>
  <si>
    <t>-PI*(0,098/2)^2*PE90</t>
  </si>
  <si>
    <t>-PI*(0,2796/2)^2*CHRANICKA</t>
  </si>
  <si>
    <t>" vodovod DN80 "     0,1*1,1*LT80</t>
  </si>
  <si>
    <t>" vodovod DN100 "     0,1*1,1*LT100</t>
  </si>
  <si>
    <t>" vodovod PE90 "     0,1*1,1*PE90</t>
  </si>
  <si>
    <t>" chránička "     0,1*1,1*CHRANICKA</t>
  </si>
  <si>
    <t>113107441</t>
  </si>
  <si>
    <t>Odstranění podkladu živičných tl do 50 mm při překopech strojně pl do 15 m2</t>
  </si>
  <si>
    <t xml:space="preserve">"celoplošné zapravení ACO11+ - viz. vodovod "     </t>
  </si>
  <si>
    <t>" Kounicova 48 "     (1,1+0,5*2*3)*(3,5+18,0-16,7)</t>
  </si>
  <si>
    <t>113107442</t>
  </si>
  <si>
    <t>Odstranění podkladu živičných tl přes 50 do 100 mm při překopech strojně pl do 15 m2</t>
  </si>
  <si>
    <t>" Kounicova 48 "     (1,1+0,5*2*2)*(3,5+18,0-16,7)</t>
  </si>
  <si>
    <t>3,523*9 'Přepočtené koeficientem množství</t>
  </si>
  <si>
    <t>" Kounicova 48 "     (1,1+0,5*2*1)*(3,5+18,0-16,7)</t>
  </si>
  <si>
    <t>3*9 'Přepočtené koeficientem množství</t>
  </si>
  <si>
    <t>566901161</t>
  </si>
  <si>
    <t>Vyspravení podkladu po překopech inženýrských sítí plochy do 15 m2 obalovaným kamenivem ACP (OK) tl. 100 mm</t>
  </si>
  <si>
    <t>566901174.1</t>
  </si>
  <si>
    <t>Vyspravení podkladu po překopech inženýrských sítí plochy do 15 m2 směsí stmelenou cementem SC8/10 tl 250 mm</t>
  </si>
  <si>
    <t>566901132</t>
  </si>
  <si>
    <t>Vyspravení podkladu po překopech inženýrských sítí plochy do 15 m2 štěrkodrtí tl. 150 mm</t>
  </si>
  <si>
    <t xml:space="preserve">"celoplošné zapravení dlažby - viz. vodovod "   </t>
  </si>
  <si>
    <t xml:space="preserve">"celoplošné zapravení zámková dl.+ - viz. vodovod "   </t>
  </si>
  <si>
    <t>" Kounicova 48 "     (1,1+0,3*2*1)*6,0</t>
  </si>
  <si>
    <t>" Kounicova 67 "     (1,1+0,3*2+1)*7,6</t>
  </si>
  <si>
    <t>5,122*9 'Přepočtené koeficientem množství</t>
  </si>
  <si>
    <t>566901172</t>
  </si>
  <si>
    <t>Vyspravení podkladu po překopech inženýrských sítí plochy do 15 m2 směsí stmelenou cementem SC 20/25 tl 150 mm</t>
  </si>
  <si>
    <t>" Kounicova 67a "     (1,1+0,5*2*2)*1,0</t>
  </si>
  <si>
    <t>0,44*9 'Přepočtené koeficientem množství</t>
  </si>
  <si>
    <t>" Kounicova 67a "     (1,1+0,5*2*1)*1,0</t>
  </si>
  <si>
    <t>0,625*9 'Přepočtené koeficientem množství</t>
  </si>
  <si>
    <t>566901173.1</t>
  </si>
  <si>
    <t>Vyspravení podkladu po překopech inženýrských sítí plochy do 15 m2 směsí stmelenou cementem SC8/10 tl 200 mm</t>
  </si>
  <si>
    <t>10,5*1,015 'Přepočtené koeficientem množství</t>
  </si>
  <si>
    <t>32,3*1,015 'Přepočtené koeficientem množství</t>
  </si>
  <si>
    <t>898153021.1</t>
  </si>
  <si>
    <t>Sanace vodovodního potrubí berstlining litinovým potrubím vnitřní cementová vystélka povlak Zn+Al 400g/m2 vnější těžká protikorozní ochrana s PE povlakem přetlak PN10  DN 100</t>
  </si>
  <si>
    <t>2006896520</t>
  </si>
  <si>
    <t>871361151</t>
  </si>
  <si>
    <t>Montáž potrubí z PE100 RC SDR 17 otevřený výkop svařovaných na tupo d 250 x 14,8 mm</t>
  </si>
  <si>
    <t>118996817</t>
  </si>
  <si>
    <t>28613136</t>
  </si>
  <si>
    <t>potrubí vodovodní jednovrstvé PE100 RC PN 10 SDR17 250x14,8mm</t>
  </si>
  <si>
    <t>-278820341</t>
  </si>
  <si>
    <t>899911271.1</t>
  </si>
  <si>
    <t>Kluzná objímka pro potrubí DN100 do chráničky DN250</t>
  </si>
  <si>
    <t>-1357468830</t>
  </si>
  <si>
    <t>899913152.1</t>
  </si>
  <si>
    <t>Uzavírací manžeta chráničky potrubí DN 100 x 250</t>
  </si>
  <si>
    <t>871241141</t>
  </si>
  <si>
    <t>Montáž potrubí z PE100 RC SDR 11 otevřený výkop svařovaných na tupo d 90 x 8,2 mm</t>
  </si>
  <si>
    <t>1865188072</t>
  </si>
  <si>
    <t>28613115</t>
  </si>
  <si>
    <t>potrubí vodovodní jednovrstvé PE100 RC PN 16 SDR11 90x8,2mm</t>
  </si>
  <si>
    <t>776068859</t>
  </si>
  <si>
    <t>1*1,015 'Přepočtené koeficientem množství</t>
  </si>
  <si>
    <t>55253239.1</t>
  </si>
  <si>
    <t>tvarovka přírubová litinová vodovodní PN10/16 DN 80 dl 400mm těžká protikorózní úprava</t>
  </si>
  <si>
    <t>650329929</t>
  </si>
  <si>
    <t>55253243.1</t>
  </si>
  <si>
    <t>tvarovka přírubová litinová vodovodní PN10/16 DN 80 dl 600mm těžká protikorózní úprava</t>
  </si>
  <si>
    <t>1415955240</t>
  </si>
  <si>
    <t>857212122.1</t>
  </si>
  <si>
    <t>Montáž litinových tvarovek jednoosých přírubových otevřený výkop DN 50  (spojovací materiál nerez, mosaz, těsnění s kovovou vložkou)</t>
  </si>
  <si>
    <t>387518152</t>
  </si>
  <si>
    <t>55253221</t>
  </si>
  <si>
    <t>tvarovka přírubová litinová vodovodní FF-kus PN10/40 DN 50 dl 600mm</t>
  </si>
  <si>
    <t>-2025724952</t>
  </si>
  <si>
    <t>55253601.1</t>
  </si>
  <si>
    <t>přechod přírubový FFR-kus litinový DN 80/50 těžká protikorózní úprava</t>
  </si>
  <si>
    <t>1475417671</t>
  </si>
  <si>
    <t>42266622.1</t>
  </si>
  <si>
    <t>filtr DN 80 litina těžká protikorózní úprava</t>
  </si>
  <si>
    <t>2088971674</t>
  </si>
  <si>
    <t>55254026.1</t>
  </si>
  <si>
    <t>koleno přírubové z tvárné litiny DN 80-90° těžká protikorozní ochrana</t>
  </si>
  <si>
    <t>180547121</t>
  </si>
  <si>
    <t>55253611.1</t>
  </si>
  <si>
    <t>přechod přírubový FFR-kus litinový DN 100/50 těžká protikorózní úprava</t>
  </si>
  <si>
    <t>-1923614577</t>
  </si>
  <si>
    <t>42266623.1</t>
  </si>
  <si>
    <t>filtr DN 100 litina těžká protikorózní úprava</t>
  </si>
  <si>
    <t>-1000697972</t>
  </si>
  <si>
    <t>857242122.1</t>
  </si>
  <si>
    <t>Přírubový spoj 80/90 pro PE potrubí  M+D</t>
  </si>
  <si>
    <t>-1949748243</t>
  </si>
  <si>
    <t>" Kounicova 67a "    1</t>
  </si>
  <si>
    <t>877241101</t>
  </si>
  <si>
    <t>Montáž elektrospojek na vodovodním potrubí z PE trub d 90</t>
  </si>
  <si>
    <t>-538318044</t>
  </si>
  <si>
    <t>" vp 67a "     1</t>
  </si>
  <si>
    <t>28615974.1</t>
  </si>
  <si>
    <t>elektrospojka DA 90mm</t>
  </si>
  <si>
    <t>-1423529100</t>
  </si>
  <si>
    <t>891241222.1</t>
  </si>
  <si>
    <t>Montáž vodovodních šoupátek s ručním kolečkem v šachtách DN 80  (spojovací materiál nerez, mosaz, těsnění s kovovou vložkou)</t>
  </si>
  <si>
    <t>891261222.1</t>
  </si>
  <si>
    <t>Montáž vodovodních šoupátek s ručním kolečkem v šachtách DN 100  (spojovací materiál nerez, mosaz, těsnění s kovovou vložkou)</t>
  </si>
  <si>
    <t>LT80+LT100+PE90+CHRANICKA</t>
  </si>
  <si>
    <t>" šoupě "     4</t>
  </si>
  <si>
    <t>" ODVOZ na místo určené investorem - 5km "     0,36</t>
  </si>
  <si>
    <t>0,36*4 'Přepočtené koeficientem množství</t>
  </si>
  <si>
    <t>" DN 80 "     10,5</t>
  </si>
  <si>
    <t>" DN 100 "     32,3</t>
  </si>
  <si>
    <t>871251811</t>
  </si>
  <si>
    <t>Bourání stávajícího potrubí z polyetylenu D přes 50 do 90 mm</t>
  </si>
  <si>
    <t>" DA 90 "     1,0</t>
  </si>
  <si>
    <t>1,886*9 'Přepočtené koeficientem množství</t>
  </si>
  <si>
    <t>Ostatní konstrukce a práce, bourání</t>
  </si>
  <si>
    <t>9710424301.1</t>
  </si>
  <si>
    <t>Stávající prostup - demontáž prostupu zdí, stěnou domu šachty, nasunutí, kovová chránička, zazdění utěsnění zapravení</t>
  </si>
  <si>
    <t>1844731351</t>
  </si>
  <si>
    <t>" pro potrubí LT DN80 - Kounicova 67 "     1</t>
  </si>
  <si>
    <t>91 -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</si>
  <si>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</si>
  <si>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</si>
  <si>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</si>
  <si>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</si>
  <si>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kpl</t>
  </si>
  <si>
    <t>262144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</si>
  <si>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</si>
  <si>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</si>
  <si>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</si>
  <si>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</si>
  <si>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</si>
  <si>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884407547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</si>
  <si>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</si>
  <si>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</si>
  <si>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</si>
  <si>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</si>
  <si>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900600019</t>
  </si>
  <si>
    <t>Zpracování geodet. zaměření DSPS pro GIS a MMB OTS</t>
  </si>
  <si>
    <t>900600020</t>
  </si>
  <si>
    <t>Zaměření rozsahu zásahu do komunikace v programu EZA</t>
  </si>
  <si>
    <t>900600022</t>
  </si>
  <si>
    <t>Zalévání a pokos trávníků 2 rok po přejímce dle podmínek</t>
  </si>
  <si>
    <t>900600023</t>
  </si>
  <si>
    <t>Uvedení do původního stavu dotčených ploch stavbou</t>
  </si>
  <si>
    <t>900600027</t>
  </si>
  <si>
    <t xml:space="preserve">Provozní vlivy      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</si>
  <si>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</si>
  <si>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</si>
  <si>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</si>
  <si>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</si>
  <si>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900600330.1</t>
  </si>
  <si>
    <t>Provedení veškerých zkoušek prokazující kvalitu díla SO 310 - TLAKOVÁ ZKOUŠKA A DESINFEKCE - VODOVODU</t>
  </si>
  <si>
    <t>-588477299</t>
  </si>
  <si>
    <t>900600340.1</t>
  </si>
  <si>
    <t>Provedení veškerých zkoušek prokazující kvalitu díla SO 320 - TLAKOVÁ ZKOUŠKA A DESINFEKCE - vod. přípojky</t>
  </si>
  <si>
    <t>233877381</t>
  </si>
  <si>
    <t>900600203x</t>
  </si>
  <si>
    <t>Provedení pasportizace objektů dotčených stavbou</t>
  </si>
  <si>
    <t>-388467528</t>
  </si>
  <si>
    <t>900600303</t>
  </si>
  <si>
    <t>Aktualizace  návrhu DZ po dobu stavby vč. projednání</t>
  </si>
  <si>
    <t>900600304</t>
  </si>
  <si>
    <t>Zajištění ZUK a uzavírky vč. projednání</t>
  </si>
  <si>
    <t>900600306</t>
  </si>
  <si>
    <t>Aktualizace návrhu definit. dopravního značení; zajištění včetně projednání „stanovení místní úpravy dopravního značení</t>
  </si>
  <si>
    <t>900600305</t>
  </si>
  <si>
    <t>Projednání a vyřízení aktualizace vyjádření potřebných k vytýčení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</si>
</sst>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 indent="3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0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2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28"/>
      <c r="BS6" s="17" t="s">
        <v>18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28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8"/>
      <c r="BS8" s="17" t="s">
        <v>26</v>
      </c>
    </row>
    <row r="9" spans="1:74" ht="14.45" customHeight="1">
      <c r="B9" s="20"/>
      <c r="AR9" s="20"/>
      <c r="BE9" s="228"/>
      <c r="BS9" s="17" t="s">
        <v>27</v>
      </c>
    </row>
    <row r="10" spans="1:74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28"/>
      <c r="BS10" s="17" t="s">
        <v>18</v>
      </c>
    </row>
    <row r="11" spans="1:74" ht="18.399999999999999" customHeight="1">
      <c r="B11" s="20"/>
      <c r="E11" s="25" t="s">
        <v>30</v>
      </c>
      <c r="AK11" s="27" t="s">
        <v>31</v>
      </c>
      <c r="AN11" s="25" t="s">
        <v>1</v>
      </c>
      <c r="AR11" s="20"/>
      <c r="BE11" s="228"/>
      <c r="BS11" s="17" t="s">
        <v>18</v>
      </c>
    </row>
    <row r="12" spans="1:74" ht="6.95" customHeight="1">
      <c r="B12" s="20"/>
      <c r="AR12" s="20"/>
      <c r="BE12" s="228"/>
      <c r="BS12" s="17" t="s">
        <v>18</v>
      </c>
    </row>
    <row r="13" spans="1:74" ht="12" customHeight="1">
      <c r="B13" s="20"/>
      <c r="D13" s="27" t="s">
        <v>32</v>
      </c>
      <c r="AK13" s="27" t="s">
        <v>29</v>
      </c>
      <c r="AN13" s="29" t="s">
        <v>33</v>
      </c>
      <c r="AR13" s="20"/>
      <c r="BE13" s="228"/>
      <c r="BS13" s="17" t="s">
        <v>18</v>
      </c>
    </row>
    <row r="14" spans="1:74" ht="12.75">
      <c r="B14" s="20"/>
      <c r="E14" s="233" t="s">
        <v>33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31</v>
      </c>
      <c r="AN14" s="29" t="s">
        <v>33</v>
      </c>
      <c r="AR14" s="20"/>
      <c r="BE14" s="228"/>
      <c r="BS14" s="17" t="s">
        <v>18</v>
      </c>
    </row>
    <row r="15" spans="1:74" ht="6.95" customHeight="1">
      <c r="B15" s="20"/>
      <c r="AR15" s="20"/>
      <c r="BE15" s="228"/>
      <c r="BS15" s="17" t="s">
        <v>4</v>
      </c>
    </row>
    <row r="16" spans="1:74" ht="12" customHeight="1">
      <c r="B16" s="20"/>
      <c r="D16" s="27" t="s">
        <v>34</v>
      </c>
      <c r="AK16" s="27" t="s">
        <v>29</v>
      </c>
      <c r="AN16" s="25" t="s">
        <v>1</v>
      </c>
      <c r="AR16" s="20"/>
      <c r="BE16" s="228"/>
      <c r="BS16" s="17" t="s">
        <v>4</v>
      </c>
    </row>
    <row r="17" spans="2:71" ht="18.399999999999999" customHeight="1">
      <c r="B17" s="20"/>
      <c r="E17" s="25" t="s">
        <v>35</v>
      </c>
      <c r="AK17" s="27" t="s">
        <v>31</v>
      </c>
      <c r="AN17" s="25" t="s">
        <v>1</v>
      </c>
      <c r="AR17" s="20"/>
      <c r="BE17" s="228"/>
      <c r="BS17" s="17" t="s">
        <v>36</v>
      </c>
    </row>
    <row r="18" spans="2:71" ht="6.95" customHeight="1">
      <c r="B18" s="20"/>
      <c r="AR18" s="20"/>
      <c r="BE18" s="228"/>
      <c r="BS18" s="17" t="s">
        <v>6</v>
      </c>
    </row>
    <row r="19" spans="2:71" ht="12" customHeight="1">
      <c r="B19" s="20"/>
      <c r="D19" s="27" t="s">
        <v>37</v>
      </c>
      <c r="AK19" s="27" t="s">
        <v>29</v>
      </c>
      <c r="AN19" s="25" t="s">
        <v>1</v>
      </c>
      <c r="AR19" s="20"/>
      <c r="BE19" s="228"/>
      <c r="BS19" s="17" t="s">
        <v>6</v>
      </c>
    </row>
    <row r="20" spans="2:71" ht="18.399999999999999" customHeight="1">
      <c r="B20" s="20"/>
      <c r="E20" s="25" t="s">
        <v>38</v>
      </c>
      <c r="AK20" s="27" t="s">
        <v>31</v>
      </c>
      <c r="AN20" s="25" t="s">
        <v>1</v>
      </c>
      <c r="AR20" s="20"/>
      <c r="BE20" s="228"/>
      <c r="BS20" s="17" t="s">
        <v>36</v>
      </c>
    </row>
    <row r="21" spans="2:71" ht="6.95" customHeight="1">
      <c r="B21" s="20"/>
      <c r="AR21" s="20"/>
      <c r="BE21" s="228"/>
    </row>
    <row r="22" spans="2:71" ht="12" customHeight="1">
      <c r="B22" s="20"/>
      <c r="D22" s="27" t="s">
        <v>39</v>
      </c>
      <c r="AR22" s="20"/>
      <c r="BE22" s="228"/>
    </row>
    <row r="23" spans="2:71" ht="108" customHeight="1">
      <c r="B23" s="20"/>
      <c r="E23" s="235" t="s">
        <v>40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8"/>
    </row>
    <row r="24" spans="2:71" ht="6.95" customHeight="1">
      <c r="B24" s="20"/>
      <c r="AR24" s="20"/>
      <c r="BE24" s="22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8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6">
        <f>ROUND(AG94,2)</f>
        <v>0</v>
      </c>
      <c r="AL26" s="237"/>
      <c r="AM26" s="237"/>
      <c r="AN26" s="237"/>
      <c r="AO26" s="237"/>
      <c r="AR26" s="32"/>
      <c r="BE26" s="228"/>
    </row>
    <row r="27" spans="2:71" s="1" customFormat="1" ht="6.95" customHeight="1">
      <c r="B27" s="32"/>
      <c r="AR27" s="32"/>
      <c r="BE27" s="228"/>
    </row>
    <row r="28" spans="2:71" s="1" customFormat="1" ht="12.75">
      <c r="B28" s="32"/>
      <c r="L28" s="238" t="s">
        <v>42</v>
      </c>
      <c r="M28" s="238"/>
      <c r="N28" s="238"/>
      <c r="O28" s="238"/>
      <c r="P28" s="238"/>
      <c r="W28" s="238" t="s">
        <v>43</v>
      </c>
      <c r="X28" s="238"/>
      <c r="Y28" s="238"/>
      <c r="Z28" s="238"/>
      <c r="AA28" s="238"/>
      <c r="AB28" s="238"/>
      <c r="AC28" s="238"/>
      <c r="AD28" s="238"/>
      <c r="AE28" s="238"/>
      <c r="AK28" s="238" t="s">
        <v>44</v>
      </c>
      <c r="AL28" s="238"/>
      <c r="AM28" s="238"/>
      <c r="AN28" s="238"/>
      <c r="AO28" s="238"/>
      <c r="AR28" s="32"/>
      <c r="BE28" s="228"/>
    </row>
    <row r="29" spans="2:71" s="2" customFormat="1" ht="14.45" customHeight="1">
      <c r="B29" s="36"/>
      <c r="D29" s="27" t="s">
        <v>45</v>
      </c>
      <c r="F29" s="27" t="s">
        <v>46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6"/>
      <c r="BE29" s="229"/>
    </row>
    <row r="30" spans="2:71" s="2" customFormat="1" ht="14.45" customHeight="1">
      <c r="B30" s="36"/>
      <c r="F30" s="27" t="s">
        <v>47</v>
      </c>
      <c r="L30" s="241">
        <v>0.12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6"/>
      <c r="BE30" s="229"/>
    </row>
    <row r="31" spans="2:71" s="2" customFormat="1" ht="14.45" hidden="1" customHeight="1">
      <c r="B31" s="36"/>
      <c r="F31" s="27" t="s">
        <v>48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6"/>
      <c r="BE31" s="229"/>
    </row>
    <row r="32" spans="2:71" s="2" customFormat="1" ht="14.45" hidden="1" customHeight="1">
      <c r="B32" s="36"/>
      <c r="F32" s="27" t="s">
        <v>49</v>
      </c>
      <c r="L32" s="241">
        <v>0.12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6"/>
      <c r="BE32" s="229"/>
    </row>
    <row r="33" spans="2:57" s="2" customFormat="1" ht="14.45" hidden="1" customHeight="1">
      <c r="B33" s="36"/>
      <c r="F33" s="27" t="s">
        <v>50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6"/>
      <c r="BE33" s="229"/>
    </row>
    <row r="34" spans="2:57" s="1" customFormat="1" ht="6.95" customHeight="1">
      <c r="B34" s="32"/>
      <c r="AR34" s="32"/>
      <c r="BE34" s="228"/>
    </row>
    <row r="35" spans="2:57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45" t="s">
        <v>53</v>
      </c>
      <c r="Y35" s="243"/>
      <c r="Z35" s="243"/>
      <c r="AA35" s="243"/>
      <c r="AB35" s="243"/>
      <c r="AC35" s="39"/>
      <c r="AD35" s="39"/>
      <c r="AE35" s="39"/>
      <c r="AF35" s="39"/>
      <c r="AG35" s="39"/>
      <c r="AH35" s="39"/>
      <c r="AI35" s="39"/>
      <c r="AJ35" s="39"/>
      <c r="AK35" s="242">
        <f>SUM(AK26:AK33)</f>
        <v>0</v>
      </c>
      <c r="AL35" s="243"/>
      <c r="AM35" s="243"/>
      <c r="AN35" s="243"/>
      <c r="AO35" s="24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55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56</v>
      </c>
      <c r="AI60" s="34"/>
      <c r="AJ60" s="34"/>
      <c r="AK60" s="34"/>
      <c r="AL60" s="34"/>
      <c r="AM60" s="43" t="s">
        <v>57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59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56</v>
      </c>
      <c r="AI75" s="34"/>
      <c r="AJ75" s="34"/>
      <c r="AK75" s="34"/>
      <c r="AL75" s="34"/>
      <c r="AM75" s="43" t="s">
        <v>57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24031</v>
      </c>
      <c r="AR84" s="48"/>
    </row>
    <row r="85" spans="1:91" s="4" customFormat="1" ht="36.950000000000003" customHeight="1">
      <c r="B85" s="49"/>
      <c r="C85" s="50" t="s">
        <v>16</v>
      </c>
      <c r="L85" s="204" t="str">
        <f>K6</f>
        <v>BRNO, KOUNICOVA IV – REKONSTRUKCE VODOVODU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22</v>
      </c>
      <c r="L87" s="51" t="str">
        <f>IF(K8="","",K8)</f>
        <v>BRNO</v>
      </c>
      <c r="AI87" s="27" t="s">
        <v>24</v>
      </c>
      <c r="AM87" s="206" t="str">
        <f>IF(AN8= "","",AN8)</f>
        <v>19. 9. 2024</v>
      </c>
      <c r="AN87" s="206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28</v>
      </c>
      <c r="L89" s="3" t="str">
        <f>IF(E11= "","",E11)</f>
        <v>Statutární město Brno</v>
      </c>
      <c r="AI89" s="27" t="s">
        <v>34</v>
      </c>
      <c r="AM89" s="211" t="str">
        <f>IF(E17="","",E17)</f>
        <v>PK FRAJT s.r.o.  Brno</v>
      </c>
      <c r="AN89" s="212"/>
      <c r="AO89" s="212"/>
      <c r="AP89" s="212"/>
      <c r="AR89" s="32"/>
      <c r="AS89" s="207" t="s">
        <v>61</v>
      </c>
      <c r="AT89" s="20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32</v>
      </c>
      <c r="L90" s="3" t="str">
        <f>IF(E14= "Vyplň údaj","",E14)</f>
        <v/>
      </c>
      <c r="AI90" s="27" t="s">
        <v>37</v>
      </c>
      <c r="AM90" s="211" t="str">
        <f>IF(E20="","",E20)</f>
        <v>Obrtel M.</v>
      </c>
      <c r="AN90" s="212"/>
      <c r="AO90" s="212"/>
      <c r="AP90" s="212"/>
      <c r="AR90" s="32"/>
      <c r="AS90" s="209"/>
      <c r="AT90" s="210"/>
      <c r="BD90" s="56"/>
    </row>
    <row r="91" spans="1:91" s="1" customFormat="1" ht="10.9" customHeight="1">
      <c r="B91" s="32"/>
      <c r="AR91" s="32"/>
      <c r="AS91" s="209"/>
      <c r="AT91" s="210"/>
      <c r="BD91" s="56"/>
    </row>
    <row r="92" spans="1:91" s="1" customFormat="1" ht="29.25" customHeight="1">
      <c r="B92" s="32"/>
      <c r="C92" s="213" t="s">
        <v>62</v>
      </c>
      <c r="D92" s="214"/>
      <c r="E92" s="214"/>
      <c r="F92" s="214"/>
      <c r="G92" s="214"/>
      <c r="H92" s="57"/>
      <c r="I92" s="216" t="s">
        <v>63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64</v>
      </c>
      <c r="AH92" s="214"/>
      <c r="AI92" s="214"/>
      <c r="AJ92" s="214"/>
      <c r="AK92" s="214"/>
      <c r="AL92" s="214"/>
      <c r="AM92" s="214"/>
      <c r="AN92" s="216" t="s">
        <v>65</v>
      </c>
      <c r="AO92" s="214"/>
      <c r="AP92" s="217"/>
      <c r="AQ92" s="58" t="s">
        <v>66</v>
      </c>
      <c r="AR92" s="32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5">
        <f>ROUND(AG95+AG98,2)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7" t="s">
        <v>1</v>
      </c>
      <c r="AR94" s="63"/>
      <c r="AS94" s="68">
        <f>ROUND(AS95+AS98,2)</f>
        <v>0</v>
      </c>
      <c r="AT94" s="69">
        <f>ROUND(SUM(AV94:AW94),2)</f>
        <v>0</v>
      </c>
      <c r="AU94" s="70">
        <f>ROUND(AU95+AU98,5)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ROUND(AZ95+AZ98,2)</f>
        <v>0</v>
      </c>
      <c r="BA94" s="69">
        <f>ROUND(BA95+BA98,2)</f>
        <v>0</v>
      </c>
      <c r="BB94" s="69">
        <f>ROUND(BB95+BB98,2)</f>
        <v>0</v>
      </c>
      <c r="BC94" s="69">
        <f>ROUND(BC95+BC98,2)</f>
        <v>0</v>
      </c>
      <c r="BD94" s="71">
        <f>ROUND(BD95+BD98,2)</f>
        <v>0</v>
      </c>
      <c r="BS94" s="72" t="s">
        <v>80</v>
      </c>
      <c r="BT94" s="72" t="s">
        <v>81</v>
      </c>
      <c r="BU94" s="73" t="s">
        <v>82</v>
      </c>
      <c r="BV94" s="72" t="s">
        <v>83</v>
      </c>
      <c r="BW94" s="72" t="s">
        <v>5</v>
      </c>
      <c r="BX94" s="72" t="s">
        <v>84</v>
      </c>
      <c r="CL94" s="72" t="s">
        <v>1</v>
      </c>
    </row>
    <row r="95" spans="1:91" s="6" customFormat="1" ht="16.5" customHeight="1">
      <c r="B95" s="74"/>
      <c r="C95" s="75"/>
      <c r="D95" s="221" t="s">
        <v>85</v>
      </c>
      <c r="E95" s="221"/>
      <c r="F95" s="221"/>
      <c r="G95" s="221"/>
      <c r="H95" s="221"/>
      <c r="I95" s="76"/>
      <c r="J95" s="221" t="s">
        <v>86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8">
        <f>ROUND(SUM(AG96:AG97),2)</f>
        <v>0</v>
      </c>
      <c r="AH95" s="219"/>
      <c r="AI95" s="219"/>
      <c r="AJ95" s="219"/>
      <c r="AK95" s="219"/>
      <c r="AL95" s="219"/>
      <c r="AM95" s="219"/>
      <c r="AN95" s="220">
        <f>SUM(AG95,AT95)</f>
        <v>0</v>
      </c>
      <c r="AO95" s="219"/>
      <c r="AP95" s="219"/>
      <c r="AQ95" s="77" t="s">
        <v>87</v>
      </c>
      <c r="AR95" s="74"/>
      <c r="AS95" s="78">
        <f>ROUND(SUM(AS96:AS97),2)</f>
        <v>0</v>
      </c>
      <c r="AT95" s="79">
        <f>ROUND(SUM(AV95:AW95),2)</f>
        <v>0</v>
      </c>
      <c r="AU95" s="80">
        <f>ROUND(SUM(AU96:AU97),5)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ROUND(SUM(AZ96:AZ97),2)</f>
        <v>0</v>
      </c>
      <c r="BA95" s="79">
        <f>ROUND(SUM(BA96:BA97),2)</f>
        <v>0</v>
      </c>
      <c r="BB95" s="79">
        <f>ROUND(SUM(BB96:BB97),2)</f>
        <v>0</v>
      </c>
      <c r="BC95" s="79">
        <f>ROUND(SUM(BC96:BC97),2)</f>
        <v>0</v>
      </c>
      <c r="BD95" s="81">
        <f>ROUND(SUM(BD96:BD97),2)</f>
        <v>0</v>
      </c>
      <c r="BS95" s="82" t="s">
        <v>80</v>
      </c>
      <c r="BT95" s="82" t="s">
        <v>21</v>
      </c>
      <c r="BU95" s="82" t="s">
        <v>82</v>
      </c>
      <c r="BV95" s="82" t="s">
        <v>83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1:91" s="3" customFormat="1" ht="16.5" customHeight="1">
      <c r="A96" s="83" t="s">
        <v>90</v>
      </c>
      <c r="B96" s="48"/>
      <c r="C96" s="9"/>
      <c r="D96" s="9"/>
      <c r="E96" s="224" t="s">
        <v>91</v>
      </c>
      <c r="F96" s="224"/>
      <c r="G96" s="224"/>
      <c r="H96" s="224"/>
      <c r="I96" s="224"/>
      <c r="J96" s="9"/>
      <c r="K96" s="224" t="s">
        <v>92</v>
      </c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2">
        <f>'SO 310 - VODOVOD'!J32</f>
        <v>0</v>
      </c>
      <c r="AH96" s="223"/>
      <c r="AI96" s="223"/>
      <c r="AJ96" s="223"/>
      <c r="AK96" s="223"/>
      <c r="AL96" s="223"/>
      <c r="AM96" s="223"/>
      <c r="AN96" s="222">
        <f>SUM(AG96,AT96)</f>
        <v>0</v>
      </c>
      <c r="AO96" s="223"/>
      <c r="AP96" s="223"/>
      <c r="AQ96" s="84" t="s">
        <v>93</v>
      </c>
      <c r="AR96" s="48"/>
      <c r="AS96" s="85">
        <v>0</v>
      </c>
      <c r="AT96" s="86">
        <f>ROUND(SUM(AV96:AW96),2)</f>
        <v>0</v>
      </c>
      <c r="AU96" s="87">
        <f>'SO 310 - VODOVOD'!P132</f>
        <v>0</v>
      </c>
      <c r="AV96" s="86">
        <f>'SO 310 - VODOVOD'!J35</f>
        <v>0</v>
      </c>
      <c r="AW96" s="86">
        <f>'SO 310 - VODOVOD'!J36</f>
        <v>0</v>
      </c>
      <c r="AX96" s="86">
        <f>'SO 310 - VODOVOD'!J37</f>
        <v>0</v>
      </c>
      <c r="AY96" s="86">
        <f>'SO 310 - VODOVOD'!J38</f>
        <v>0</v>
      </c>
      <c r="AZ96" s="86">
        <f>'SO 310 - VODOVOD'!F35</f>
        <v>0</v>
      </c>
      <c r="BA96" s="86">
        <f>'SO 310 - VODOVOD'!F36</f>
        <v>0</v>
      </c>
      <c r="BB96" s="86">
        <f>'SO 310 - VODOVOD'!F37</f>
        <v>0</v>
      </c>
      <c r="BC96" s="86">
        <f>'SO 310 - VODOVOD'!F38</f>
        <v>0</v>
      </c>
      <c r="BD96" s="88">
        <f>'SO 310 - VODOVOD'!F39</f>
        <v>0</v>
      </c>
      <c r="BT96" s="25" t="s">
        <v>89</v>
      </c>
      <c r="BV96" s="25" t="s">
        <v>83</v>
      </c>
      <c r="BW96" s="25" t="s">
        <v>94</v>
      </c>
      <c r="BX96" s="25" t="s">
        <v>88</v>
      </c>
      <c r="CL96" s="25" t="s">
        <v>95</v>
      </c>
    </row>
    <row r="97" spans="1:91" s="3" customFormat="1" ht="16.5" customHeight="1">
      <c r="A97" s="83" t="s">
        <v>90</v>
      </c>
      <c r="B97" s="48"/>
      <c r="C97" s="9"/>
      <c r="D97" s="9"/>
      <c r="E97" s="224" t="s">
        <v>96</v>
      </c>
      <c r="F97" s="224"/>
      <c r="G97" s="224"/>
      <c r="H97" s="224"/>
      <c r="I97" s="224"/>
      <c r="J97" s="9"/>
      <c r="K97" s="224" t="s">
        <v>97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2">
        <f>'SO 320 - VODOVODNI PŘÍPOJKY'!J32</f>
        <v>0</v>
      </c>
      <c r="AH97" s="223"/>
      <c r="AI97" s="223"/>
      <c r="AJ97" s="223"/>
      <c r="AK97" s="223"/>
      <c r="AL97" s="223"/>
      <c r="AM97" s="223"/>
      <c r="AN97" s="222">
        <f>SUM(AG97,AT97)</f>
        <v>0</v>
      </c>
      <c r="AO97" s="223"/>
      <c r="AP97" s="223"/>
      <c r="AQ97" s="84" t="s">
        <v>93</v>
      </c>
      <c r="AR97" s="48"/>
      <c r="AS97" s="85">
        <v>0</v>
      </c>
      <c r="AT97" s="86">
        <f>ROUND(SUM(AV97:AW97),2)</f>
        <v>0</v>
      </c>
      <c r="AU97" s="87">
        <f>'SO 320 - VODOVODNI PŘÍPOJKY'!P132</f>
        <v>0</v>
      </c>
      <c r="AV97" s="86">
        <f>'SO 320 - VODOVODNI PŘÍPOJKY'!J35</f>
        <v>0</v>
      </c>
      <c r="AW97" s="86">
        <f>'SO 320 - VODOVODNI PŘÍPOJKY'!J36</f>
        <v>0</v>
      </c>
      <c r="AX97" s="86">
        <f>'SO 320 - VODOVODNI PŘÍPOJKY'!J37</f>
        <v>0</v>
      </c>
      <c r="AY97" s="86">
        <f>'SO 320 - VODOVODNI PŘÍPOJKY'!J38</f>
        <v>0</v>
      </c>
      <c r="AZ97" s="86">
        <f>'SO 320 - VODOVODNI PŘÍPOJKY'!F35</f>
        <v>0</v>
      </c>
      <c r="BA97" s="86">
        <f>'SO 320 - VODOVODNI PŘÍPOJKY'!F36</f>
        <v>0</v>
      </c>
      <c r="BB97" s="86">
        <f>'SO 320 - VODOVODNI PŘÍPOJKY'!F37</f>
        <v>0</v>
      </c>
      <c r="BC97" s="86">
        <f>'SO 320 - VODOVODNI PŘÍPOJKY'!F38</f>
        <v>0</v>
      </c>
      <c r="BD97" s="88">
        <f>'SO 320 - VODOVODNI PŘÍPOJKY'!F39</f>
        <v>0</v>
      </c>
      <c r="BT97" s="25" t="s">
        <v>89</v>
      </c>
      <c r="BV97" s="25" t="s">
        <v>83</v>
      </c>
      <c r="BW97" s="25" t="s">
        <v>98</v>
      </c>
      <c r="BX97" s="25" t="s">
        <v>88</v>
      </c>
      <c r="CL97" s="25" t="s">
        <v>95</v>
      </c>
    </row>
    <row r="98" spans="1:91" s="6" customFormat="1" ht="16.5" customHeight="1">
      <c r="A98" s="83" t="s">
        <v>90</v>
      </c>
      <c r="B98" s="74"/>
      <c r="C98" s="75"/>
      <c r="D98" s="221" t="s">
        <v>99</v>
      </c>
      <c r="E98" s="221"/>
      <c r="F98" s="221"/>
      <c r="G98" s="221"/>
      <c r="H98" s="221"/>
      <c r="I98" s="76"/>
      <c r="J98" s="221" t="s">
        <v>100</v>
      </c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0">
        <f>'91 - OSTATNÍ NÁKLADY'!J30</f>
        <v>0</v>
      </c>
      <c r="AH98" s="219"/>
      <c r="AI98" s="219"/>
      <c r="AJ98" s="219"/>
      <c r="AK98" s="219"/>
      <c r="AL98" s="219"/>
      <c r="AM98" s="219"/>
      <c r="AN98" s="220">
        <f>SUM(AG98,AT98)</f>
        <v>0</v>
      </c>
      <c r="AO98" s="219"/>
      <c r="AP98" s="219"/>
      <c r="AQ98" s="77" t="s">
        <v>101</v>
      </c>
      <c r="AR98" s="74"/>
      <c r="AS98" s="89">
        <v>0</v>
      </c>
      <c r="AT98" s="90">
        <f>ROUND(SUM(AV98:AW98),2)</f>
        <v>0</v>
      </c>
      <c r="AU98" s="91">
        <f>'91 - OSTATNÍ NÁKLADY'!P117</f>
        <v>0</v>
      </c>
      <c r="AV98" s="90">
        <f>'91 - OSTATNÍ NÁKLADY'!J33</f>
        <v>0</v>
      </c>
      <c r="AW98" s="90">
        <f>'91 - OSTATNÍ NÁKLADY'!J34</f>
        <v>0</v>
      </c>
      <c r="AX98" s="90">
        <f>'91 - OSTATNÍ NÁKLADY'!J35</f>
        <v>0</v>
      </c>
      <c r="AY98" s="90">
        <f>'91 - OSTATNÍ NÁKLADY'!J36</f>
        <v>0</v>
      </c>
      <c r="AZ98" s="90">
        <f>'91 - OSTATNÍ NÁKLADY'!F33</f>
        <v>0</v>
      </c>
      <c r="BA98" s="90">
        <f>'91 - OSTATNÍ NÁKLADY'!F34</f>
        <v>0</v>
      </c>
      <c r="BB98" s="90">
        <f>'91 - OSTATNÍ NÁKLADY'!F35</f>
        <v>0</v>
      </c>
      <c r="BC98" s="90">
        <f>'91 - OSTATNÍ NÁKLADY'!F36</f>
        <v>0</v>
      </c>
      <c r="BD98" s="92">
        <f>'91 - OSTATNÍ NÁKLADY'!F37</f>
        <v>0</v>
      </c>
      <c r="BT98" s="82" t="s">
        <v>21</v>
      </c>
      <c r="BV98" s="82" t="s">
        <v>83</v>
      </c>
      <c r="BW98" s="82" t="s">
        <v>102</v>
      </c>
      <c r="BX98" s="82" t="s">
        <v>5</v>
      </c>
      <c r="CL98" s="82" t="s">
        <v>1</v>
      </c>
      <c r="CM98" s="82" t="s">
        <v>89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t1JdhGypeyNrhpWu1nV4Ln/EI0RpJUUnkEUM8gSkheyusP0yVrjL0psURQJYVsd/C7fCMAs3G/a4NbEPfHZiJQ==" saltValue="OQypx53yb0uAAXN4UldGstfc7u8egBr7uAoMZTMZabfsaPcVSWVFwW6Lm+e1avSww93AkfNhwAiSk7KrMJmtZA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D98:H98"/>
    <mergeCell ref="J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310 - VODOVOD'!C2" display="/" xr:uid="{00000000-0004-0000-0000-000000000000}"/>
    <hyperlink ref="A97" location="'SO 320 - VODOVODNI PŘÍPOJKY'!C2" display="/" xr:uid="{00000000-0004-0000-0000-000001000000}"/>
    <hyperlink ref="A98" location="'91 - OSTATNÍ NÁKLADY'!C2" display="/" xr:uid="{00000000-0004-0000-0000-000002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20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94</v>
      </c>
      <c r="AZ2" s="93" t="s">
        <v>103</v>
      </c>
      <c r="BA2" s="93" t="s">
        <v>1</v>
      </c>
      <c r="BB2" s="93" t="s">
        <v>1</v>
      </c>
      <c r="BC2" s="93" t="s">
        <v>104</v>
      </c>
      <c r="BD2" s="93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93" t="s">
        <v>105</v>
      </c>
      <c r="BA3" s="93" t="s">
        <v>1</v>
      </c>
      <c r="BB3" s="93" t="s">
        <v>1</v>
      </c>
      <c r="BC3" s="93" t="s">
        <v>106</v>
      </c>
      <c r="BD3" s="93" t="s">
        <v>89</v>
      </c>
    </row>
    <row r="4" spans="2:56" ht="24.95" customHeight="1">
      <c r="B4" s="20"/>
      <c r="D4" s="21" t="s">
        <v>107</v>
      </c>
      <c r="L4" s="20"/>
      <c r="M4" s="94" t="s">
        <v>10</v>
      </c>
      <c r="AT4" s="17" t="s">
        <v>4</v>
      </c>
      <c r="AZ4" s="93" t="s">
        <v>108</v>
      </c>
      <c r="BA4" s="93" t="s">
        <v>1</v>
      </c>
      <c r="BB4" s="93" t="s">
        <v>1</v>
      </c>
      <c r="BC4" s="93" t="s">
        <v>109</v>
      </c>
      <c r="BD4" s="93" t="s">
        <v>89</v>
      </c>
    </row>
    <row r="5" spans="2:56" ht="6.95" customHeight="1">
      <c r="B5" s="20"/>
      <c r="L5" s="20"/>
      <c r="AZ5" s="93" t="s">
        <v>110</v>
      </c>
      <c r="BA5" s="93" t="s">
        <v>1</v>
      </c>
      <c r="BB5" s="93" t="s">
        <v>1</v>
      </c>
      <c r="BC5" s="93" t="s">
        <v>111</v>
      </c>
      <c r="BD5" s="93" t="s">
        <v>89</v>
      </c>
    </row>
    <row r="6" spans="2:56" ht="12" customHeight="1">
      <c r="B6" s="20"/>
      <c r="D6" s="27" t="s">
        <v>16</v>
      </c>
      <c r="L6" s="20"/>
      <c r="AZ6" s="93" t="s">
        <v>112</v>
      </c>
      <c r="BA6" s="93" t="s">
        <v>1</v>
      </c>
      <c r="BB6" s="93" t="s">
        <v>1</v>
      </c>
      <c r="BC6" s="93" t="s">
        <v>113</v>
      </c>
      <c r="BD6" s="93" t="s">
        <v>89</v>
      </c>
    </row>
    <row r="7" spans="2:56" ht="16.5" customHeight="1">
      <c r="B7" s="20"/>
      <c r="E7" s="246" t="str">
        <f>'Rekapitulace stavby'!K6</f>
        <v>BRNO, KOUNICOVA IV – REKONSTRUKCE VODOVODU</v>
      </c>
      <c r="F7" s="247"/>
      <c r="G7" s="247"/>
      <c r="H7" s="247"/>
      <c r="L7" s="20"/>
      <c r="AZ7" s="93" t="s">
        <v>114</v>
      </c>
      <c r="BA7" s="93" t="s">
        <v>1</v>
      </c>
      <c r="BB7" s="93" t="s">
        <v>1</v>
      </c>
      <c r="BC7" s="93" t="s">
        <v>115</v>
      </c>
      <c r="BD7" s="93" t="s">
        <v>89</v>
      </c>
    </row>
    <row r="8" spans="2:56" ht="12" customHeight="1">
      <c r="B8" s="20"/>
      <c r="D8" s="27" t="s">
        <v>116</v>
      </c>
      <c r="L8" s="20"/>
      <c r="AZ8" s="93" t="s">
        <v>117</v>
      </c>
      <c r="BA8" s="93" t="s">
        <v>1</v>
      </c>
      <c r="BB8" s="93" t="s">
        <v>1</v>
      </c>
      <c r="BC8" s="93" t="s">
        <v>118</v>
      </c>
      <c r="BD8" s="93" t="s">
        <v>89</v>
      </c>
    </row>
    <row r="9" spans="2:56" s="1" customFormat="1" ht="16.5" customHeight="1">
      <c r="B9" s="32"/>
      <c r="E9" s="246" t="s">
        <v>119</v>
      </c>
      <c r="F9" s="248"/>
      <c r="G9" s="248"/>
      <c r="H9" s="248"/>
      <c r="L9" s="32"/>
      <c r="AZ9" s="93" t="s">
        <v>120</v>
      </c>
      <c r="BA9" s="93" t="s">
        <v>1</v>
      </c>
      <c r="BB9" s="93" t="s">
        <v>1</v>
      </c>
      <c r="BC9" s="93" t="s">
        <v>121</v>
      </c>
      <c r="BD9" s="93" t="s">
        <v>89</v>
      </c>
    </row>
    <row r="10" spans="2:56" s="1" customFormat="1" ht="12" customHeight="1">
      <c r="B10" s="32"/>
      <c r="D10" s="27" t="s">
        <v>122</v>
      </c>
      <c r="L10" s="32"/>
      <c r="AZ10" s="93" t="s">
        <v>123</v>
      </c>
      <c r="BA10" s="93" t="s">
        <v>124</v>
      </c>
      <c r="BB10" s="93" t="s">
        <v>1</v>
      </c>
      <c r="BC10" s="93" t="s">
        <v>125</v>
      </c>
      <c r="BD10" s="93" t="s">
        <v>89</v>
      </c>
    </row>
    <row r="11" spans="2:56" s="1" customFormat="1" ht="16.5" customHeight="1">
      <c r="B11" s="32"/>
      <c r="E11" s="204" t="s">
        <v>126</v>
      </c>
      <c r="F11" s="248"/>
      <c r="G11" s="248"/>
      <c r="H11" s="248"/>
      <c r="L11" s="32"/>
      <c r="AZ11" s="93" t="s">
        <v>127</v>
      </c>
      <c r="BA11" s="93" t="s">
        <v>1</v>
      </c>
      <c r="BB11" s="93" t="s">
        <v>1</v>
      </c>
      <c r="BC11" s="93" t="s">
        <v>128</v>
      </c>
      <c r="BD11" s="93" t="s">
        <v>89</v>
      </c>
    </row>
    <row r="12" spans="2:56" s="1" customFormat="1" ht="11.25">
      <c r="B12" s="32"/>
      <c r="L12" s="32"/>
      <c r="AZ12" s="93" t="s">
        <v>129</v>
      </c>
      <c r="BA12" s="93" t="s">
        <v>124</v>
      </c>
      <c r="BB12" s="93" t="s">
        <v>1</v>
      </c>
      <c r="BC12" s="93" t="s">
        <v>130</v>
      </c>
      <c r="BD12" s="93" t="s">
        <v>89</v>
      </c>
    </row>
    <row r="13" spans="2:56" s="1" customFormat="1" ht="12" customHeight="1">
      <c r="B13" s="32"/>
      <c r="D13" s="27" t="s">
        <v>19</v>
      </c>
      <c r="F13" s="25" t="s">
        <v>95</v>
      </c>
      <c r="I13" s="27" t="s">
        <v>20</v>
      </c>
      <c r="J13" s="25" t="s">
        <v>1</v>
      </c>
      <c r="L13" s="32"/>
      <c r="AZ13" s="93" t="s">
        <v>131</v>
      </c>
      <c r="BA13" s="93" t="s">
        <v>1</v>
      </c>
      <c r="BB13" s="93" t="s">
        <v>1</v>
      </c>
      <c r="BC13" s="93" t="s">
        <v>132</v>
      </c>
      <c r="BD13" s="93" t="s">
        <v>89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19. 9. 2024</v>
      </c>
      <c r="L14" s="32"/>
      <c r="AZ14" s="93" t="s">
        <v>133</v>
      </c>
      <c r="BA14" s="93" t="s">
        <v>1</v>
      </c>
      <c r="BB14" s="93" t="s">
        <v>1</v>
      </c>
      <c r="BC14" s="93" t="s">
        <v>134</v>
      </c>
      <c r="BD14" s="93" t="s">
        <v>89</v>
      </c>
    </row>
    <row r="15" spans="2:56" s="1" customFormat="1" ht="10.9" customHeight="1">
      <c r="B15" s="32"/>
      <c r="L15" s="32"/>
      <c r="AZ15" s="93" t="s">
        <v>135</v>
      </c>
      <c r="BA15" s="93" t="s">
        <v>1</v>
      </c>
      <c r="BB15" s="93" t="s">
        <v>1</v>
      </c>
      <c r="BC15" s="93" t="s">
        <v>89</v>
      </c>
      <c r="BD15" s="93" t="s">
        <v>89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136</v>
      </c>
      <c r="BA16" s="93" t="s">
        <v>1</v>
      </c>
      <c r="BB16" s="93" t="s">
        <v>1</v>
      </c>
      <c r="BC16" s="93" t="s">
        <v>8</v>
      </c>
      <c r="BD16" s="93" t="s">
        <v>89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137</v>
      </c>
      <c r="BA17" s="93" t="s">
        <v>1</v>
      </c>
      <c r="BB17" s="93" t="s">
        <v>1</v>
      </c>
      <c r="BC17" s="93" t="s">
        <v>138</v>
      </c>
      <c r="BD17" s="93" t="s">
        <v>89</v>
      </c>
    </row>
    <row r="18" spans="2:56" s="1" customFormat="1" ht="6.95" customHeight="1">
      <c r="B18" s="32"/>
      <c r="L18" s="32"/>
      <c r="AZ18" s="93" t="s">
        <v>139</v>
      </c>
      <c r="BA18" s="93" t="s">
        <v>1</v>
      </c>
      <c r="BB18" s="93" t="s">
        <v>1</v>
      </c>
      <c r="BC18" s="93" t="s">
        <v>140</v>
      </c>
      <c r="BD18" s="93" t="s">
        <v>89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93" t="s">
        <v>141</v>
      </c>
      <c r="BA19" s="93" t="s">
        <v>1</v>
      </c>
      <c r="BB19" s="93" t="s">
        <v>1</v>
      </c>
      <c r="BC19" s="93" t="s">
        <v>142</v>
      </c>
      <c r="BD19" s="93" t="s">
        <v>89</v>
      </c>
    </row>
    <row r="20" spans="2:56" s="1" customFormat="1" ht="18" customHeight="1">
      <c r="B20" s="32"/>
      <c r="E20" s="249" t="str">
        <f>'Rekapitulace stavby'!E14</f>
        <v>Vyplň údaj</v>
      </c>
      <c r="F20" s="230"/>
      <c r="G20" s="230"/>
      <c r="H20" s="230"/>
      <c r="I20" s="27" t="s">
        <v>31</v>
      </c>
      <c r="J20" s="28" t="str">
        <f>'Rekapitulace stavby'!AN14</f>
        <v>Vyplň údaj</v>
      </c>
      <c r="L20" s="32"/>
      <c r="AZ20" s="93" t="s">
        <v>143</v>
      </c>
      <c r="BA20" s="93" t="s">
        <v>1</v>
      </c>
      <c r="BB20" s="93" t="s">
        <v>1</v>
      </c>
      <c r="BC20" s="93" t="s">
        <v>144</v>
      </c>
      <c r="BD20" s="93" t="s">
        <v>89</v>
      </c>
    </row>
    <row r="21" spans="2:56" s="1" customFormat="1" ht="6.95" customHeight="1">
      <c r="B21" s="32"/>
      <c r="L21" s="32"/>
      <c r="AZ21" s="93" t="s">
        <v>145</v>
      </c>
      <c r="BA21" s="93" t="s">
        <v>1</v>
      </c>
      <c r="BB21" s="93" t="s">
        <v>1</v>
      </c>
      <c r="BC21" s="93" t="s">
        <v>146</v>
      </c>
      <c r="BD21" s="93" t="s">
        <v>89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93" t="s">
        <v>147</v>
      </c>
      <c r="BA22" s="93" t="s">
        <v>1</v>
      </c>
      <c r="BB22" s="93" t="s">
        <v>1</v>
      </c>
      <c r="BC22" s="93" t="s">
        <v>148</v>
      </c>
      <c r="BD22" s="93" t="s">
        <v>89</v>
      </c>
    </row>
    <row r="23" spans="2:56" s="1" customFormat="1" ht="18" customHeight="1">
      <c r="B23" s="32"/>
      <c r="E23" s="25" t="s">
        <v>35</v>
      </c>
      <c r="I23" s="27" t="s">
        <v>31</v>
      </c>
      <c r="J23" s="25" t="s">
        <v>1</v>
      </c>
      <c r="L23" s="32"/>
      <c r="AZ23" s="93" t="s">
        <v>149</v>
      </c>
      <c r="BA23" s="93" t="s">
        <v>124</v>
      </c>
      <c r="BB23" s="93" t="s">
        <v>1</v>
      </c>
      <c r="BC23" s="93" t="s">
        <v>150</v>
      </c>
      <c r="BD23" s="93" t="s">
        <v>89</v>
      </c>
    </row>
    <row r="24" spans="2:56" s="1" customFormat="1" ht="6.95" customHeight="1">
      <c r="B24" s="32"/>
      <c r="L24" s="32"/>
      <c r="AZ24" s="93" t="s">
        <v>151</v>
      </c>
      <c r="BA24" s="93" t="s">
        <v>1</v>
      </c>
      <c r="BB24" s="93" t="s">
        <v>1</v>
      </c>
      <c r="BC24" s="93" t="s">
        <v>152</v>
      </c>
      <c r="BD24" s="93" t="s">
        <v>89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93" t="s">
        <v>153</v>
      </c>
      <c r="BA25" s="93" t="s">
        <v>1</v>
      </c>
      <c r="BB25" s="93" t="s">
        <v>1</v>
      </c>
      <c r="BC25" s="93" t="s">
        <v>154</v>
      </c>
      <c r="BD25" s="93" t="s">
        <v>89</v>
      </c>
    </row>
    <row r="26" spans="2:56" s="1" customFormat="1" ht="18" customHeight="1">
      <c r="B26" s="32"/>
      <c r="E26" s="25" t="s">
        <v>38</v>
      </c>
      <c r="I26" s="27" t="s">
        <v>31</v>
      </c>
      <c r="J26" s="25" t="s">
        <v>1</v>
      </c>
      <c r="L26" s="32"/>
      <c r="AZ26" s="93" t="s">
        <v>155</v>
      </c>
      <c r="BA26" s="93" t="s">
        <v>1</v>
      </c>
      <c r="BB26" s="93" t="s">
        <v>1</v>
      </c>
      <c r="BC26" s="93" t="s">
        <v>156</v>
      </c>
      <c r="BD26" s="93" t="s">
        <v>89</v>
      </c>
    </row>
    <row r="27" spans="2:56" s="1" customFormat="1" ht="6.95" customHeight="1">
      <c r="B27" s="32"/>
      <c r="L27" s="32"/>
      <c r="AZ27" s="93" t="s">
        <v>157</v>
      </c>
      <c r="BA27" s="93" t="s">
        <v>1</v>
      </c>
      <c r="BB27" s="93" t="s">
        <v>1</v>
      </c>
      <c r="BC27" s="93" t="s">
        <v>158</v>
      </c>
      <c r="BD27" s="93" t="s">
        <v>89</v>
      </c>
    </row>
    <row r="28" spans="2:56" s="1" customFormat="1" ht="12" customHeight="1">
      <c r="B28" s="32"/>
      <c r="D28" s="27" t="s">
        <v>39</v>
      </c>
      <c r="L28" s="32"/>
      <c r="AZ28" s="93" t="s">
        <v>159</v>
      </c>
      <c r="BA28" s="93" t="s">
        <v>1</v>
      </c>
      <c r="BB28" s="93" t="s">
        <v>1</v>
      </c>
      <c r="BC28" s="93" t="s">
        <v>160</v>
      </c>
      <c r="BD28" s="93" t="s">
        <v>89</v>
      </c>
    </row>
    <row r="29" spans="2:56" s="7" customFormat="1" ht="59.25" customHeight="1">
      <c r="B29" s="95"/>
      <c r="E29" s="235" t="s">
        <v>161</v>
      </c>
      <c r="F29" s="235"/>
      <c r="G29" s="235"/>
      <c r="H29" s="235"/>
      <c r="L29" s="95"/>
      <c r="AZ29" s="96" t="s">
        <v>162</v>
      </c>
      <c r="BA29" s="96" t="s">
        <v>1</v>
      </c>
      <c r="BB29" s="96" t="s">
        <v>1</v>
      </c>
      <c r="BC29" s="96" t="s">
        <v>163</v>
      </c>
      <c r="BD29" s="96" t="s">
        <v>89</v>
      </c>
    </row>
    <row r="30" spans="2:56" s="1" customFormat="1" ht="6.95" customHeight="1">
      <c r="B30" s="32"/>
      <c r="L30" s="32"/>
      <c r="AZ30" s="93" t="s">
        <v>164</v>
      </c>
      <c r="BA30" s="93" t="s">
        <v>1</v>
      </c>
      <c r="BB30" s="93" t="s">
        <v>1</v>
      </c>
      <c r="BC30" s="93" t="s">
        <v>165</v>
      </c>
      <c r="BD30" s="93" t="s">
        <v>89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166</v>
      </c>
      <c r="BA31" s="93" t="s">
        <v>1</v>
      </c>
      <c r="BB31" s="93" t="s">
        <v>1</v>
      </c>
      <c r="BC31" s="93" t="s">
        <v>156</v>
      </c>
      <c r="BD31" s="93" t="s">
        <v>89</v>
      </c>
    </row>
    <row r="32" spans="2:56" s="1" customFormat="1" ht="25.35" customHeight="1">
      <c r="B32" s="32"/>
      <c r="D32" s="97" t="s">
        <v>41</v>
      </c>
      <c r="J32" s="66">
        <f>ROUND(J132, 2)</f>
        <v>0</v>
      </c>
      <c r="L32" s="32"/>
      <c r="AZ32" s="93" t="s">
        <v>167</v>
      </c>
      <c r="BA32" s="93" t="s">
        <v>1</v>
      </c>
      <c r="BB32" s="93" t="s">
        <v>1</v>
      </c>
      <c r="BC32" s="93" t="s">
        <v>156</v>
      </c>
      <c r="BD32" s="93" t="s">
        <v>89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168</v>
      </c>
      <c r="BA33" s="93" t="s">
        <v>1</v>
      </c>
      <c r="BB33" s="93" t="s">
        <v>1</v>
      </c>
      <c r="BC33" s="93" t="s">
        <v>169</v>
      </c>
      <c r="BD33" s="93" t="s">
        <v>89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  <c r="AZ34" s="93" t="s">
        <v>170</v>
      </c>
      <c r="BA34" s="93" t="s">
        <v>1</v>
      </c>
      <c r="BB34" s="93" t="s">
        <v>1</v>
      </c>
      <c r="BC34" s="93" t="s">
        <v>171</v>
      </c>
      <c r="BD34" s="93" t="s">
        <v>89</v>
      </c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ROUND((SUM(BE132:BE2032)),  2)</f>
        <v>0</v>
      </c>
      <c r="I35" s="98">
        <v>0.21</v>
      </c>
      <c r="J35" s="86">
        <f>ROUND(((SUM(BE132:BE2032))*I35),  2)</f>
        <v>0</v>
      </c>
      <c r="L35" s="32"/>
      <c r="AZ35" s="93" t="s">
        <v>172</v>
      </c>
      <c r="BA35" s="93" t="s">
        <v>1</v>
      </c>
      <c r="BB35" s="93" t="s">
        <v>1</v>
      </c>
      <c r="BC35" s="93" t="s">
        <v>169</v>
      </c>
      <c r="BD35" s="93" t="s">
        <v>89</v>
      </c>
    </row>
    <row r="36" spans="2:56" s="1" customFormat="1" ht="14.45" customHeight="1">
      <c r="B36" s="32"/>
      <c r="E36" s="27" t="s">
        <v>47</v>
      </c>
      <c r="F36" s="86">
        <f>ROUND((SUM(BF132:BF2032)),  2)</f>
        <v>0</v>
      </c>
      <c r="I36" s="98">
        <v>0.12</v>
      </c>
      <c r="J36" s="86">
        <f>ROUND(((SUM(BF132:BF2032))*I36),  2)</f>
        <v>0</v>
      </c>
      <c r="L36" s="32"/>
      <c r="AZ36" s="93" t="s">
        <v>173</v>
      </c>
      <c r="BA36" s="93" t="s">
        <v>1</v>
      </c>
      <c r="BB36" s="93" t="s">
        <v>1</v>
      </c>
      <c r="BC36" s="93" t="s">
        <v>174</v>
      </c>
      <c r="BD36" s="93" t="s">
        <v>89</v>
      </c>
    </row>
    <row r="37" spans="2:56" s="1" customFormat="1" ht="14.45" hidden="1" customHeight="1">
      <c r="B37" s="32"/>
      <c r="E37" s="27" t="s">
        <v>48</v>
      </c>
      <c r="F37" s="86">
        <f>ROUND((SUM(BG132:BG2032)),  2)</f>
        <v>0</v>
      </c>
      <c r="I37" s="98">
        <v>0.21</v>
      </c>
      <c r="J37" s="86">
        <f>0</f>
        <v>0</v>
      </c>
      <c r="L37" s="32"/>
      <c r="AZ37" s="93" t="s">
        <v>175</v>
      </c>
      <c r="BA37" s="93" t="s">
        <v>1</v>
      </c>
      <c r="BB37" s="93" t="s">
        <v>1</v>
      </c>
      <c r="BC37" s="93" t="s">
        <v>176</v>
      </c>
      <c r="BD37" s="93" t="s">
        <v>89</v>
      </c>
    </row>
    <row r="38" spans="2:56" s="1" customFormat="1" ht="14.45" hidden="1" customHeight="1">
      <c r="B38" s="32"/>
      <c r="E38" s="27" t="s">
        <v>49</v>
      </c>
      <c r="F38" s="86">
        <f>ROUND((SUM(BH132:BH2032)),  2)</f>
        <v>0</v>
      </c>
      <c r="I38" s="98">
        <v>0.12</v>
      </c>
      <c r="J38" s="86">
        <f>0</f>
        <v>0</v>
      </c>
      <c r="L38" s="32"/>
      <c r="AZ38" s="93" t="s">
        <v>177</v>
      </c>
      <c r="BA38" s="93" t="s">
        <v>1</v>
      </c>
      <c r="BB38" s="93" t="s">
        <v>1</v>
      </c>
      <c r="BC38" s="93" t="s">
        <v>178</v>
      </c>
      <c r="BD38" s="93" t="s">
        <v>89</v>
      </c>
    </row>
    <row r="39" spans="2:56" s="1" customFormat="1" ht="14.45" hidden="1" customHeight="1">
      <c r="B39" s="32"/>
      <c r="E39" s="27" t="s">
        <v>50</v>
      </c>
      <c r="F39" s="86">
        <f>ROUND((SUM(BI132:BI2032)),  2)</f>
        <v>0</v>
      </c>
      <c r="I39" s="98">
        <v>0</v>
      </c>
      <c r="J39" s="86">
        <f>0</f>
        <v>0</v>
      </c>
      <c r="L39" s="32"/>
      <c r="AZ39" s="93" t="s">
        <v>179</v>
      </c>
      <c r="BA39" s="93" t="s">
        <v>1</v>
      </c>
      <c r="BB39" s="93" t="s">
        <v>1</v>
      </c>
      <c r="BC39" s="93" t="s">
        <v>180</v>
      </c>
      <c r="BD39" s="93" t="s">
        <v>89</v>
      </c>
    </row>
    <row r="40" spans="2:56" s="1" customFormat="1" ht="6.95" customHeight="1">
      <c r="B40" s="32"/>
      <c r="L40" s="32"/>
      <c r="AZ40" s="93" t="s">
        <v>181</v>
      </c>
      <c r="BA40" s="93" t="s">
        <v>1</v>
      </c>
      <c r="BB40" s="93" t="s">
        <v>1</v>
      </c>
      <c r="BC40" s="93" t="s">
        <v>182</v>
      </c>
      <c r="BD40" s="93" t="s">
        <v>89</v>
      </c>
    </row>
    <row r="41" spans="2:56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  <c r="AZ41" s="93" t="s">
        <v>183</v>
      </c>
      <c r="BA41" s="93" t="s">
        <v>1</v>
      </c>
      <c r="BB41" s="93" t="s">
        <v>1</v>
      </c>
      <c r="BC41" s="93" t="s">
        <v>184</v>
      </c>
      <c r="BD41" s="93" t="s">
        <v>89</v>
      </c>
    </row>
    <row r="42" spans="2:56" s="1" customFormat="1" ht="14.45" customHeight="1">
      <c r="B42" s="32"/>
      <c r="L42" s="32"/>
      <c r="AZ42" s="93" t="s">
        <v>185</v>
      </c>
      <c r="BA42" s="93" t="s">
        <v>1</v>
      </c>
      <c r="BB42" s="93" t="s">
        <v>1</v>
      </c>
      <c r="BC42" s="93" t="s">
        <v>186</v>
      </c>
      <c r="BD42" s="93" t="s">
        <v>89</v>
      </c>
    </row>
    <row r="43" spans="2:56" ht="14.45" customHeight="1">
      <c r="B43" s="20"/>
      <c r="L43" s="20"/>
      <c r="AZ43" s="93" t="s">
        <v>187</v>
      </c>
      <c r="BA43" s="93" t="s">
        <v>1</v>
      </c>
      <c r="BB43" s="93" t="s">
        <v>1</v>
      </c>
      <c r="BC43" s="93" t="s">
        <v>188</v>
      </c>
      <c r="BD43" s="93" t="s">
        <v>89</v>
      </c>
    </row>
    <row r="44" spans="2:56" ht="14.45" customHeight="1">
      <c r="B44" s="20"/>
      <c r="L44" s="20"/>
      <c r="AZ44" s="93" t="s">
        <v>189</v>
      </c>
      <c r="BA44" s="93" t="s">
        <v>1</v>
      </c>
      <c r="BB44" s="93" t="s">
        <v>1</v>
      </c>
      <c r="BC44" s="93" t="s">
        <v>190</v>
      </c>
      <c r="BD44" s="93" t="s">
        <v>89</v>
      </c>
    </row>
    <row r="45" spans="2:56" ht="14.45" customHeight="1">
      <c r="B45" s="20"/>
      <c r="L45" s="20"/>
      <c r="AZ45" s="93" t="s">
        <v>191</v>
      </c>
      <c r="BA45" s="93" t="s">
        <v>1</v>
      </c>
      <c r="BB45" s="93" t="s">
        <v>1</v>
      </c>
      <c r="BC45" s="93" t="s">
        <v>192</v>
      </c>
      <c r="BD45" s="93" t="s">
        <v>89</v>
      </c>
    </row>
    <row r="46" spans="2:56" ht="14.45" customHeight="1">
      <c r="B46" s="20"/>
      <c r="L46" s="20"/>
      <c r="AZ46" s="93" t="s">
        <v>193</v>
      </c>
      <c r="BA46" s="93" t="s">
        <v>1</v>
      </c>
      <c r="BB46" s="93" t="s">
        <v>1</v>
      </c>
      <c r="BC46" s="93" t="s">
        <v>194</v>
      </c>
      <c r="BD46" s="93" t="s">
        <v>89</v>
      </c>
    </row>
    <row r="47" spans="2:56" ht="14.45" customHeight="1">
      <c r="B47" s="20"/>
      <c r="L47" s="20"/>
      <c r="AZ47" s="93" t="s">
        <v>195</v>
      </c>
      <c r="BA47" s="93" t="s">
        <v>1</v>
      </c>
      <c r="BB47" s="93" t="s">
        <v>1</v>
      </c>
      <c r="BC47" s="93" t="s">
        <v>89</v>
      </c>
      <c r="BD47" s="93" t="s">
        <v>89</v>
      </c>
    </row>
    <row r="48" spans="2:56" ht="14.45" customHeight="1">
      <c r="B48" s="20"/>
      <c r="L48" s="20"/>
      <c r="AZ48" s="93" t="s">
        <v>196</v>
      </c>
      <c r="BA48" s="93" t="s">
        <v>1</v>
      </c>
      <c r="BB48" s="93" t="s">
        <v>1</v>
      </c>
      <c r="BC48" s="93" t="s">
        <v>197</v>
      </c>
      <c r="BD48" s="93" t="s">
        <v>89</v>
      </c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198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BRNO, KOUNICOVA IV – REKONSTRUKCE VODOVODU</v>
      </c>
      <c r="F85" s="247"/>
      <c r="G85" s="247"/>
      <c r="H85" s="247"/>
      <c r="L85" s="32"/>
    </row>
    <row r="86" spans="2:12" ht="12" customHeight="1">
      <c r="B86" s="20"/>
      <c r="C86" s="27" t="s">
        <v>116</v>
      </c>
      <c r="L86" s="20"/>
    </row>
    <row r="87" spans="2:12" s="1" customFormat="1" ht="16.5" customHeight="1">
      <c r="B87" s="32"/>
      <c r="E87" s="246" t="s">
        <v>119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122</v>
      </c>
      <c r="L88" s="32"/>
    </row>
    <row r="89" spans="2:12" s="1" customFormat="1" ht="16.5" customHeight="1">
      <c r="B89" s="32"/>
      <c r="E89" s="204" t="str">
        <f>E11</f>
        <v>SO 310 - VODOVOD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19. 9. 2024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PK FRAJT s.r.o. 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199</v>
      </c>
      <c r="D96" s="99"/>
      <c r="E96" s="99"/>
      <c r="F96" s="99"/>
      <c r="G96" s="99"/>
      <c r="H96" s="99"/>
      <c r="I96" s="99"/>
      <c r="J96" s="108" t="s">
        <v>200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201</v>
      </c>
      <c r="J98" s="66">
        <f>J132</f>
        <v>0</v>
      </c>
      <c r="L98" s="32"/>
      <c r="AU98" s="17" t="s">
        <v>202</v>
      </c>
    </row>
    <row r="99" spans="2:47" s="8" customFormat="1" ht="24.95" customHeight="1">
      <c r="B99" s="110"/>
      <c r="D99" s="111" t="s">
        <v>203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9" customFormat="1" ht="19.899999999999999" customHeight="1">
      <c r="B100" s="114"/>
      <c r="D100" s="115" t="s">
        <v>204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2:47" s="9" customFormat="1" ht="19.899999999999999" customHeight="1">
      <c r="B101" s="114"/>
      <c r="D101" s="115" t="s">
        <v>205</v>
      </c>
      <c r="E101" s="116"/>
      <c r="F101" s="116"/>
      <c r="G101" s="116"/>
      <c r="H101" s="116"/>
      <c r="I101" s="116"/>
      <c r="J101" s="117">
        <f>J1159</f>
        <v>0</v>
      </c>
      <c r="L101" s="114"/>
    </row>
    <row r="102" spans="2:47" s="9" customFormat="1" ht="19.899999999999999" customHeight="1">
      <c r="B102" s="114"/>
      <c r="D102" s="115" t="s">
        <v>206</v>
      </c>
      <c r="E102" s="116"/>
      <c r="F102" s="116"/>
      <c r="G102" s="116"/>
      <c r="H102" s="116"/>
      <c r="I102" s="116"/>
      <c r="J102" s="117">
        <f>J1195</f>
        <v>0</v>
      </c>
      <c r="L102" s="114"/>
    </row>
    <row r="103" spans="2:47" s="9" customFormat="1" ht="19.899999999999999" customHeight="1">
      <c r="B103" s="114"/>
      <c r="D103" s="115" t="s">
        <v>207</v>
      </c>
      <c r="E103" s="116"/>
      <c r="F103" s="116"/>
      <c r="G103" s="116"/>
      <c r="H103" s="116"/>
      <c r="I103" s="116"/>
      <c r="J103" s="117">
        <f>J1408</f>
        <v>0</v>
      </c>
      <c r="L103" s="114"/>
    </row>
    <row r="104" spans="2:47" s="9" customFormat="1" ht="19.899999999999999" customHeight="1">
      <c r="B104" s="114"/>
      <c r="D104" s="115" t="s">
        <v>208</v>
      </c>
      <c r="E104" s="116"/>
      <c r="F104" s="116"/>
      <c r="G104" s="116"/>
      <c r="H104" s="116"/>
      <c r="I104" s="116"/>
      <c r="J104" s="117">
        <f>J1480</f>
        <v>0</v>
      </c>
      <c r="L104" s="114"/>
    </row>
    <row r="105" spans="2:47" s="9" customFormat="1" ht="19.899999999999999" customHeight="1">
      <c r="B105" s="114"/>
      <c r="D105" s="115" t="s">
        <v>209</v>
      </c>
      <c r="E105" s="116"/>
      <c r="F105" s="116"/>
      <c r="G105" s="116"/>
      <c r="H105" s="116"/>
      <c r="I105" s="116"/>
      <c r="J105" s="117">
        <f>J1555</f>
        <v>0</v>
      </c>
      <c r="L105" s="114"/>
    </row>
    <row r="106" spans="2:47" s="9" customFormat="1" ht="19.899999999999999" customHeight="1">
      <c r="B106" s="114"/>
      <c r="D106" s="115" t="s">
        <v>210</v>
      </c>
      <c r="E106" s="116"/>
      <c r="F106" s="116"/>
      <c r="G106" s="116"/>
      <c r="H106" s="116"/>
      <c r="I106" s="116"/>
      <c r="J106" s="117">
        <f>J1618</f>
        <v>0</v>
      </c>
      <c r="L106" s="114"/>
    </row>
    <row r="107" spans="2:47" s="9" customFormat="1" ht="19.899999999999999" customHeight="1">
      <c r="B107" s="114"/>
      <c r="D107" s="115" t="s">
        <v>211</v>
      </c>
      <c r="E107" s="116"/>
      <c r="F107" s="116"/>
      <c r="G107" s="116"/>
      <c r="H107" s="116"/>
      <c r="I107" s="116"/>
      <c r="J107" s="117">
        <f>J1723</f>
        <v>0</v>
      </c>
      <c r="L107" s="114"/>
    </row>
    <row r="108" spans="2:47" s="9" customFormat="1" ht="19.899999999999999" customHeight="1">
      <c r="B108" s="114"/>
      <c r="D108" s="115" t="s">
        <v>212</v>
      </c>
      <c r="E108" s="116"/>
      <c r="F108" s="116"/>
      <c r="G108" s="116"/>
      <c r="H108" s="116"/>
      <c r="I108" s="116"/>
      <c r="J108" s="117">
        <f>J2007</f>
        <v>0</v>
      </c>
      <c r="L108" s="114"/>
    </row>
    <row r="109" spans="2:47" s="8" customFormat="1" ht="24.95" customHeight="1">
      <c r="B109" s="110"/>
      <c r="D109" s="111" t="s">
        <v>213</v>
      </c>
      <c r="E109" s="112"/>
      <c r="F109" s="112"/>
      <c r="G109" s="112"/>
      <c r="H109" s="112"/>
      <c r="I109" s="112"/>
      <c r="J109" s="113">
        <f>J2009</f>
        <v>0</v>
      </c>
      <c r="L109" s="110"/>
    </row>
    <row r="110" spans="2:47" s="9" customFormat="1" ht="19.899999999999999" customHeight="1">
      <c r="B110" s="114"/>
      <c r="D110" s="115" t="s">
        <v>214</v>
      </c>
      <c r="E110" s="116"/>
      <c r="F110" s="116"/>
      <c r="G110" s="116"/>
      <c r="H110" s="116"/>
      <c r="I110" s="116"/>
      <c r="J110" s="117">
        <f>J2010</f>
        <v>0</v>
      </c>
      <c r="L110" s="114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215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6" t="str">
        <f>E7</f>
        <v>BRNO, KOUNICOVA IV – REKONSTRUKCE VODOVODU</v>
      </c>
      <c r="F120" s="247"/>
      <c r="G120" s="247"/>
      <c r="H120" s="247"/>
      <c r="L120" s="32"/>
    </row>
    <row r="121" spans="2:12" ht="12" customHeight="1">
      <c r="B121" s="20"/>
      <c r="C121" s="27" t="s">
        <v>116</v>
      </c>
      <c r="L121" s="20"/>
    </row>
    <row r="122" spans="2:12" s="1" customFormat="1" ht="16.5" customHeight="1">
      <c r="B122" s="32"/>
      <c r="E122" s="246" t="s">
        <v>119</v>
      </c>
      <c r="F122" s="248"/>
      <c r="G122" s="248"/>
      <c r="H122" s="248"/>
      <c r="L122" s="32"/>
    </row>
    <row r="123" spans="2:12" s="1" customFormat="1" ht="12" customHeight="1">
      <c r="B123" s="32"/>
      <c r="C123" s="27" t="s">
        <v>122</v>
      </c>
      <c r="L123" s="32"/>
    </row>
    <row r="124" spans="2:12" s="1" customFormat="1" ht="16.5" customHeight="1">
      <c r="B124" s="32"/>
      <c r="E124" s="204" t="str">
        <f>E11</f>
        <v>SO 310 - VODOVOD</v>
      </c>
      <c r="F124" s="248"/>
      <c r="G124" s="248"/>
      <c r="H124" s="248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22</v>
      </c>
      <c r="F126" s="25" t="str">
        <f>F14</f>
        <v>BRNO</v>
      </c>
      <c r="I126" s="27" t="s">
        <v>24</v>
      </c>
      <c r="J126" s="52" t="str">
        <f>IF(J14="","",J14)</f>
        <v>19. 9. 2024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28</v>
      </c>
      <c r="F128" s="25" t="str">
        <f>E17</f>
        <v>Statutární město Brno</v>
      </c>
      <c r="I128" s="27" t="s">
        <v>34</v>
      </c>
      <c r="J128" s="30" t="str">
        <f>E23</f>
        <v>PK FRAJT s.r.o.  Brno</v>
      </c>
      <c r="L128" s="32"/>
    </row>
    <row r="129" spans="2:65" s="1" customFormat="1" ht="15.2" customHeight="1">
      <c r="B129" s="32"/>
      <c r="C129" s="27" t="s">
        <v>32</v>
      </c>
      <c r="F129" s="25" t="str">
        <f>IF(E20="","",E20)</f>
        <v>Vyplň údaj</v>
      </c>
      <c r="I129" s="27" t="s">
        <v>37</v>
      </c>
      <c r="J129" s="30" t="str">
        <f>E26</f>
        <v>Obrtel M.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8"/>
      <c r="C131" s="119" t="s">
        <v>216</v>
      </c>
      <c r="D131" s="120" t="s">
        <v>66</v>
      </c>
      <c r="E131" s="120" t="s">
        <v>62</v>
      </c>
      <c r="F131" s="120" t="s">
        <v>63</v>
      </c>
      <c r="G131" s="120" t="s">
        <v>217</v>
      </c>
      <c r="H131" s="120" t="s">
        <v>218</v>
      </c>
      <c r="I131" s="120" t="s">
        <v>219</v>
      </c>
      <c r="J131" s="120" t="s">
        <v>200</v>
      </c>
      <c r="K131" s="121" t="s">
        <v>220</v>
      </c>
      <c r="L131" s="118"/>
      <c r="M131" s="59" t="s">
        <v>1</v>
      </c>
      <c r="N131" s="60" t="s">
        <v>45</v>
      </c>
      <c r="O131" s="60" t="s">
        <v>221</v>
      </c>
      <c r="P131" s="60" t="s">
        <v>222</v>
      </c>
      <c r="Q131" s="60" t="s">
        <v>223</v>
      </c>
      <c r="R131" s="60" t="s">
        <v>224</v>
      </c>
      <c r="S131" s="60" t="s">
        <v>225</v>
      </c>
      <c r="T131" s="61" t="s">
        <v>226</v>
      </c>
    </row>
    <row r="132" spans="2:65" s="1" customFormat="1" ht="22.9" customHeight="1">
      <c r="B132" s="32"/>
      <c r="C132" s="64" t="s">
        <v>227</v>
      </c>
      <c r="J132" s="122">
        <f>BK132</f>
        <v>0</v>
      </c>
      <c r="L132" s="32"/>
      <c r="M132" s="62"/>
      <c r="N132" s="53"/>
      <c r="O132" s="53"/>
      <c r="P132" s="123">
        <f>P133+P2009</f>
        <v>0</v>
      </c>
      <c r="Q132" s="53"/>
      <c r="R132" s="123">
        <f>R133+R2009</f>
        <v>904.34802433000004</v>
      </c>
      <c r="S132" s="53"/>
      <c r="T132" s="124">
        <f>T133+T2009</f>
        <v>965.60071000000016</v>
      </c>
      <c r="AT132" s="17" t="s">
        <v>80</v>
      </c>
      <c r="AU132" s="17" t="s">
        <v>202</v>
      </c>
      <c r="BK132" s="125">
        <f>BK133+BK2009</f>
        <v>0</v>
      </c>
    </row>
    <row r="133" spans="2:65" s="11" customFormat="1" ht="25.9" customHeight="1">
      <c r="B133" s="126"/>
      <c r="D133" s="127" t="s">
        <v>80</v>
      </c>
      <c r="E133" s="128" t="s">
        <v>228</v>
      </c>
      <c r="F133" s="128" t="s">
        <v>229</v>
      </c>
      <c r="I133" s="129"/>
      <c r="J133" s="130">
        <f>BK133</f>
        <v>0</v>
      </c>
      <c r="L133" s="126"/>
      <c r="M133" s="131"/>
      <c r="P133" s="132">
        <f>P134+P1159+P1195+P1408+P1480+P1555+P1618+P1723+P2007</f>
        <v>0</v>
      </c>
      <c r="R133" s="132">
        <f>R134+R1159+R1195+R1408+R1480+R1555+R1618+R1723+R2007</f>
        <v>898.13547033000009</v>
      </c>
      <c r="T133" s="133">
        <f>T134+T1159+T1195+T1408+T1480+T1555+T1618+T1723+T2007</f>
        <v>965.60071000000016</v>
      </c>
      <c r="AR133" s="127" t="s">
        <v>21</v>
      </c>
      <c r="AT133" s="134" t="s">
        <v>80</v>
      </c>
      <c r="AU133" s="134" t="s">
        <v>81</v>
      </c>
      <c r="AY133" s="127" t="s">
        <v>230</v>
      </c>
      <c r="BK133" s="135">
        <f>BK134+BK1159+BK1195+BK1408+BK1480+BK1555+BK1618+BK1723+BK2007</f>
        <v>0</v>
      </c>
    </row>
    <row r="134" spans="2:65" s="11" customFormat="1" ht="22.9" customHeight="1">
      <c r="B134" s="126"/>
      <c r="D134" s="127" t="s">
        <v>80</v>
      </c>
      <c r="E134" s="136" t="s">
        <v>21</v>
      </c>
      <c r="F134" s="136" t="s">
        <v>231</v>
      </c>
      <c r="I134" s="129"/>
      <c r="J134" s="137">
        <f>BK134</f>
        <v>0</v>
      </c>
      <c r="L134" s="126"/>
      <c r="M134" s="131"/>
      <c r="P134" s="132">
        <f>SUM(P135:P1158)</f>
        <v>0</v>
      </c>
      <c r="R134" s="132">
        <f>SUM(R135:R1158)</f>
        <v>3.1941023700000004</v>
      </c>
      <c r="T134" s="133">
        <f>SUM(T135:T1158)</f>
        <v>477.77149000000003</v>
      </c>
      <c r="AR134" s="127" t="s">
        <v>21</v>
      </c>
      <c r="AT134" s="134" t="s">
        <v>80</v>
      </c>
      <c r="AU134" s="134" t="s">
        <v>21</v>
      </c>
      <c r="AY134" s="127" t="s">
        <v>230</v>
      </c>
      <c r="BK134" s="135">
        <f>SUM(BK135:BK1158)</f>
        <v>0</v>
      </c>
    </row>
    <row r="135" spans="2:65" s="1" customFormat="1" ht="24.2" customHeight="1">
      <c r="B135" s="32"/>
      <c r="C135" s="138" t="s">
        <v>21</v>
      </c>
      <c r="D135" s="138" t="s">
        <v>232</v>
      </c>
      <c r="E135" s="139" t="s">
        <v>233</v>
      </c>
      <c r="F135" s="140" t="s">
        <v>234</v>
      </c>
      <c r="G135" s="141" t="s">
        <v>235</v>
      </c>
      <c r="H135" s="142">
        <v>6</v>
      </c>
      <c r="I135" s="143"/>
      <c r="J135" s="144">
        <f>ROUND(I135*H135,2)</f>
        <v>0</v>
      </c>
      <c r="K135" s="140" t="s">
        <v>236</v>
      </c>
      <c r="L135" s="32"/>
      <c r="M135" s="145" t="s">
        <v>1</v>
      </c>
      <c r="N135" s="146" t="s">
        <v>46</v>
      </c>
      <c r="P135" s="147">
        <f>O135*H135</f>
        <v>0</v>
      </c>
      <c r="Q135" s="147">
        <v>1.281E-2</v>
      </c>
      <c r="R135" s="147">
        <f>Q135*H135</f>
        <v>7.6859999999999998E-2</v>
      </c>
      <c r="S135" s="147">
        <v>0</v>
      </c>
      <c r="T135" s="148">
        <f>S135*H135</f>
        <v>0</v>
      </c>
      <c r="AR135" s="149" t="s">
        <v>237</v>
      </c>
      <c r="AT135" s="149" t="s">
        <v>232</v>
      </c>
      <c r="AU135" s="149" t="s">
        <v>89</v>
      </c>
      <c r="AY135" s="17" t="s">
        <v>230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21</v>
      </c>
      <c r="BK135" s="150">
        <f>ROUND(I135*H135,2)</f>
        <v>0</v>
      </c>
      <c r="BL135" s="17" t="s">
        <v>237</v>
      </c>
      <c r="BM135" s="149" t="s">
        <v>238</v>
      </c>
    </row>
    <row r="136" spans="2:65" s="1" customFormat="1" ht="24.2" customHeight="1">
      <c r="B136" s="32"/>
      <c r="C136" s="138" t="s">
        <v>89</v>
      </c>
      <c r="D136" s="138" t="s">
        <v>232</v>
      </c>
      <c r="E136" s="139" t="s">
        <v>239</v>
      </c>
      <c r="F136" s="140" t="s">
        <v>240</v>
      </c>
      <c r="G136" s="141" t="s">
        <v>235</v>
      </c>
      <c r="H136" s="142">
        <v>8</v>
      </c>
      <c r="I136" s="143"/>
      <c r="J136" s="144">
        <f>ROUND(I136*H136,2)</f>
        <v>0</v>
      </c>
      <c r="K136" s="140" t="s">
        <v>236</v>
      </c>
      <c r="L136" s="32"/>
      <c r="M136" s="145" t="s">
        <v>1</v>
      </c>
      <c r="N136" s="146" t="s">
        <v>46</v>
      </c>
      <c r="P136" s="147">
        <f>O136*H136</f>
        <v>0</v>
      </c>
      <c r="Q136" s="147">
        <v>2.1350000000000001E-2</v>
      </c>
      <c r="R136" s="147">
        <f>Q136*H136</f>
        <v>0.17080000000000001</v>
      </c>
      <c r="S136" s="147">
        <v>0</v>
      </c>
      <c r="T136" s="148">
        <f>S136*H136</f>
        <v>0</v>
      </c>
      <c r="AR136" s="149" t="s">
        <v>237</v>
      </c>
      <c r="AT136" s="149" t="s">
        <v>232</v>
      </c>
      <c r="AU136" s="149" t="s">
        <v>89</v>
      </c>
      <c r="AY136" s="17" t="s">
        <v>230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21</v>
      </c>
      <c r="BK136" s="150">
        <f>ROUND(I136*H136,2)</f>
        <v>0</v>
      </c>
      <c r="BL136" s="17" t="s">
        <v>237</v>
      </c>
      <c r="BM136" s="149" t="s">
        <v>241</v>
      </c>
    </row>
    <row r="137" spans="2:65" s="1" customFormat="1" ht="24.2" customHeight="1">
      <c r="B137" s="32"/>
      <c r="C137" s="138" t="s">
        <v>140</v>
      </c>
      <c r="D137" s="138" t="s">
        <v>232</v>
      </c>
      <c r="E137" s="139" t="s">
        <v>242</v>
      </c>
      <c r="F137" s="140" t="s">
        <v>243</v>
      </c>
      <c r="G137" s="141" t="s">
        <v>235</v>
      </c>
      <c r="H137" s="142">
        <v>1</v>
      </c>
      <c r="I137" s="143"/>
      <c r="J137" s="144">
        <f>ROUND(I137*H137,2)</f>
        <v>0</v>
      </c>
      <c r="K137" s="140" t="s">
        <v>236</v>
      </c>
      <c r="L137" s="32"/>
      <c r="M137" s="145" t="s">
        <v>1</v>
      </c>
      <c r="N137" s="146" t="s">
        <v>46</v>
      </c>
      <c r="P137" s="147">
        <f>O137*H137</f>
        <v>0</v>
      </c>
      <c r="Q137" s="147">
        <v>2.989E-2</v>
      </c>
      <c r="R137" s="147">
        <f>Q137*H137</f>
        <v>2.989E-2</v>
      </c>
      <c r="S137" s="147">
        <v>0</v>
      </c>
      <c r="T137" s="148">
        <f>S137*H137</f>
        <v>0</v>
      </c>
      <c r="AR137" s="149" t="s">
        <v>237</v>
      </c>
      <c r="AT137" s="149" t="s">
        <v>232</v>
      </c>
      <c r="AU137" s="149" t="s">
        <v>89</v>
      </c>
      <c r="AY137" s="17" t="s">
        <v>230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21</v>
      </c>
      <c r="BK137" s="150">
        <f>ROUND(I137*H137,2)</f>
        <v>0</v>
      </c>
      <c r="BL137" s="17" t="s">
        <v>237</v>
      </c>
      <c r="BM137" s="149" t="s">
        <v>244</v>
      </c>
    </row>
    <row r="138" spans="2:65" s="1" customFormat="1" ht="37.9" customHeight="1">
      <c r="B138" s="32"/>
      <c r="C138" s="138" t="s">
        <v>237</v>
      </c>
      <c r="D138" s="138" t="s">
        <v>232</v>
      </c>
      <c r="E138" s="139" t="s">
        <v>245</v>
      </c>
      <c r="F138" s="140" t="s">
        <v>246</v>
      </c>
      <c r="G138" s="141" t="s">
        <v>247</v>
      </c>
      <c r="H138" s="142">
        <v>16</v>
      </c>
      <c r="I138" s="143"/>
      <c r="J138" s="144">
        <f>ROUND(I138*H138,2)</f>
        <v>0</v>
      </c>
      <c r="K138" s="140" t="s">
        <v>248</v>
      </c>
      <c r="L138" s="32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0.20200000000000001</v>
      </c>
      <c r="T138" s="148">
        <f>S138*H138</f>
        <v>3.2320000000000002</v>
      </c>
      <c r="AR138" s="149" t="s">
        <v>237</v>
      </c>
      <c r="AT138" s="149" t="s">
        <v>232</v>
      </c>
      <c r="AU138" s="149" t="s">
        <v>89</v>
      </c>
      <c r="AY138" s="17" t="s">
        <v>230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21</v>
      </c>
      <c r="BK138" s="150">
        <f>ROUND(I138*H138,2)</f>
        <v>0</v>
      </c>
      <c r="BL138" s="17" t="s">
        <v>237</v>
      </c>
      <c r="BM138" s="149" t="s">
        <v>249</v>
      </c>
    </row>
    <row r="139" spans="2:65" s="12" customFormat="1" ht="11.25">
      <c r="B139" s="151"/>
      <c r="D139" s="152" t="s">
        <v>250</v>
      </c>
      <c r="E139" s="153" t="s">
        <v>1</v>
      </c>
      <c r="F139" s="154" t="s">
        <v>251</v>
      </c>
      <c r="H139" s="155">
        <v>16</v>
      </c>
      <c r="I139" s="156"/>
      <c r="L139" s="151"/>
      <c r="M139" s="157"/>
      <c r="T139" s="158"/>
      <c r="AT139" s="153" t="s">
        <v>250</v>
      </c>
      <c r="AU139" s="153" t="s">
        <v>89</v>
      </c>
      <c r="AV139" s="12" t="s">
        <v>89</v>
      </c>
      <c r="AW139" s="12" t="s">
        <v>36</v>
      </c>
      <c r="AX139" s="12" t="s">
        <v>81</v>
      </c>
      <c r="AY139" s="153" t="s">
        <v>230</v>
      </c>
    </row>
    <row r="140" spans="2:65" s="13" customFormat="1" ht="11.25">
      <c r="B140" s="159"/>
      <c r="D140" s="152" t="s">
        <v>250</v>
      </c>
      <c r="E140" s="160" t="s">
        <v>166</v>
      </c>
      <c r="F140" s="161" t="s">
        <v>252</v>
      </c>
      <c r="H140" s="162">
        <v>16</v>
      </c>
      <c r="I140" s="163"/>
      <c r="L140" s="159"/>
      <c r="M140" s="164"/>
      <c r="T140" s="165"/>
      <c r="AT140" s="160" t="s">
        <v>250</v>
      </c>
      <c r="AU140" s="160" t="s">
        <v>89</v>
      </c>
      <c r="AV140" s="13" t="s">
        <v>237</v>
      </c>
      <c r="AW140" s="13" t="s">
        <v>36</v>
      </c>
      <c r="AX140" s="13" t="s">
        <v>21</v>
      </c>
      <c r="AY140" s="160" t="s">
        <v>230</v>
      </c>
    </row>
    <row r="141" spans="2:65" s="1" customFormat="1" ht="21.75" customHeight="1">
      <c r="B141" s="32"/>
      <c r="C141" s="138" t="s">
        <v>253</v>
      </c>
      <c r="D141" s="138" t="s">
        <v>232</v>
      </c>
      <c r="E141" s="139" t="s">
        <v>254</v>
      </c>
      <c r="F141" s="140" t="s">
        <v>255</v>
      </c>
      <c r="G141" s="141" t="s">
        <v>247</v>
      </c>
      <c r="H141" s="142">
        <v>16</v>
      </c>
      <c r="I141" s="143"/>
      <c r="J141" s="144">
        <f>ROUND(I141*H141,2)</f>
        <v>0</v>
      </c>
      <c r="K141" s="140" t="s">
        <v>236</v>
      </c>
      <c r="L141" s="32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237</v>
      </c>
      <c r="AT141" s="149" t="s">
        <v>232</v>
      </c>
      <c r="AU141" s="149" t="s">
        <v>89</v>
      </c>
      <c r="AY141" s="17" t="s">
        <v>230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21</v>
      </c>
      <c r="BK141" s="150">
        <f>ROUND(I141*H141,2)</f>
        <v>0</v>
      </c>
      <c r="BL141" s="17" t="s">
        <v>237</v>
      </c>
      <c r="BM141" s="149" t="s">
        <v>256</v>
      </c>
    </row>
    <row r="142" spans="2:65" s="12" customFormat="1" ht="11.25">
      <c r="B142" s="151"/>
      <c r="D142" s="152" t="s">
        <v>250</v>
      </c>
      <c r="E142" s="153" t="s">
        <v>1</v>
      </c>
      <c r="F142" s="154" t="s">
        <v>166</v>
      </c>
      <c r="H142" s="155">
        <v>16</v>
      </c>
      <c r="I142" s="156"/>
      <c r="L142" s="151"/>
      <c r="M142" s="157"/>
      <c r="T142" s="158"/>
      <c r="AT142" s="153" t="s">
        <v>250</v>
      </c>
      <c r="AU142" s="153" t="s">
        <v>89</v>
      </c>
      <c r="AV142" s="12" t="s">
        <v>89</v>
      </c>
      <c r="AW142" s="12" t="s">
        <v>36</v>
      </c>
      <c r="AX142" s="12" t="s">
        <v>21</v>
      </c>
      <c r="AY142" s="153" t="s">
        <v>230</v>
      </c>
    </row>
    <row r="143" spans="2:65" s="1" customFormat="1" ht="11.25">
      <c r="B143" s="32"/>
      <c r="D143" s="152" t="s">
        <v>257</v>
      </c>
      <c r="F143" s="166" t="s">
        <v>258</v>
      </c>
      <c r="L143" s="32"/>
      <c r="M143" s="167"/>
      <c r="T143" s="56"/>
      <c r="AU143" s="17" t="s">
        <v>89</v>
      </c>
    </row>
    <row r="144" spans="2:65" s="1" customFormat="1" ht="11.25">
      <c r="B144" s="32"/>
      <c r="D144" s="152" t="s">
        <v>257</v>
      </c>
      <c r="F144" s="168" t="s">
        <v>251</v>
      </c>
      <c r="H144" s="169">
        <v>16</v>
      </c>
      <c r="L144" s="32"/>
      <c r="M144" s="167"/>
      <c r="T144" s="56"/>
      <c r="AU144" s="17" t="s">
        <v>89</v>
      </c>
    </row>
    <row r="145" spans="2:65" s="1" customFormat="1" ht="11.25">
      <c r="B145" s="32"/>
      <c r="D145" s="152" t="s">
        <v>257</v>
      </c>
      <c r="F145" s="168" t="s">
        <v>252</v>
      </c>
      <c r="H145" s="169">
        <v>16</v>
      </c>
      <c r="L145" s="32"/>
      <c r="M145" s="167"/>
      <c r="T145" s="56"/>
      <c r="AU145" s="17" t="s">
        <v>89</v>
      </c>
    </row>
    <row r="146" spans="2:65" s="1" customFormat="1" ht="37.9" customHeight="1">
      <c r="B146" s="32"/>
      <c r="C146" s="138" t="s">
        <v>259</v>
      </c>
      <c r="D146" s="138" t="s">
        <v>232</v>
      </c>
      <c r="E146" s="139" t="s">
        <v>260</v>
      </c>
      <c r="F146" s="140" t="s">
        <v>261</v>
      </c>
      <c r="G146" s="141" t="s">
        <v>247</v>
      </c>
      <c r="H146" s="142">
        <v>16</v>
      </c>
      <c r="I146" s="143"/>
      <c r="J146" s="144">
        <f>ROUND(I146*H146,2)</f>
        <v>0</v>
      </c>
      <c r="K146" s="140" t="s">
        <v>248</v>
      </c>
      <c r="L146" s="32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0.155</v>
      </c>
      <c r="T146" s="148">
        <f>S146*H146</f>
        <v>2.48</v>
      </c>
      <c r="AR146" s="149" t="s">
        <v>237</v>
      </c>
      <c r="AT146" s="149" t="s">
        <v>232</v>
      </c>
      <c r="AU146" s="149" t="s">
        <v>89</v>
      </c>
      <c r="AY146" s="17" t="s">
        <v>230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21</v>
      </c>
      <c r="BK146" s="150">
        <f>ROUND(I146*H146,2)</f>
        <v>0</v>
      </c>
      <c r="BL146" s="17" t="s">
        <v>237</v>
      </c>
      <c r="BM146" s="149" t="s">
        <v>262</v>
      </c>
    </row>
    <row r="147" spans="2:65" s="12" customFormat="1" ht="11.25">
      <c r="B147" s="151"/>
      <c r="D147" s="152" t="s">
        <v>250</v>
      </c>
      <c r="E147" s="153" t="s">
        <v>1</v>
      </c>
      <c r="F147" s="154" t="s">
        <v>263</v>
      </c>
      <c r="H147" s="155">
        <v>16</v>
      </c>
      <c r="I147" s="156"/>
      <c r="L147" s="151"/>
      <c r="M147" s="157"/>
      <c r="T147" s="158"/>
      <c r="AT147" s="153" t="s">
        <v>250</v>
      </c>
      <c r="AU147" s="153" t="s">
        <v>89</v>
      </c>
      <c r="AV147" s="12" t="s">
        <v>89</v>
      </c>
      <c r="AW147" s="12" t="s">
        <v>36</v>
      </c>
      <c r="AX147" s="12" t="s">
        <v>81</v>
      </c>
      <c r="AY147" s="153" t="s">
        <v>230</v>
      </c>
    </row>
    <row r="148" spans="2:65" s="13" customFormat="1" ht="11.25">
      <c r="B148" s="159"/>
      <c r="D148" s="152" t="s">
        <v>250</v>
      </c>
      <c r="E148" s="160" t="s">
        <v>155</v>
      </c>
      <c r="F148" s="161" t="s">
        <v>252</v>
      </c>
      <c r="H148" s="162">
        <v>16</v>
      </c>
      <c r="I148" s="163"/>
      <c r="L148" s="159"/>
      <c r="M148" s="164"/>
      <c r="T148" s="165"/>
      <c r="AT148" s="160" t="s">
        <v>250</v>
      </c>
      <c r="AU148" s="160" t="s">
        <v>89</v>
      </c>
      <c r="AV148" s="13" t="s">
        <v>237</v>
      </c>
      <c r="AW148" s="13" t="s">
        <v>36</v>
      </c>
      <c r="AX148" s="13" t="s">
        <v>21</v>
      </c>
      <c r="AY148" s="160" t="s">
        <v>230</v>
      </c>
    </row>
    <row r="149" spans="2:65" s="1" customFormat="1" ht="24.2" customHeight="1">
      <c r="B149" s="32"/>
      <c r="C149" s="138" t="s">
        <v>264</v>
      </c>
      <c r="D149" s="138" t="s">
        <v>232</v>
      </c>
      <c r="E149" s="139" t="s">
        <v>265</v>
      </c>
      <c r="F149" s="140" t="s">
        <v>266</v>
      </c>
      <c r="G149" s="141" t="s">
        <v>247</v>
      </c>
      <c r="H149" s="142">
        <v>16</v>
      </c>
      <c r="I149" s="143"/>
      <c r="J149" s="144">
        <f>ROUND(I149*H149,2)</f>
        <v>0</v>
      </c>
      <c r="K149" s="140" t="s">
        <v>236</v>
      </c>
      <c r="L149" s="32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237</v>
      </c>
      <c r="AT149" s="149" t="s">
        <v>232</v>
      </c>
      <c r="AU149" s="149" t="s">
        <v>89</v>
      </c>
      <c r="AY149" s="17" t="s">
        <v>230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21</v>
      </c>
      <c r="BK149" s="150">
        <f>ROUND(I149*H149,2)</f>
        <v>0</v>
      </c>
      <c r="BL149" s="17" t="s">
        <v>237</v>
      </c>
      <c r="BM149" s="149" t="s">
        <v>267</v>
      </c>
    </row>
    <row r="150" spans="2:65" s="12" customFormat="1" ht="11.25">
      <c r="B150" s="151"/>
      <c r="D150" s="152" t="s">
        <v>250</v>
      </c>
      <c r="E150" s="153" t="s">
        <v>1</v>
      </c>
      <c r="F150" s="154" t="s">
        <v>155</v>
      </c>
      <c r="H150" s="155">
        <v>16</v>
      </c>
      <c r="I150" s="156"/>
      <c r="L150" s="151"/>
      <c r="M150" s="157"/>
      <c r="T150" s="158"/>
      <c r="AT150" s="153" t="s">
        <v>250</v>
      </c>
      <c r="AU150" s="153" t="s">
        <v>89</v>
      </c>
      <c r="AV150" s="12" t="s">
        <v>89</v>
      </c>
      <c r="AW150" s="12" t="s">
        <v>36</v>
      </c>
      <c r="AX150" s="12" t="s">
        <v>21</v>
      </c>
      <c r="AY150" s="153" t="s">
        <v>230</v>
      </c>
    </row>
    <row r="151" spans="2:65" s="1" customFormat="1" ht="11.25">
      <c r="B151" s="32"/>
      <c r="D151" s="152" t="s">
        <v>257</v>
      </c>
      <c r="F151" s="166" t="s">
        <v>268</v>
      </c>
      <c r="L151" s="32"/>
      <c r="M151" s="167"/>
      <c r="T151" s="56"/>
      <c r="AU151" s="17" t="s">
        <v>89</v>
      </c>
    </row>
    <row r="152" spans="2:65" s="1" customFormat="1" ht="11.25">
      <c r="B152" s="32"/>
      <c r="D152" s="152" t="s">
        <v>257</v>
      </c>
      <c r="F152" s="168" t="s">
        <v>263</v>
      </c>
      <c r="H152" s="169">
        <v>16</v>
      </c>
      <c r="L152" s="32"/>
      <c r="M152" s="167"/>
      <c r="T152" s="56"/>
      <c r="AU152" s="17" t="s">
        <v>89</v>
      </c>
    </row>
    <row r="153" spans="2:65" s="1" customFormat="1" ht="11.25">
      <c r="B153" s="32"/>
      <c r="D153" s="152" t="s">
        <v>257</v>
      </c>
      <c r="F153" s="168" t="s">
        <v>252</v>
      </c>
      <c r="H153" s="169">
        <v>16</v>
      </c>
      <c r="L153" s="32"/>
      <c r="M153" s="167"/>
      <c r="T153" s="56"/>
      <c r="AU153" s="17" t="s">
        <v>89</v>
      </c>
    </row>
    <row r="154" spans="2:65" s="1" customFormat="1" ht="37.9" customHeight="1">
      <c r="B154" s="32"/>
      <c r="C154" s="138" t="s">
        <v>154</v>
      </c>
      <c r="D154" s="138" t="s">
        <v>232</v>
      </c>
      <c r="E154" s="139" t="s">
        <v>269</v>
      </c>
      <c r="F154" s="140" t="s">
        <v>270</v>
      </c>
      <c r="G154" s="141" t="s">
        <v>247</v>
      </c>
      <c r="H154" s="142">
        <v>16</v>
      </c>
      <c r="I154" s="143"/>
      <c r="J154" s="144">
        <f>ROUND(I154*H154,2)</f>
        <v>0</v>
      </c>
      <c r="K154" s="140" t="s">
        <v>248</v>
      </c>
      <c r="L154" s="32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2.4E-2</v>
      </c>
      <c r="T154" s="148">
        <f>S154*H154</f>
        <v>0.38400000000000001</v>
      </c>
      <c r="AR154" s="149" t="s">
        <v>237</v>
      </c>
      <c r="AT154" s="149" t="s">
        <v>232</v>
      </c>
      <c r="AU154" s="149" t="s">
        <v>89</v>
      </c>
      <c r="AY154" s="17" t="s">
        <v>230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21</v>
      </c>
      <c r="BK154" s="150">
        <f>ROUND(I154*H154,2)</f>
        <v>0</v>
      </c>
      <c r="BL154" s="17" t="s">
        <v>237</v>
      </c>
      <c r="BM154" s="149" t="s">
        <v>271</v>
      </c>
    </row>
    <row r="155" spans="2:65" s="12" customFormat="1" ht="11.25">
      <c r="B155" s="151"/>
      <c r="D155" s="152" t="s">
        <v>250</v>
      </c>
      <c r="E155" s="153" t="s">
        <v>1</v>
      </c>
      <c r="F155" s="154" t="s">
        <v>272</v>
      </c>
      <c r="H155" s="155">
        <v>16</v>
      </c>
      <c r="I155" s="156"/>
      <c r="L155" s="151"/>
      <c r="M155" s="157"/>
      <c r="T155" s="158"/>
      <c r="AT155" s="153" t="s">
        <v>250</v>
      </c>
      <c r="AU155" s="153" t="s">
        <v>89</v>
      </c>
      <c r="AV155" s="12" t="s">
        <v>89</v>
      </c>
      <c r="AW155" s="12" t="s">
        <v>36</v>
      </c>
      <c r="AX155" s="12" t="s">
        <v>81</v>
      </c>
      <c r="AY155" s="153" t="s">
        <v>230</v>
      </c>
    </row>
    <row r="156" spans="2:65" s="13" customFormat="1" ht="11.25">
      <c r="B156" s="159"/>
      <c r="D156" s="152" t="s">
        <v>250</v>
      </c>
      <c r="E156" s="160" t="s">
        <v>167</v>
      </c>
      <c r="F156" s="161" t="s">
        <v>252</v>
      </c>
      <c r="H156" s="162">
        <v>16</v>
      </c>
      <c r="I156" s="163"/>
      <c r="L156" s="159"/>
      <c r="M156" s="164"/>
      <c r="T156" s="165"/>
      <c r="AT156" s="160" t="s">
        <v>250</v>
      </c>
      <c r="AU156" s="160" t="s">
        <v>89</v>
      </c>
      <c r="AV156" s="13" t="s">
        <v>237</v>
      </c>
      <c r="AW156" s="13" t="s">
        <v>36</v>
      </c>
      <c r="AX156" s="13" t="s">
        <v>21</v>
      </c>
      <c r="AY156" s="160" t="s">
        <v>230</v>
      </c>
    </row>
    <row r="157" spans="2:65" s="1" customFormat="1" ht="11.25">
      <c r="B157" s="32"/>
      <c r="D157" s="152" t="s">
        <v>257</v>
      </c>
      <c r="F157" s="166" t="s">
        <v>258</v>
      </c>
      <c r="L157" s="32"/>
      <c r="M157" s="167"/>
      <c r="T157" s="56"/>
      <c r="AU157" s="17" t="s">
        <v>89</v>
      </c>
    </row>
    <row r="158" spans="2:65" s="1" customFormat="1" ht="11.25">
      <c r="B158" s="32"/>
      <c r="D158" s="152" t="s">
        <v>257</v>
      </c>
      <c r="F158" s="168" t="s">
        <v>251</v>
      </c>
      <c r="H158" s="169">
        <v>16</v>
      </c>
      <c r="L158" s="32"/>
      <c r="M158" s="167"/>
      <c r="T158" s="56"/>
      <c r="AU158" s="17" t="s">
        <v>89</v>
      </c>
    </row>
    <row r="159" spans="2:65" s="1" customFormat="1" ht="11.25">
      <c r="B159" s="32"/>
      <c r="D159" s="152" t="s">
        <v>257</v>
      </c>
      <c r="F159" s="168" t="s">
        <v>252</v>
      </c>
      <c r="H159" s="169">
        <v>16</v>
      </c>
      <c r="L159" s="32"/>
      <c r="M159" s="167"/>
      <c r="T159" s="56"/>
      <c r="AU159" s="17" t="s">
        <v>89</v>
      </c>
    </row>
    <row r="160" spans="2:65" s="1" customFormat="1" ht="33" customHeight="1">
      <c r="B160" s="32"/>
      <c r="C160" s="138" t="s">
        <v>273</v>
      </c>
      <c r="D160" s="138" t="s">
        <v>232</v>
      </c>
      <c r="E160" s="139" t="s">
        <v>274</v>
      </c>
      <c r="F160" s="140" t="s">
        <v>275</v>
      </c>
      <c r="G160" s="141" t="s">
        <v>276</v>
      </c>
      <c r="H160" s="142">
        <v>1.6</v>
      </c>
      <c r="I160" s="143"/>
      <c r="J160" s="144">
        <f>ROUND(I160*H160,2)</f>
        <v>0</v>
      </c>
      <c r="K160" s="140" t="s">
        <v>236</v>
      </c>
      <c r="L160" s="32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237</v>
      </c>
      <c r="AT160" s="149" t="s">
        <v>232</v>
      </c>
      <c r="AU160" s="149" t="s">
        <v>89</v>
      </c>
      <c r="AY160" s="17" t="s">
        <v>230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21</v>
      </c>
      <c r="BK160" s="150">
        <f>ROUND(I160*H160,2)</f>
        <v>0</v>
      </c>
      <c r="BL160" s="17" t="s">
        <v>237</v>
      </c>
      <c r="BM160" s="149" t="s">
        <v>277</v>
      </c>
    </row>
    <row r="161" spans="2:65" s="12" customFormat="1" ht="11.25">
      <c r="B161" s="151"/>
      <c r="D161" s="152" t="s">
        <v>250</v>
      </c>
      <c r="E161" s="153" t="s">
        <v>1</v>
      </c>
      <c r="F161" s="154" t="s">
        <v>278</v>
      </c>
      <c r="H161" s="155">
        <v>1.6</v>
      </c>
      <c r="I161" s="156"/>
      <c r="L161" s="151"/>
      <c r="M161" s="157"/>
      <c r="T161" s="158"/>
      <c r="AT161" s="153" t="s">
        <v>250</v>
      </c>
      <c r="AU161" s="153" t="s">
        <v>89</v>
      </c>
      <c r="AV161" s="12" t="s">
        <v>89</v>
      </c>
      <c r="AW161" s="12" t="s">
        <v>36</v>
      </c>
      <c r="AX161" s="12" t="s">
        <v>21</v>
      </c>
      <c r="AY161" s="153" t="s">
        <v>230</v>
      </c>
    </row>
    <row r="162" spans="2:65" s="1" customFormat="1" ht="11.25">
      <c r="B162" s="32"/>
      <c r="D162" s="152" t="s">
        <v>257</v>
      </c>
      <c r="F162" s="166" t="s">
        <v>279</v>
      </c>
      <c r="L162" s="32"/>
      <c r="M162" s="167"/>
      <c r="T162" s="56"/>
      <c r="AU162" s="17" t="s">
        <v>89</v>
      </c>
    </row>
    <row r="163" spans="2:65" s="1" customFormat="1" ht="11.25">
      <c r="B163" s="32"/>
      <c r="D163" s="152" t="s">
        <v>257</v>
      </c>
      <c r="F163" s="168" t="s">
        <v>272</v>
      </c>
      <c r="H163" s="169">
        <v>16</v>
      </c>
      <c r="L163" s="32"/>
      <c r="M163" s="167"/>
      <c r="T163" s="56"/>
      <c r="AU163" s="17" t="s">
        <v>89</v>
      </c>
    </row>
    <row r="164" spans="2:65" s="1" customFormat="1" ht="11.25">
      <c r="B164" s="32"/>
      <c r="D164" s="152" t="s">
        <v>257</v>
      </c>
      <c r="F164" s="168" t="s">
        <v>252</v>
      </c>
      <c r="H164" s="169">
        <v>16</v>
      </c>
      <c r="L164" s="32"/>
      <c r="M164" s="167"/>
      <c r="T164" s="56"/>
      <c r="AU164" s="17" t="s">
        <v>89</v>
      </c>
    </row>
    <row r="165" spans="2:65" s="1" customFormat="1" ht="11.25">
      <c r="B165" s="32"/>
      <c r="D165" s="152" t="s">
        <v>257</v>
      </c>
      <c r="F165" s="170" t="s">
        <v>258</v>
      </c>
      <c r="L165" s="32"/>
      <c r="M165" s="167"/>
      <c r="T165" s="56"/>
      <c r="AU165" s="17" t="s">
        <v>89</v>
      </c>
    </row>
    <row r="166" spans="2:65" s="1" customFormat="1" ht="11.25">
      <c r="B166" s="32"/>
      <c r="D166" s="152" t="s">
        <v>257</v>
      </c>
      <c r="F166" s="171" t="s">
        <v>251</v>
      </c>
      <c r="H166" s="169">
        <v>16</v>
      </c>
      <c r="L166" s="32"/>
      <c r="M166" s="167"/>
      <c r="T166" s="56"/>
      <c r="AU166" s="17" t="s">
        <v>89</v>
      </c>
    </row>
    <row r="167" spans="2:65" s="1" customFormat="1" ht="11.25">
      <c r="B167" s="32"/>
      <c r="D167" s="152" t="s">
        <v>257</v>
      </c>
      <c r="F167" s="171" t="s">
        <v>252</v>
      </c>
      <c r="H167" s="169">
        <v>16</v>
      </c>
      <c r="L167" s="32"/>
      <c r="M167" s="167"/>
      <c r="T167" s="56"/>
      <c r="AU167" s="17" t="s">
        <v>89</v>
      </c>
    </row>
    <row r="168" spans="2:65" s="1" customFormat="1" ht="44.25" customHeight="1">
      <c r="B168" s="32"/>
      <c r="C168" s="138" t="s">
        <v>26</v>
      </c>
      <c r="D168" s="138" t="s">
        <v>232</v>
      </c>
      <c r="E168" s="139" t="s">
        <v>280</v>
      </c>
      <c r="F168" s="140" t="s">
        <v>281</v>
      </c>
      <c r="G168" s="141" t="s">
        <v>276</v>
      </c>
      <c r="H168" s="142">
        <v>117.7</v>
      </c>
      <c r="I168" s="143"/>
      <c r="J168" s="144">
        <f>ROUND(I168*H168,2)</f>
        <v>0</v>
      </c>
      <c r="K168" s="140" t="s">
        <v>248</v>
      </c>
      <c r="L168" s="32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0.255</v>
      </c>
      <c r="T168" s="148">
        <f>S168*H168</f>
        <v>30.013500000000001</v>
      </c>
      <c r="AR168" s="149" t="s">
        <v>237</v>
      </c>
      <c r="AT168" s="149" t="s">
        <v>232</v>
      </c>
      <c r="AU168" s="149" t="s">
        <v>89</v>
      </c>
      <c r="AY168" s="17" t="s">
        <v>230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21</v>
      </c>
      <c r="BK168" s="150">
        <f>ROUND(I168*H168,2)</f>
        <v>0</v>
      </c>
      <c r="BL168" s="17" t="s">
        <v>237</v>
      </c>
      <c r="BM168" s="149" t="s">
        <v>282</v>
      </c>
    </row>
    <row r="169" spans="2:65" s="14" customFormat="1" ht="11.25">
      <c r="B169" s="172"/>
      <c r="D169" s="152" t="s">
        <v>250</v>
      </c>
      <c r="E169" s="173" t="s">
        <v>1</v>
      </c>
      <c r="F169" s="174" t="s">
        <v>283</v>
      </c>
      <c r="H169" s="173" t="s">
        <v>1</v>
      </c>
      <c r="I169" s="175"/>
      <c r="L169" s="172"/>
      <c r="M169" s="176"/>
      <c r="T169" s="177"/>
      <c r="AT169" s="173" t="s">
        <v>250</v>
      </c>
      <c r="AU169" s="173" t="s">
        <v>89</v>
      </c>
      <c r="AV169" s="14" t="s">
        <v>21</v>
      </c>
      <c r="AW169" s="14" t="s">
        <v>36</v>
      </c>
      <c r="AX169" s="14" t="s">
        <v>81</v>
      </c>
      <c r="AY169" s="173" t="s">
        <v>230</v>
      </c>
    </row>
    <row r="170" spans="2:65" s="12" customFormat="1" ht="11.25">
      <c r="B170" s="151"/>
      <c r="D170" s="152" t="s">
        <v>250</v>
      </c>
      <c r="E170" s="153" t="s">
        <v>1</v>
      </c>
      <c r="F170" s="154" t="s">
        <v>284</v>
      </c>
      <c r="H170" s="155">
        <v>8.25</v>
      </c>
      <c r="I170" s="156"/>
      <c r="L170" s="151"/>
      <c r="M170" s="157"/>
      <c r="T170" s="158"/>
      <c r="AT170" s="153" t="s">
        <v>250</v>
      </c>
      <c r="AU170" s="153" t="s">
        <v>89</v>
      </c>
      <c r="AV170" s="12" t="s">
        <v>89</v>
      </c>
      <c r="AW170" s="12" t="s">
        <v>36</v>
      </c>
      <c r="AX170" s="12" t="s">
        <v>81</v>
      </c>
      <c r="AY170" s="153" t="s">
        <v>230</v>
      </c>
    </row>
    <row r="171" spans="2:65" s="12" customFormat="1" ht="11.25">
      <c r="B171" s="151"/>
      <c r="D171" s="152" t="s">
        <v>250</v>
      </c>
      <c r="E171" s="153" t="s">
        <v>1</v>
      </c>
      <c r="F171" s="154" t="s">
        <v>285</v>
      </c>
      <c r="H171" s="155">
        <v>74.25</v>
      </c>
      <c r="I171" s="156"/>
      <c r="L171" s="151"/>
      <c r="M171" s="157"/>
      <c r="T171" s="158"/>
      <c r="AT171" s="153" t="s">
        <v>250</v>
      </c>
      <c r="AU171" s="153" t="s">
        <v>89</v>
      </c>
      <c r="AV171" s="12" t="s">
        <v>89</v>
      </c>
      <c r="AW171" s="12" t="s">
        <v>36</v>
      </c>
      <c r="AX171" s="12" t="s">
        <v>81</v>
      </c>
      <c r="AY171" s="153" t="s">
        <v>230</v>
      </c>
    </row>
    <row r="172" spans="2:65" s="12" customFormat="1" ht="11.25">
      <c r="B172" s="151"/>
      <c r="D172" s="152" t="s">
        <v>250</v>
      </c>
      <c r="E172" s="153" t="s">
        <v>1</v>
      </c>
      <c r="F172" s="154" t="s">
        <v>286</v>
      </c>
      <c r="H172" s="155">
        <v>4.95</v>
      </c>
      <c r="I172" s="156"/>
      <c r="L172" s="151"/>
      <c r="M172" s="157"/>
      <c r="T172" s="158"/>
      <c r="AT172" s="153" t="s">
        <v>250</v>
      </c>
      <c r="AU172" s="153" t="s">
        <v>89</v>
      </c>
      <c r="AV172" s="12" t="s">
        <v>89</v>
      </c>
      <c r="AW172" s="12" t="s">
        <v>36</v>
      </c>
      <c r="AX172" s="12" t="s">
        <v>81</v>
      </c>
      <c r="AY172" s="153" t="s">
        <v>230</v>
      </c>
    </row>
    <row r="173" spans="2:65" s="15" customFormat="1" ht="11.25">
      <c r="B173" s="178"/>
      <c r="D173" s="152" t="s">
        <v>250</v>
      </c>
      <c r="E173" s="179" t="s">
        <v>287</v>
      </c>
      <c r="F173" s="180" t="s">
        <v>288</v>
      </c>
      <c r="H173" s="181">
        <v>87.45</v>
      </c>
      <c r="I173" s="182"/>
      <c r="L173" s="178"/>
      <c r="M173" s="183"/>
      <c r="T173" s="184"/>
      <c r="AT173" s="179" t="s">
        <v>250</v>
      </c>
      <c r="AU173" s="179" t="s">
        <v>89</v>
      </c>
      <c r="AV173" s="15" t="s">
        <v>140</v>
      </c>
      <c r="AW173" s="15" t="s">
        <v>36</v>
      </c>
      <c r="AX173" s="15" t="s">
        <v>81</v>
      </c>
      <c r="AY173" s="179" t="s">
        <v>230</v>
      </c>
    </row>
    <row r="174" spans="2:65" s="14" customFormat="1" ht="11.25">
      <c r="B174" s="172"/>
      <c r="D174" s="152" t="s">
        <v>250</v>
      </c>
      <c r="E174" s="173" t="s">
        <v>1</v>
      </c>
      <c r="F174" s="174" t="s">
        <v>289</v>
      </c>
      <c r="H174" s="173" t="s">
        <v>1</v>
      </c>
      <c r="I174" s="175"/>
      <c r="L174" s="172"/>
      <c r="M174" s="176"/>
      <c r="T174" s="177"/>
      <c r="AT174" s="173" t="s">
        <v>250</v>
      </c>
      <c r="AU174" s="173" t="s">
        <v>89</v>
      </c>
      <c r="AV174" s="14" t="s">
        <v>21</v>
      </c>
      <c r="AW174" s="14" t="s">
        <v>36</v>
      </c>
      <c r="AX174" s="14" t="s">
        <v>81</v>
      </c>
      <c r="AY174" s="173" t="s">
        <v>230</v>
      </c>
    </row>
    <row r="175" spans="2:65" s="12" customFormat="1" ht="11.25">
      <c r="B175" s="151"/>
      <c r="D175" s="152" t="s">
        <v>250</v>
      </c>
      <c r="E175" s="153" t="s">
        <v>1</v>
      </c>
      <c r="F175" s="154" t="s">
        <v>290</v>
      </c>
      <c r="H175" s="155">
        <v>27.28</v>
      </c>
      <c r="I175" s="156"/>
      <c r="L175" s="151"/>
      <c r="M175" s="157"/>
      <c r="T175" s="158"/>
      <c r="AT175" s="153" t="s">
        <v>250</v>
      </c>
      <c r="AU175" s="153" t="s">
        <v>89</v>
      </c>
      <c r="AV175" s="12" t="s">
        <v>89</v>
      </c>
      <c r="AW175" s="12" t="s">
        <v>36</v>
      </c>
      <c r="AX175" s="12" t="s">
        <v>81</v>
      </c>
      <c r="AY175" s="153" t="s">
        <v>230</v>
      </c>
    </row>
    <row r="176" spans="2:65" s="15" customFormat="1" ht="11.25">
      <c r="B176" s="178"/>
      <c r="D176" s="152" t="s">
        <v>250</v>
      </c>
      <c r="E176" s="179" t="s">
        <v>291</v>
      </c>
      <c r="F176" s="180" t="s">
        <v>288</v>
      </c>
      <c r="H176" s="181">
        <v>27.28</v>
      </c>
      <c r="I176" s="182"/>
      <c r="L176" s="178"/>
      <c r="M176" s="183"/>
      <c r="T176" s="184"/>
      <c r="AT176" s="179" t="s">
        <v>250</v>
      </c>
      <c r="AU176" s="179" t="s">
        <v>89</v>
      </c>
      <c r="AV176" s="15" t="s">
        <v>140</v>
      </c>
      <c r="AW176" s="15" t="s">
        <v>36</v>
      </c>
      <c r="AX176" s="15" t="s">
        <v>81</v>
      </c>
      <c r="AY176" s="179" t="s">
        <v>230</v>
      </c>
    </row>
    <row r="177" spans="2:65" s="14" customFormat="1" ht="11.25">
      <c r="B177" s="172"/>
      <c r="D177" s="152" t="s">
        <v>250</v>
      </c>
      <c r="E177" s="173" t="s">
        <v>1</v>
      </c>
      <c r="F177" s="174" t="s">
        <v>292</v>
      </c>
      <c r="H177" s="173" t="s">
        <v>1</v>
      </c>
      <c r="I177" s="175"/>
      <c r="L177" s="172"/>
      <c r="M177" s="176"/>
      <c r="T177" s="177"/>
      <c r="AT177" s="173" t="s">
        <v>250</v>
      </c>
      <c r="AU177" s="173" t="s">
        <v>89</v>
      </c>
      <c r="AV177" s="14" t="s">
        <v>21</v>
      </c>
      <c r="AW177" s="14" t="s">
        <v>36</v>
      </c>
      <c r="AX177" s="14" t="s">
        <v>81</v>
      </c>
      <c r="AY177" s="173" t="s">
        <v>230</v>
      </c>
    </row>
    <row r="178" spans="2:65" s="12" customFormat="1" ht="11.25">
      <c r="B178" s="151"/>
      <c r="D178" s="152" t="s">
        <v>250</v>
      </c>
      <c r="E178" s="153" t="s">
        <v>1</v>
      </c>
      <c r="F178" s="154" t="s">
        <v>293</v>
      </c>
      <c r="H178" s="155">
        <v>0.88</v>
      </c>
      <c r="I178" s="156"/>
      <c r="L178" s="151"/>
      <c r="M178" s="157"/>
      <c r="T178" s="158"/>
      <c r="AT178" s="153" t="s">
        <v>250</v>
      </c>
      <c r="AU178" s="153" t="s">
        <v>89</v>
      </c>
      <c r="AV178" s="12" t="s">
        <v>89</v>
      </c>
      <c r="AW178" s="12" t="s">
        <v>36</v>
      </c>
      <c r="AX178" s="12" t="s">
        <v>81</v>
      </c>
      <c r="AY178" s="153" t="s">
        <v>230</v>
      </c>
    </row>
    <row r="179" spans="2:65" s="12" customFormat="1" ht="11.25">
      <c r="B179" s="151"/>
      <c r="D179" s="152" t="s">
        <v>250</v>
      </c>
      <c r="E179" s="153" t="s">
        <v>1</v>
      </c>
      <c r="F179" s="154" t="s">
        <v>294</v>
      </c>
      <c r="H179" s="155">
        <v>2.09</v>
      </c>
      <c r="I179" s="156"/>
      <c r="L179" s="151"/>
      <c r="M179" s="157"/>
      <c r="T179" s="158"/>
      <c r="AT179" s="153" t="s">
        <v>250</v>
      </c>
      <c r="AU179" s="153" t="s">
        <v>89</v>
      </c>
      <c r="AV179" s="12" t="s">
        <v>89</v>
      </c>
      <c r="AW179" s="12" t="s">
        <v>36</v>
      </c>
      <c r="AX179" s="12" t="s">
        <v>81</v>
      </c>
      <c r="AY179" s="153" t="s">
        <v>230</v>
      </c>
    </row>
    <row r="180" spans="2:65" s="15" customFormat="1" ht="11.25">
      <c r="B180" s="178"/>
      <c r="D180" s="152" t="s">
        <v>250</v>
      </c>
      <c r="E180" s="179" t="s">
        <v>295</v>
      </c>
      <c r="F180" s="180" t="s">
        <v>288</v>
      </c>
      <c r="H180" s="181">
        <v>2.97</v>
      </c>
      <c r="I180" s="182"/>
      <c r="L180" s="178"/>
      <c r="M180" s="183"/>
      <c r="T180" s="184"/>
      <c r="AT180" s="179" t="s">
        <v>250</v>
      </c>
      <c r="AU180" s="179" t="s">
        <v>89</v>
      </c>
      <c r="AV180" s="15" t="s">
        <v>140</v>
      </c>
      <c r="AW180" s="15" t="s">
        <v>36</v>
      </c>
      <c r="AX180" s="15" t="s">
        <v>81</v>
      </c>
      <c r="AY180" s="179" t="s">
        <v>230</v>
      </c>
    </row>
    <row r="181" spans="2:65" s="13" customFormat="1" ht="11.25">
      <c r="B181" s="159"/>
      <c r="D181" s="152" t="s">
        <v>250</v>
      </c>
      <c r="E181" s="160" t="s">
        <v>175</v>
      </c>
      <c r="F181" s="161" t="s">
        <v>252</v>
      </c>
      <c r="H181" s="162">
        <v>117.7</v>
      </c>
      <c r="I181" s="163"/>
      <c r="L181" s="159"/>
      <c r="M181" s="164"/>
      <c r="T181" s="165"/>
      <c r="AT181" s="160" t="s">
        <v>250</v>
      </c>
      <c r="AU181" s="160" t="s">
        <v>89</v>
      </c>
      <c r="AV181" s="13" t="s">
        <v>237</v>
      </c>
      <c r="AW181" s="13" t="s">
        <v>36</v>
      </c>
      <c r="AX181" s="13" t="s">
        <v>21</v>
      </c>
      <c r="AY181" s="160" t="s">
        <v>230</v>
      </c>
    </row>
    <row r="182" spans="2:65" s="1" customFormat="1" ht="24.2" customHeight="1">
      <c r="B182" s="32"/>
      <c r="C182" s="138" t="s">
        <v>138</v>
      </c>
      <c r="D182" s="138" t="s">
        <v>232</v>
      </c>
      <c r="E182" s="139" t="s">
        <v>296</v>
      </c>
      <c r="F182" s="140" t="s">
        <v>297</v>
      </c>
      <c r="G182" s="141" t="s">
        <v>276</v>
      </c>
      <c r="H182" s="142">
        <v>117.7</v>
      </c>
      <c r="I182" s="143"/>
      <c r="J182" s="144">
        <f>ROUND(I182*H182,2)</f>
        <v>0</v>
      </c>
      <c r="K182" s="140" t="s">
        <v>236</v>
      </c>
      <c r="L182" s="32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237</v>
      </c>
      <c r="AT182" s="149" t="s">
        <v>232</v>
      </c>
      <c r="AU182" s="149" t="s">
        <v>89</v>
      </c>
      <c r="AY182" s="17" t="s">
        <v>230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21</v>
      </c>
      <c r="BK182" s="150">
        <f>ROUND(I182*H182,2)</f>
        <v>0</v>
      </c>
      <c r="BL182" s="17" t="s">
        <v>237</v>
      </c>
      <c r="BM182" s="149" t="s">
        <v>298</v>
      </c>
    </row>
    <row r="183" spans="2:65" s="1" customFormat="1" ht="49.15" customHeight="1">
      <c r="B183" s="32"/>
      <c r="C183" s="138" t="s">
        <v>8</v>
      </c>
      <c r="D183" s="138" t="s">
        <v>232</v>
      </c>
      <c r="E183" s="139" t="s">
        <v>299</v>
      </c>
      <c r="F183" s="140" t="s">
        <v>300</v>
      </c>
      <c r="G183" s="141" t="s">
        <v>276</v>
      </c>
      <c r="H183" s="142">
        <v>79.97</v>
      </c>
      <c r="I183" s="143"/>
      <c r="J183" s="144">
        <f>ROUND(I183*H183,2)</f>
        <v>0</v>
      </c>
      <c r="K183" s="140" t="s">
        <v>248</v>
      </c>
      <c r="L183" s="32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0.12</v>
      </c>
      <c r="T183" s="148">
        <f>S183*H183</f>
        <v>9.5963999999999992</v>
      </c>
      <c r="AR183" s="149" t="s">
        <v>237</v>
      </c>
      <c r="AT183" s="149" t="s">
        <v>232</v>
      </c>
      <c r="AU183" s="149" t="s">
        <v>89</v>
      </c>
      <c r="AY183" s="17" t="s">
        <v>230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21</v>
      </c>
      <c r="BK183" s="150">
        <f>ROUND(I183*H183,2)</f>
        <v>0</v>
      </c>
      <c r="BL183" s="17" t="s">
        <v>237</v>
      </c>
      <c r="BM183" s="149" t="s">
        <v>301</v>
      </c>
    </row>
    <row r="184" spans="2:65" s="14" customFormat="1" ht="11.25">
      <c r="B184" s="172"/>
      <c r="D184" s="152" t="s">
        <v>250</v>
      </c>
      <c r="E184" s="173" t="s">
        <v>1</v>
      </c>
      <c r="F184" s="174" t="s">
        <v>302</v>
      </c>
      <c r="H184" s="173" t="s">
        <v>1</v>
      </c>
      <c r="I184" s="175"/>
      <c r="L184" s="172"/>
      <c r="M184" s="176"/>
      <c r="T184" s="177"/>
      <c r="AT184" s="173" t="s">
        <v>250</v>
      </c>
      <c r="AU184" s="173" t="s">
        <v>89</v>
      </c>
      <c r="AV184" s="14" t="s">
        <v>21</v>
      </c>
      <c r="AW184" s="14" t="s">
        <v>36</v>
      </c>
      <c r="AX184" s="14" t="s">
        <v>81</v>
      </c>
      <c r="AY184" s="173" t="s">
        <v>230</v>
      </c>
    </row>
    <row r="185" spans="2:65" s="12" customFormat="1" ht="11.25">
      <c r="B185" s="151"/>
      <c r="D185" s="152" t="s">
        <v>250</v>
      </c>
      <c r="E185" s="153" t="s">
        <v>1</v>
      </c>
      <c r="F185" s="154" t="s">
        <v>303</v>
      </c>
      <c r="H185" s="155">
        <v>79.97</v>
      </c>
      <c r="I185" s="156"/>
      <c r="L185" s="151"/>
      <c r="M185" s="157"/>
      <c r="T185" s="158"/>
      <c r="AT185" s="153" t="s">
        <v>250</v>
      </c>
      <c r="AU185" s="153" t="s">
        <v>89</v>
      </c>
      <c r="AV185" s="12" t="s">
        <v>89</v>
      </c>
      <c r="AW185" s="12" t="s">
        <v>36</v>
      </c>
      <c r="AX185" s="12" t="s">
        <v>81</v>
      </c>
      <c r="AY185" s="153" t="s">
        <v>230</v>
      </c>
    </row>
    <row r="186" spans="2:65" s="13" customFormat="1" ht="11.25">
      <c r="B186" s="159"/>
      <c r="D186" s="152" t="s">
        <v>250</v>
      </c>
      <c r="E186" s="160" t="s">
        <v>173</v>
      </c>
      <c r="F186" s="161" t="s">
        <v>252</v>
      </c>
      <c r="H186" s="162">
        <v>79.97</v>
      </c>
      <c r="I186" s="163"/>
      <c r="L186" s="159"/>
      <c r="M186" s="164"/>
      <c r="T186" s="165"/>
      <c r="AT186" s="160" t="s">
        <v>250</v>
      </c>
      <c r="AU186" s="160" t="s">
        <v>89</v>
      </c>
      <c r="AV186" s="13" t="s">
        <v>237</v>
      </c>
      <c r="AW186" s="13" t="s">
        <v>36</v>
      </c>
      <c r="AX186" s="13" t="s">
        <v>21</v>
      </c>
      <c r="AY186" s="160" t="s">
        <v>230</v>
      </c>
    </row>
    <row r="187" spans="2:65" s="1" customFormat="1" ht="24.2" customHeight="1">
      <c r="B187" s="32"/>
      <c r="C187" s="138" t="s">
        <v>304</v>
      </c>
      <c r="D187" s="138" t="s">
        <v>232</v>
      </c>
      <c r="E187" s="139" t="s">
        <v>305</v>
      </c>
      <c r="F187" s="140" t="s">
        <v>306</v>
      </c>
      <c r="G187" s="141" t="s">
        <v>276</v>
      </c>
      <c r="H187" s="142">
        <v>79.97</v>
      </c>
      <c r="I187" s="143"/>
      <c r="J187" s="144">
        <f>ROUND(I187*H187,2)</f>
        <v>0</v>
      </c>
      <c r="K187" s="140" t="s">
        <v>236</v>
      </c>
      <c r="L187" s="32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237</v>
      </c>
      <c r="AT187" s="149" t="s">
        <v>232</v>
      </c>
      <c r="AU187" s="149" t="s">
        <v>89</v>
      </c>
      <c r="AY187" s="17" t="s">
        <v>230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21</v>
      </c>
      <c r="BK187" s="150">
        <f>ROUND(I187*H187,2)</f>
        <v>0</v>
      </c>
      <c r="BL187" s="17" t="s">
        <v>237</v>
      </c>
      <c r="BM187" s="149" t="s">
        <v>307</v>
      </c>
    </row>
    <row r="188" spans="2:65" s="1" customFormat="1" ht="33" customHeight="1">
      <c r="B188" s="32"/>
      <c r="C188" s="138" t="s">
        <v>308</v>
      </c>
      <c r="D188" s="138" t="s">
        <v>232</v>
      </c>
      <c r="E188" s="139" t="s">
        <v>309</v>
      </c>
      <c r="F188" s="140" t="s">
        <v>310</v>
      </c>
      <c r="G188" s="141" t="s">
        <v>276</v>
      </c>
      <c r="H188" s="142">
        <v>79.97</v>
      </c>
      <c r="I188" s="143"/>
      <c r="J188" s="144">
        <f>ROUND(I188*H188,2)</f>
        <v>0</v>
      </c>
      <c r="K188" s="140" t="s">
        <v>236</v>
      </c>
      <c r="L188" s="32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0.32500000000000001</v>
      </c>
      <c r="T188" s="148">
        <f>S188*H188</f>
        <v>25.99025</v>
      </c>
      <c r="AR188" s="149" t="s">
        <v>237</v>
      </c>
      <c r="AT188" s="149" t="s">
        <v>232</v>
      </c>
      <c r="AU188" s="149" t="s">
        <v>89</v>
      </c>
      <c r="AY188" s="17" t="s">
        <v>230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21</v>
      </c>
      <c r="BK188" s="150">
        <f>ROUND(I188*H188,2)</f>
        <v>0</v>
      </c>
      <c r="BL188" s="17" t="s">
        <v>237</v>
      </c>
      <c r="BM188" s="149" t="s">
        <v>311</v>
      </c>
    </row>
    <row r="189" spans="2:65" s="12" customFormat="1" ht="11.25">
      <c r="B189" s="151"/>
      <c r="D189" s="152" t="s">
        <v>250</v>
      </c>
      <c r="E189" s="153" t="s">
        <v>1</v>
      </c>
      <c r="F189" s="154" t="s">
        <v>312</v>
      </c>
      <c r="H189" s="155">
        <v>79.97</v>
      </c>
      <c r="I189" s="156"/>
      <c r="L189" s="151"/>
      <c r="M189" s="157"/>
      <c r="T189" s="158"/>
      <c r="AT189" s="153" t="s">
        <v>250</v>
      </c>
      <c r="AU189" s="153" t="s">
        <v>89</v>
      </c>
      <c r="AV189" s="12" t="s">
        <v>89</v>
      </c>
      <c r="AW189" s="12" t="s">
        <v>36</v>
      </c>
      <c r="AX189" s="12" t="s">
        <v>21</v>
      </c>
      <c r="AY189" s="153" t="s">
        <v>230</v>
      </c>
    </row>
    <row r="190" spans="2:65" s="1" customFormat="1" ht="11.25">
      <c r="B190" s="32"/>
      <c r="D190" s="152" t="s">
        <v>257</v>
      </c>
      <c r="F190" s="166" t="s">
        <v>313</v>
      </c>
      <c r="L190" s="32"/>
      <c r="M190" s="167"/>
      <c r="T190" s="56"/>
      <c r="AU190" s="17" t="s">
        <v>89</v>
      </c>
    </row>
    <row r="191" spans="2:65" s="1" customFormat="1" ht="11.25">
      <c r="B191" s="32"/>
      <c r="D191" s="152" t="s">
        <v>257</v>
      </c>
      <c r="F191" s="168" t="s">
        <v>302</v>
      </c>
      <c r="H191" s="169">
        <v>0</v>
      </c>
      <c r="L191" s="32"/>
      <c r="M191" s="167"/>
      <c r="T191" s="56"/>
      <c r="AU191" s="17" t="s">
        <v>89</v>
      </c>
    </row>
    <row r="192" spans="2:65" s="1" customFormat="1" ht="11.25">
      <c r="B192" s="32"/>
      <c r="D192" s="152" t="s">
        <v>257</v>
      </c>
      <c r="F192" s="168" t="s">
        <v>303</v>
      </c>
      <c r="H192" s="169">
        <v>79.97</v>
      </c>
      <c r="L192" s="32"/>
      <c r="M192" s="167"/>
      <c r="T192" s="56"/>
      <c r="AU192" s="17" t="s">
        <v>89</v>
      </c>
    </row>
    <row r="193" spans="2:65" s="1" customFormat="1" ht="11.25">
      <c r="B193" s="32"/>
      <c r="D193" s="152" t="s">
        <v>257</v>
      </c>
      <c r="F193" s="168" t="s">
        <v>252</v>
      </c>
      <c r="H193" s="169">
        <v>79.97</v>
      </c>
      <c r="L193" s="32"/>
      <c r="M193" s="167"/>
      <c r="T193" s="56"/>
      <c r="AU193" s="17" t="s">
        <v>89</v>
      </c>
    </row>
    <row r="194" spans="2:65" s="1" customFormat="1" ht="24.2" customHeight="1">
      <c r="B194" s="32"/>
      <c r="C194" s="138" t="s">
        <v>314</v>
      </c>
      <c r="D194" s="138" t="s">
        <v>232</v>
      </c>
      <c r="E194" s="139" t="s">
        <v>315</v>
      </c>
      <c r="F194" s="140" t="s">
        <v>316</v>
      </c>
      <c r="G194" s="141" t="s">
        <v>247</v>
      </c>
      <c r="H194" s="142">
        <v>145.4</v>
      </c>
      <c r="I194" s="143"/>
      <c r="J194" s="144">
        <f>ROUND(I194*H194,2)</f>
        <v>0</v>
      </c>
      <c r="K194" s="140" t="s">
        <v>236</v>
      </c>
      <c r="L194" s="32"/>
      <c r="M194" s="145" t="s">
        <v>1</v>
      </c>
      <c r="N194" s="146" t="s">
        <v>46</v>
      </c>
      <c r="P194" s="147">
        <f>O194*H194</f>
        <v>0</v>
      </c>
      <c r="Q194" s="147">
        <v>3.0000000000000001E-5</v>
      </c>
      <c r="R194" s="147">
        <f>Q194*H194</f>
        <v>4.3620000000000004E-3</v>
      </c>
      <c r="S194" s="147">
        <v>0</v>
      </c>
      <c r="T194" s="148">
        <f>S194*H194</f>
        <v>0</v>
      </c>
      <c r="AR194" s="149" t="s">
        <v>237</v>
      </c>
      <c r="AT194" s="149" t="s">
        <v>232</v>
      </c>
      <c r="AU194" s="149" t="s">
        <v>89</v>
      </c>
      <c r="AY194" s="17" t="s">
        <v>230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21</v>
      </c>
      <c r="BK194" s="150">
        <f>ROUND(I194*H194,2)</f>
        <v>0</v>
      </c>
      <c r="BL194" s="17" t="s">
        <v>237</v>
      </c>
      <c r="BM194" s="149" t="s">
        <v>317</v>
      </c>
    </row>
    <row r="195" spans="2:65" s="14" customFormat="1" ht="11.25">
      <c r="B195" s="172"/>
      <c r="D195" s="152" t="s">
        <v>250</v>
      </c>
      <c r="E195" s="173" t="s">
        <v>1</v>
      </c>
      <c r="F195" s="174" t="s">
        <v>318</v>
      </c>
      <c r="H195" s="173" t="s">
        <v>1</v>
      </c>
      <c r="I195" s="175"/>
      <c r="L195" s="172"/>
      <c r="M195" s="176"/>
      <c r="T195" s="177"/>
      <c r="AT195" s="173" t="s">
        <v>250</v>
      </c>
      <c r="AU195" s="173" t="s">
        <v>89</v>
      </c>
      <c r="AV195" s="14" t="s">
        <v>21</v>
      </c>
      <c r="AW195" s="14" t="s">
        <v>36</v>
      </c>
      <c r="AX195" s="14" t="s">
        <v>81</v>
      </c>
      <c r="AY195" s="173" t="s">
        <v>230</v>
      </c>
    </row>
    <row r="196" spans="2:65" s="12" customFormat="1" ht="11.25">
      <c r="B196" s="151"/>
      <c r="D196" s="152" t="s">
        <v>250</v>
      </c>
      <c r="E196" s="153" t="s">
        <v>1</v>
      </c>
      <c r="F196" s="154" t="s">
        <v>319</v>
      </c>
      <c r="H196" s="155">
        <v>145.4</v>
      </c>
      <c r="I196" s="156"/>
      <c r="L196" s="151"/>
      <c r="M196" s="157"/>
      <c r="T196" s="158"/>
      <c r="AT196" s="153" t="s">
        <v>250</v>
      </c>
      <c r="AU196" s="153" t="s">
        <v>89</v>
      </c>
      <c r="AV196" s="12" t="s">
        <v>89</v>
      </c>
      <c r="AW196" s="12" t="s">
        <v>36</v>
      </c>
      <c r="AX196" s="12" t="s">
        <v>21</v>
      </c>
      <c r="AY196" s="153" t="s">
        <v>230</v>
      </c>
    </row>
    <row r="197" spans="2:65" s="1" customFormat="1" ht="33" customHeight="1">
      <c r="B197" s="32"/>
      <c r="C197" s="138" t="s">
        <v>156</v>
      </c>
      <c r="D197" s="138" t="s">
        <v>232</v>
      </c>
      <c r="E197" s="139" t="s">
        <v>320</v>
      </c>
      <c r="F197" s="140" t="s">
        <v>321</v>
      </c>
      <c r="G197" s="141" t="s">
        <v>276</v>
      </c>
      <c r="H197" s="142">
        <v>187.66</v>
      </c>
      <c r="I197" s="143"/>
      <c r="J197" s="144">
        <f>ROUND(I197*H197,2)</f>
        <v>0</v>
      </c>
      <c r="K197" s="140" t="s">
        <v>236</v>
      </c>
      <c r="L197" s="32"/>
      <c r="M197" s="145" t="s">
        <v>1</v>
      </c>
      <c r="N197" s="146" t="s">
        <v>46</v>
      </c>
      <c r="P197" s="147">
        <f>O197*H197</f>
        <v>0</v>
      </c>
      <c r="Q197" s="147">
        <v>0</v>
      </c>
      <c r="R197" s="147">
        <f>Q197*H197</f>
        <v>0</v>
      </c>
      <c r="S197" s="147">
        <v>0.625</v>
      </c>
      <c r="T197" s="148">
        <f>S197*H197</f>
        <v>117.28749999999999</v>
      </c>
      <c r="AR197" s="149" t="s">
        <v>237</v>
      </c>
      <c r="AT197" s="149" t="s">
        <v>232</v>
      </c>
      <c r="AU197" s="149" t="s">
        <v>89</v>
      </c>
      <c r="AY197" s="17" t="s">
        <v>230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21</v>
      </c>
      <c r="BK197" s="150">
        <f>ROUND(I197*H197,2)</f>
        <v>0</v>
      </c>
      <c r="BL197" s="17" t="s">
        <v>237</v>
      </c>
      <c r="BM197" s="149" t="s">
        <v>322</v>
      </c>
    </row>
    <row r="198" spans="2:65" s="12" customFormat="1" ht="11.25">
      <c r="B198" s="151"/>
      <c r="D198" s="152" t="s">
        <v>250</v>
      </c>
      <c r="E198" s="153" t="s">
        <v>1</v>
      </c>
      <c r="F198" s="154" t="s">
        <v>323</v>
      </c>
      <c r="H198" s="155">
        <v>105.71</v>
      </c>
      <c r="I198" s="156"/>
      <c r="L198" s="151"/>
      <c r="M198" s="157"/>
      <c r="T198" s="158"/>
      <c r="AT198" s="153" t="s">
        <v>250</v>
      </c>
      <c r="AU198" s="153" t="s">
        <v>89</v>
      </c>
      <c r="AV198" s="12" t="s">
        <v>89</v>
      </c>
      <c r="AW198" s="12" t="s">
        <v>36</v>
      </c>
      <c r="AX198" s="12" t="s">
        <v>81</v>
      </c>
      <c r="AY198" s="153" t="s">
        <v>230</v>
      </c>
    </row>
    <row r="199" spans="2:65" s="12" customFormat="1" ht="11.25">
      <c r="B199" s="151"/>
      <c r="D199" s="152" t="s">
        <v>250</v>
      </c>
      <c r="E199" s="153" t="s">
        <v>1</v>
      </c>
      <c r="F199" s="154" t="s">
        <v>324</v>
      </c>
      <c r="H199" s="155">
        <v>81.95</v>
      </c>
      <c r="I199" s="156"/>
      <c r="L199" s="151"/>
      <c r="M199" s="157"/>
      <c r="T199" s="158"/>
      <c r="AT199" s="153" t="s">
        <v>250</v>
      </c>
      <c r="AU199" s="153" t="s">
        <v>89</v>
      </c>
      <c r="AV199" s="12" t="s">
        <v>89</v>
      </c>
      <c r="AW199" s="12" t="s">
        <v>36</v>
      </c>
      <c r="AX199" s="12" t="s">
        <v>81</v>
      </c>
      <c r="AY199" s="153" t="s">
        <v>230</v>
      </c>
    </row>
    <row r="200" spans="2:65" s="13" customFormat="1" ht="11.25">
      <c r="B200" s="159"/>
      <c r="D200" s="152" t="s">
        <v>250</v>
      </c>
      <c r="E200" s="160" t="s">
        <v>1</v>
      </c>
      <c r="F200" s="161" t="s">
        <v>252</v>
      </c>
      <c r="H200" s="162">
        <v>187.66</v>
      </c>
      <c r="I200" s="163"/>
      <c r="L200" s="159"/>
      <c r="M200" s="164"/>
      <c r="T200" s="165"/>
      <c r="AT200" s="160" t="s">
        <v>250</v>
      </c>
      <c r="AU200" s="160" t="s">
        <v>89</v>
      </c>
      <c r="AV200" s="13" t="s">
        <v>237</v>
      </c>
      <c r="AW200" s="13" t="s">
        <v>36</v>
      </c>
      <c r="AX200" s="13" t="s">
        <v>21</v>
      </c>
      <c r="AY200" s="160" t="s">
        <v>230</v>
      </c>
    </row>
    <row r="201" spans="2:65" s="1" customFormat="1" ht="11.25">
      <c r="B201" s="32"/>
      <c r="D201" s="152" t="s">
        <v>257</v>
      </c>
      <c r="F201" s="166" t="s">
        <v>325</v>
      </c>
      <c r="L201" s="32"/>
      <c r="M201" s="167"/>
      <c r="T201" s="56"/>
      <c r="AU201" s="17" t="s">
        <v>89</v>
      </c>
    </row>
    <row r="202" spans="2:65" s="1" customFormat="1" ht="11.25">
      <c r="B202" s="32"/>
      <c r="D202" s="152" t="s">
        <v>257</v>
      </c>
      <c r="F202" s="168" t="s">
        <v>326</v>
      </c>
      <c r="H202" s="169">
        <v>0</v>
      </c>
      <c r="L202" s="32"/>
      <c r="M202" s="167"/>
      <c r="T202" s="56"/>
      <c r="AU202" s="17" t="s">
        <v>89</v>
      </c>
    </row>
    <row r="203" spans="2:65" s="1" customFormat="1" ht="11.25">
      <c r="B203" s="32"/>
      <c r="D203" s="152" t="s">
        <v>257</v>
      </c>
      <c r="F203" s="168" t="s">
        <v>327</v>
      </c>
      <c r="H203" s="169">
        <v>24.31</v>
      </c>
      <c r="L203" s="32"/>
      <c r="M203" s="167"/>
      <c r="T203" s="56"/>
      <c r="AU203" s="17" t="s">
        <v>89</v>
      </c>
    </row>
    <row r="204" spans="2:65" s="1" customFormat="1" ht="11.25">
      <c r="B204" s="32"/>
      <c r="D204" s="152" t="s">
        <v>257</v>
      </c>
      <c r="F204" s="168" t="s">
        <v>328</v>
      </c>
      <c r="H204" s="169">
        <v>69.959999999999994</v>
      </c>
      <c r="L204" s="32"/>
      <c r="M204" s="167"/>
      <c r="T204" s="56"/>
      <c r="AU204" s="17" t="s">
        <v>89</v>
      </c>
    </row>
    <row r="205" spans="2:65" s="1" customFormat="1" ht="11.25">
      <c r="B205" s="32"/>
      <c r="D205" s="152" t="s">
        <v>257</v>
      </c>
      <c r="F205" s="168" t="s">
        <v>329</v>
      </c>
      <c r="H205" s="169">
        <v>10.01</v>
      </c>
      <c r="L205" s="32"/>
      <c r="M205" s="167"/>
      <c r="T205" s="56"/>
      <c r="AU205" s="17" t="s">
        <v>89</v>
      </c>
    </row>
    <row r="206" spans="2:65" s="1" customFormat="1" ht="11.25">
      <c r="B206" s="32"/>
      <c r="D206" s="152" t="s">
        <v>257</v>
      </c>
      <c r="F206" s="168" t="s">
        <v>330</v>
      </c>
      <c r="H206" s="169">
        <v>1.43</v>
      </c>
      <c r="L206" s="32"/>
      <c r="M206" s="167"/>
      <c r="T206" s="56"/>
      <c r="AU206" s="17" t="s">
        <v>89</v>
      </c>
    </row>
    <row r="207" spans="2:65" s="1" customFormat="1" ht="11.25">
      <c r="B207" s="32"/>
      <c r="D207" s="152" t="s">
        <v>257</v>
      </c>
      <c r="F207" s="168" t="s">
        <v>252</v>
      </c>
      <c r="H207" s="169">
        <v>105.71</v>
      </c>
      <c r="L207" s="32"/>
      <c r="M207" s="167"/>
      <c r="T207" s="56"/>
      <c r="AU207" s="17" t="s">
        <v>89</v>
      </c>
    </row>
    <row r="208" spans="2:65" s="1" customFormat="1" ht="11.25">
      <c r="B208" s="32"/>
      <c r="D208" s="152" t="s">
        <v>257</v>
      </c>
      <c r="F208" s="166" t="s">
        <v>331</v>
      </c>
      <c r="L208" s="32"/>
      <c r="M208" s="167"/>
      <c r="T208" s="56"/>
      <c r="AU208" s="17" t="s">
        <v>89</v>
      </c>
    </row>
    <row r="209" spans="2:65" s="1" customFormat="1" ht="11.25">
      <c r="B209" s="32"/>
      <c r="D209" s="152" t="s">
        <v>257</v>
      </c>
      <c r="F209" s="168" t="s">
        <v>332</v>
      </c>
      <c r="H209" s="169">
        <v>0</v>
      </c>
      <c r="L209" s="32"/>
      <c r="M209" s="167"/>
      <c r="T209" s="56"/>
      <c r="AU209" s="17" t="s">
        <v>89</v>
      </c>
    </row>
    <row r="210" spans="2:65" s="1" customFormat="1" ht="11.25">
      <c r="B210" s="32"/>
      <c r="D210" s="152" t="s">
        <v>257</v>
      </c>
      <c r="F210" s="168" t="s">
        <v>333</v>
      </c>
      <c r="H210" s="169">
        <v>81.95</v>
      </c>
      <c r="L210" s="32"/>
      <c r="M210" s="167"/>
      <c r="T210" s="56"/>
      <c r="AU210" s="17" t="s">
        <v>89</v>
      </c>
    </row>
    <row r="211" spans="2:65" s="1" customFormat="1" ht="11.25">
      <c r="B211" s="32"/>
      <c r="D211" s="152" t="s">
        <v>257</v>
      </c>
      <c r="F211" s="168" t="s">
        <v>288</v>
      </c>
      <c r="H211" s="169">
        <v>81.95</v>
      </c>
      <c r="L211" s="32"/>
      <c r="M211" s="167"/>
      <c r="T211" s="56"/>
      <c r="AU211" s="17" t="s">
        <v>89</v>
      </c>
    </row>
    <row r="212" spans="2:65" s="1" customFormat="1" ht="24.2" customHeight="1">
      <c r="B212" s="32"/>
      <c r="C212" s="138" t="s">
        <v>334</v>
      </c>
      <c r="D212" s="138" t="s">
        <v>232</v>
      </c>
      <c r="E212" s="139" t="s">
        <v>335</v>
      </c>
      <c r="F212" s="140" t="s">
        <v>336</v>
      </c>
      <c r="G212" s="141" t="s">
        <v>247</v>
      </c>
      <c r="H212" s="142">
        <v>149</v>
      </c>
      <c r="I212" s="143"/>
      <c r="J212" s="144">
        <f>ROUND(I212*H212,2)</f>
        <v>0</v>
      </c>
      <c r="K212" s="140" t="s">
        <v>236</v>
      </c>
      <c r="L212" s="32"/>
      <c r="M212" s="145" t="s">
        <v>1</v>
      </c>
      <c r="N212" s="146" t="s">
        <v>46</v>
      </c>
      <c r="P212" s="147">
        <f>O212*H212</f>
        <v>0</v>
      </c>
      <c r="Q212" s="147">
        <v>8.0000000000000007E-5</v>
      </c>
      <c r="R212" s="147">
        <f>Q212*H212</f>
        <v>1.1920000000000002E-2</v>
      </c>
      <c r="S212" s="147">
        <v>0</v>
      </c>
      <c r="T212" s="148">
        <f>S212*H212</f>
        <v>0</v>
      </c>
      <c r="AR212" s="149" t="s">
        <v>237</v>
      </c>
      <c r="AT212" s="149" t="s">
        <v>232</v>
      </c>
      <c r="AU212" s="149" t="s">
        <v>89</v>
      </c>
      <c r="AY212" s="17" t="s">
        <v>230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21</v>
      </c>
      <c r="BK212" s="150">
        <f>ROUND(I212*H212,2)</f>
        <v>0</v>
      </c>
      <c r="BL212" s="17" t="s">
        <v>237</v>
      </c>
      <c r="BM212" s="149" t="s">
        <v>337</v>
      </c>
    </row>
    <row r="213" spans="2:65" s="12" customFormat="1" ht="11.25">
      <c r="B213" s="151"/>
      <c r="D213" s="152" t="s">
        <v>250</v>
      </c>
      <c r="E213" s="153" t="s">
        <v>1</v>
      </c>
      <c r="F213" s="154" t="s">
        <v>338</v>
      </c>
      <c r="H213" s="155">
        <v>149</v>
      </c>
      <c r="I213" s="156"/>
      <c r="L213" s="151"/>
      <c r="M213" s="157"/>
      <c r="T213" s="158"/>
      <c r="AT213" s="153" t="s">
        <v>250</v>
      </c>
      <c r="AU213" s="153" t="s">
        <v>89</v>
      </c>
      <c r="AV213" s="12" t="s">
        <v>89</v>
      </c>
      <c r="AW213" s="12" t="s">
        <v>36</v>
      </c>
      <c r="AX213" s="12" t="s">
        <v>21</v>
      </c>
      <c r="AY213" s="153" t="s">
        <v>230</v>
      </c>
    </row>
    <row r="214" spans="2:65" s="1" customFormat="1" ht="11.25">
      <c r="B214" s="32"/>
      <c r="D214" s="152" t="s">
        <v>257</v>
      </c>
      <c r="F214" s="166" t="s">
        <v>339</v>
      </c>
      <c r="L214" s="32"/>
      <c r="M214" s="167"/>
      <c r="T214" s="56"/>
      <c r="AU214" s="17" t="s">
        <v>89</v>
      </c>
    </row>
    <row r="215" spans="2:65" s="1" customFormat="1" ht="11.25">
      <c r="B215" s="32"/>
      <c r="D215" s="152" t="s">
        <v>257</v>
      </c>
      <c r="F215" s="168" t="s">
        <v>332</v>
      </c>
      <c r="H215" s="169">
        <v>0</v>
      </c>
      <c r="L215" s="32"/>
      <c r="M215" s="167"/>
      <c r="T215" s="56"/>
      <c r="AU215" s="17" t="s">
        <v>89</v>
      </c>
    </row>
    <row r="216" spans="2:65" s="1" customFormat="1" ht="11.25">
      <c r="B216" s="32"/>
      <c r="D216" s="152" t="s">
        <v>257</v>
      </c>
      <c r="F216" s="168" t="s">
        <v>340</v>
      </c>
      <c r="H216" s="169">
        <v>149</v>
      </c>
      <c r="L216" s="32"/>
      <c r="M216" s="167"/>
      <c r="T216" s="56"/>
      <c r="AU216" s="17" t="s">
        <v>89</v>
      </c>
    </row>
    <row r="217" spans="2:65" s="1" customFormat="1" ht="11.25">
      <c r="B217" s="32"/>
      <c r="D217" s="152" t="s">
        <v>257</v>
      </c>
      <c r="F217" s="168" t="s">
        <v>288</v>
      </c>
      <c r="H217" s="169">
        <v>149</v>
      </c>
      <c r="L217" s="32"/>
      <c r="M217" s="167"/>
      <c r="T217" s="56"/>
      <c r="AU217" s="17" t="s">
        <v>89</v>
      </c>
    </row>
    <row r="218" spans="2:65" s="1" customFormat="1" ht="24.2" customHeight="1">
      <c r="B218" s="32"/>
      <c r="C218" s="138" t="s">
        <v>341</v>
      </c>
      <c r="D218" s="138" t="s">
        <v>232</v>
      </c>
      <c r="E218" s="139" t="s">
        <v>342</v>
      </c>
      <c r="F218" s="140" t="s">
        <v>343</v>
      </c>
      <c r="G218" s="141" t="s">
        <v>247</v>
      </c>
      <c r="H218" s="142">
        <v>105.71</v>
      </c>
      <c r="I218" s="143"/>
      <c r="J218" s="144">
        <f>ROUND(I218*H218,2)</f>
        <v>0</v>
      </c>
      <c r="K218" s="140" t="s">
        <v>236</v>
      </c>
      <c r="L218" s="32"/>
      <c r="M218" s="145" t="s">
        <v>1</v>
      </c>
      <c r="N218" s="146" t="s">
        <v>46</v>
      </c>
      <c r="P218" s="147">
        <f>O218*H218</f>
        <v>0</v>
      </c>
      <c r="Q218" s="147">
        <v>1.1E-4</v>
      </c>
      <c r="R218" s="147">
        <f>Q218*H218</f>
        <v>1.1628100000000001E-2</v>
      </c>
      <c r="S218" s="147">
        <v>0</v>
      </c>
      <c r="T218" s="148">
        <f>S218*H218</f>
        <v>0</v>
      </c>
      <c r="AR218" s="149" t="s">
        <v>237</v>
      </c>
      <c r="AT218" s="149" t="s">
        <v>232</v>
      </c>
      <c r="AU218" s="149" t="s">
        <v>89</v>
      </c>
      <c r="AY218" s="17" t="s">
        <v>230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21</v>
      </c>
      <c r="BK218" s="150">
        <f>ROUND(I218*H218,2)</f>
        <v>0</v>
      </c>
      <c r="BL218" s="17" t="s">
        <v>237</v>
      </c>
      <c r="BM218" s="149" t="s">
        <v>344</v>
      </c>
    </row>
    <row r="219" spans="2:65" s="12" customFormat="1" ht="11.25">
      <c r="B219" s="151"/>
      <c r="D219" s="152" t="s">
        <v>250</v>
      </c>
      <c r="E219" s="153" t="s">
        <v>1</v>
      </c>
      <c r="F219" s="154" t="s">
        <v>345</v>
      </c>
      <c r="H219" s="155">
        <v>105.71</v>
      </c>
      <c r="I219" s="156"/>
      <c r="L219" s="151"/>
      <c r="M219" s="157"/>
      <c r="T219" s="158"/>
      <c r="AT219" s="153" t="s">
        <v>250</v>
      </c>
      <c r="AU219" s="153" t="s">
        <v>89</v>
      </c>
      <c r="AV219" s="12" t="s">
        <v>89</v>
      </c>
      <c r="AW219" s="12" t="s">
        <v>36</v>
      </c>
      <c r="AX219" s="12" t="s">
        <v>21</v>
      </c>
      <c r="AY219" s="153" t="s">
        <v>230</v>
      </c>
    </row>
    <row r="220" spans="2:65" s="1" customFormat="1" ht="11.25">
      <c r="B220" s="32"/>
      <c r="D220" s="152" t="s">
        <v>257</v>
      </c>
      <c r="F220" s="166" t="s">
        <v>346</v>
      </c>
      <c r="L220" s="32"/>
      <c r="M220" s="167"/>
      <c r="T220" s="56"/>
      <c r="AU220" s="17" t="s">
        <v>89</v>
      </c>
    </row>
    <row r="221" spans="2:65" s="1" customFormat="1" ht="11.25">
      <c r="B221" s="32"/>
      <c r="D221" s="152" t="s">
        <v>257</v>
      </c>
      <c r="F221" s="168" t="s">
        <v>326</v>
      </c>
      <c r="H221" s="169">
        <v>0</v>
      </c>
      <c r="L221" s="32"/>
      <c r="M221" s="167"/>
      <c r="T221" s="56"/>
      <c r="AU221" s="17" t="s">
        <v>89</v>
      </c>
    </row>
    <row r="222" spans="2:65" s="1" customFormat="1" ht="11.25">
      <c r="B222" s="32"/>
      <c r="D222" s="152" t="s">
        <v>257</v>
      </c>
      <c r="F222" s="168" t="s">
        <v>327</v>
      </c>
      <c r="H222" s="169">
        <v>24.31</v>
      </c>
      <c r="L222" s="32"/>
      <c r="M222" s="167"/>
      <c r="T222" s="56"/>
      <c r="AU222" s="17" t="s">
        <v>89</v>
      </c>
    </row>
    <row r="223" spans="2:65" s="1" customFormat="1" ht="11.25">
      <c r="B223" s="32"/>
      <c r="D223" s="152" t="s">
        <v>257</v>
      </c>
      <c r="F223" s="168" t="s">
        <v>328</v>
      </c>
      <c r="H223" s="169">
        <v>69.959999999999994</v>
      </c>
      <c r="L223" s="32"/>
      <c r="M223" s="167"/>
      <c r="T223" s="56"/>
      <c r="AU223" s="17" t="s">
        <v>89</v>
      </c>
    </row>
    <row r="224" spans="2:65" s="1" customFormat="1" ht="11.25">
      <c r="B224" s="32"/>
      <c r="D224" s="152" t="s">
        <v>257</v>
      </c>
      <c r="F224" s="168" t="s">
        <v>329</v>
      </c>
      <c r="H224" s="169">
        <v>10.01</v>
      </c>
      <c r="L224" s="32"/>
      <c r="M224" s="167"/>
      <c r="T224" s="56"/>
      <c r="AU224" s="17" t="s">
        <v>89</v>
      </c>
    </row>
    <row r="225" spans="2:65" s="1" customFormat="1" ht="11.25">
      <c r="B225" s="32"/>
      <c r="D225" s="152" t="s">
        <v>257</v>
      </c>
      <c r="F225" s="168" t="s">
        <v>330</v>
      </c>
      <c r="H225" s="169">
        <v>1.43</v>
      </c>
      <c r="L225" s="32"/>
      <c r="M225" s="167"/>
      <c r="T225" s="56"/>
      <c r="AU225" s="17" t="s">
        <v>89</v>
      </c>
    </row>
    <row r="226" spans="2:65" s="1" customFormat="1" ht="11.25">
      <c r="B226" s="32"/>
      <c r="D226" s="152" t="s">
        <v>257</v>
      </c>
      <c r="F226" s="168" t="s">
        <v>252</v>
      </c>
      <c r="H226" s="169">
        <v>105.71</v>
      </c>
      <c r="L226" s="32"/>
      <c r="M226" s="167"/>
      <c r="T226" s="56"/>
      <c r="AU226" s="17" t="s">
        <v>89</v>
      </c>
    </row>
    <row r="227" spans="2:65" s="1" customFormat="1" ht="21.75" customHeight="1">
      <c r="B227" s="32"/>
      <c r="C227" s="138" t="s">
        <v>347</v>
      </c>
      <c r="D227" s="138" t="s">
        <v>232</v>
      </c>
      <c r="E227" s="139" t="s">
        <v>348</v>
      </c>
      <c r="F227" s="140" t="s">
        <v>349</v>
      </c>
      <c r="G227" s="141" t="s">
        <v>350</v>
      </c>
      <c r="H227" s="142">
        <v>188.98400000000001</v>
      </c>
      <c r="I227" s="143"/>
      <c r="J227" s="144">
        <f>ROUND(I227*H227,2)</f>
        <v>0</v>
      </c>
      <c r="K227" s="140" t="s">
        <v>236</v>
      </c>
      <c r="L227" s="32"/>
      <c r="M227" s="145" t="s">
        <v>1</v>
      </c>
      <c r="N227" s="146" t="s">
        <v>46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237</v>
      </c>
      <c r="AT227" s="149" t="s">
        <v>232</v>
      </c>
      <c r="AU227" s="149" t="s">
        <v>89</v>
      </c>
      <c r="AY227" s="17" t="s">
        <v>230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21</v>
      </c>
      <c r="BK227" s="150">
        <f>ROUND(I227*H227,2)</f>
        <v>0</v>
      </c>
      <c r="BL227" s="17" t="s">
        <v>237</v>
      </c>
      <c r="BM227" s="149" t="s">
        <v>351</v>
      </c>
    </row>
    <row r="228" spans="2:65" s="1" customFormat="1" ht="24.2" customHeight="1">
      <c r="B228" s="32"/>
      <c r="C228" s="138" t="s">
        <v>352</v>
      </c>
      <c r="D228" s="138" t="s">
        <v>232</v>
      </c>
      <c r="E228" s="139" t="s">
        <v>353</v>
      </c>
      <c r="F228" s="140" t="s">
        <v>354</v>
      </c>
      <c r="G228" s="141" t="s">
        <v>350</v>
      </c>
      <c r="H228" s="142">
        <v>1700.856</v>
      </c>
      <c r="I228" s="143"/>
      <c r="J228" s="144">
        <f>ROUND(I228*H228,2)</f>
        <v>0</v>
      </c>
      <c r="K228" s="140" t="s">
        <v>236</v>
      </c>
      <c r="L228" s="32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237</v>
      </c>
      <c r="AT228" s="149" t="s">
        <v>232</v>
      </c>
      <c r="AU228" s="149" t="s">
        <v>89</v>
      </c>
      <c r="AY228" s="17" t="s">
        <v>230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21</v>
      </c>
      <c r="BK228" s="150">
        <f>ROUND(I228*H228,2)</f>
        <v>0</v>
      </c>
      <c r="BL228" s="17" t="s">
        <v>237</v>
      </c>
      <c r="BM228" s="149" t="s">
        <v>355</v>
      </c>
    </row>
    <row r="229" spans="2:65" s="12" customFormat="1" ht="11.25">
      <c r="B229" s="151"/>
      <c r="D229" s="152" t="s">
        <v>250</v>
      </c>
      <c r="F229" s="154" t="s">
        <v>356</v>
      </c>
      <c r="H229" s="155">
        <v>1700.856</v>
      </c>
      <c r="I229" s="156"/>
      <c r="L229" s="151"/>
      <c r="M229" s="157"/>
      <c r="T229" s="158"/>
      <c r="AT229" s="153" t="s">
        <v>250</v>
      </c>
      <c r="AU229" s="153" t="s">
        <v>89</v>
      </c>
      <c r="AV229" s="12" t="s">
        <v>89</v>
      </c>
      <c r="AW229" s="12" t="s">
        <v>4</v>
      </c>
      <c r="AX229" s="12" t="s">
        <v>21</v>
      </c>
      <c r="AY229" s="153" t="s">
        <v>230</v>
      </c>
    </row>
    <row r="230" spans="2:65" s="1" customFormat="1" ht="37.9" customHeight="1">
      <c r="B230" s="32"/>
      <c r="C230" s="138" t="s">
        <v>7</v>
      </c>
      <c r="D230" s="138" t="s">
        <v>232</v>
      </c>
      <c r="E230" s="139" t="s">
        <v>357</v>
      </c>
      <c r="F230" s="140" t="s">
        <v>358</v>
      </c>
      <c r="G230" s="141" t="s">
        <v>350</v>
      </c>
      <c r="H230" s="142">
        <v>188.98400000000001</v>
      </c>
      <c r="I230" s="143"/>
      <c r="J230" s="144">
        <f>ROUND(I230*H230,2)</f>
        <v>0</v>
      </c>
      <c r="K230" s="140" t="s">
        <v>248</v>
      </c>
      <c r="L230" s="32"/>
      <c r="M230" s="145" t="s">
        <v>1</v>
      </c>
      <c r="N230" s="146" t="s">
        <v>46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237</v>
      </c>
      <c r="AT230" s="149" t="s">
        <v>232</v>
      </c>
      <c r="AU230" s="149" t="s">
        <v>89</v>
      </c>
      <c r="AY230" s="17" t="s">
        <v>230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21</v>
      </c>
      <c r="BK230" s="150">
        <f>ROUND(I230*H230,2)</f>
        <v>0</v>
      </c>
      <c r="BL230" s="17" t="s">
        <v>237</v>
      </c>
      <c r="BM230" s="149" t="s">
        <v>359</v>
      </c>
    </row>
    <row r="231" spans="2:65" s="1" customFormat="1" ht="33" customHeight="1">
      <c r="B231" s="32"/>
      <c r="C231" s="138" t="s">
        <v>360</v>
      </c>
      <c r="D231" s="138" t="s">
        <v>232</v>
      </c>
      <c r="E231" s="139" t="s">
        <v>361</v>
      </c>
      <c r="F231" s="140" t="s">
        <v>362</v>
      </c>
      <c r="G231" s="141" t="s">
        <v>276</v>
      </c>
      <c r="H231" s="142">
        <v>309.64999999999998</v>
      </c>
      <c r="I231" s="143"/>
      <c r="J231" s="144">
        <f>ROUND(I231*H231,2)</f>
        <v>0</v>
      </c>
      <c r="K231" s="140" t="s">
        <v>236</v>
      </c>
      <c r="L231" s="32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0.28999999999999998</v>
      </c>
      <c r="T231" s="148">
        <f>S231*H231</f>
        <v>89.79849999999999</v>
      </c>
      <c r="AR231" s="149" t="s">
        <v>237</v>
      </c>
      <c r="AT231" s="149" t="s">
        <v>232</v>
      </c>
      <c r="AU231" s="149" t="s">
        <v>89</v>
      </c>
      <c r="AY231" s="17" t="s">
        <v>230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21</v>
      </c>
      <c r="BK231" s="150">
        <f>ROUND(I231*H231,2)</f>
        <v>0</v>
      </c>
      <c r="BL231" s="17" t="s">
        <v>237</v>
      </c>
      <c r="BM231" s="149" t="s">
        <v>363</v>
      </c>
    </row>
    <row r="232" spans="2:65" s="12" customFormat="1" ht="11.25">
      <c r="B232" s="151"/>
      <c r="D232" s="152" t="s">
        <v>250</v>
      </c>
      <c r="E232" s="153" t="s">
        <v>1</v>
      </c>
      <c r="F232" s="154" t="s">
        <v>364</v>
      </c>
      <c r="H232" s="155">
        <v>105.71</v>
      </c>
      <c r="I232" s="156"/>
      <c r="L232" s="151"/>
      <c r="M232" s="157"/>
      <c r="T232" s="158"/>
      <c r="AT232" s="153" t="s">
        <v>250</v>
      </c>
      <c r="AU232" s="153" t="s">
        <v>89</v>
      </c>
      <c r="AV232" s="12" t="s">
        <v>89</v>
      </c>
      <c r="AW232" s="12" t="s">
        <v>36</v>
      </c>
      <c r="AX232" s="12" t="s">
        <v>81</v>
      </c>
      <c r="AY232" s="153" t="s">
        <v>230</v>
      </c>
    </row>
    <row r="233" spans="2:65" s="12" customFormat="1" ht="11.25">
      <c r="B233" s="151"/>
      <c r="D233" s="152" t="s">
        <v>250</v>
      </c>
      <c r="E233" s="153" t="s">
        <v>1</v>
      </c>
      <c r="F233" s="154" t="s">
        <v>365</v>
      </c>
      <c r="H233" s="155">
        <v>121.99</v>
      </c>
      <c r="I233" s="156"/>
      <c r="L233" s="151"/>
      <c r="M233" s="157"/>
      <c r="T233" s="158"/>
      <c r="AT233" s="153" t="s">
        <v>250</v>
      </c>
      <c r="AU233" s="153" t="s">
        <v>89</v>
      </c>
      <c r="AV233" s="12" t="s">
        <v>89</v>
      </c>
      <c r="AW233" s="12" t="s">
        <v>36</v>
      </c>
      <c r="AX233" s="12" t="s">
        <v>81</v>
      </c>
      <c r="AY233" s="153" t="s">
        <v>230</v>
      </c>
    </row>
    <row r="234" spans="2:65" s="12" customFormat="1" ht="11.25">
      <c r="B234" s="151"/>
      <c r="D234" s="152" t="s">
        <v>250</v>
      </c>
      <c r="E234" s="153" t="s">
        <v>1</v>
      </c>
      <c r="F234" s="154" t="s">
        <v>366</v>
      </c>
      <c r="H234" s="155">
        <v>81.95</v>
      </c>
      <c r="I234" s="156"/>
      <c r="L234" s="151"/>
      <c r="M234" s="157"/>
      <c r="T234" s="158"/>
      <c r="AT234" s="153" t="s">
        <v>250</v>
      </c>
      <c r="AU234" s="153" t="s">
        <v>89</v>
      </c>
      <c r="AV234" s="12" t="s">
        <v>89</v>
      </c>
      <c r="AW234" s="12" t="s">
        <v>36</v>
      </c>
      <c r="AX234" s="12" t="s">
        <v>81</v>
      </c>
      <c r="AY234" s="153" t="s">
        <v>230</v>
      </c>
    </row>
    <row r="235" spans="2:65" s="13" customFormat="1" ht="11.25">
      <c r="B235" s="159"/>
      <c r="D235" s="152" t="s">
        <v>250</v>
      </c>
      <c r="E235" s="160" t="s">
        <v>1</v>
      </c>
      <c r="F235" s="161" t="s">
        <v>252</v>
      </c>
      <c r="H235" s="162">
        <v>309.64999999999998</v>
      </c>
      <c r="I235" s="163"/>
      <c r="L235" s="159"/>
      <c r="M235" s="164"/>
      <c r="T235" s="165"/>
      <c r="AT235" s="160" t="s">
        <v>250</v>
      </c>
      <c r="AU235" s="160" t="s">
        <v>89</v>
      </c>
      <c r="AV235" s="13" t="s">
        <v>237</v>
      </c>
      <c r="AW235" s="13" t="s">
        <v>36</v>
      </c>
      <c r="AX235" s="13" t="s">
        <v>21</v>
      </c>
      <c r="AY235" s="160" t="s">
        <v>230</v>
      </c>
    </row>
    <row r="236" spans="2:65" s="1" customFormat="1" ht="11.25">
      <c r="B236" s="32"/>
      <c r="D236" s="152" t="s">
        <v>257</v>
      </c>
      <c r="F236" s="166" t="s">
        <v>325</v>
      </c>
      <c r="L236" s="32"/>
      <c r="M236" s="167"/>
      <c r="T236" s="56"/>
      <c r="AU236" s="17" t="s">
        <v>89</v>
      </c>
    </row>
    <row r="237" spans="2:65" s="1" customFormat="1" ht="11.25">
      <c r="B237" s="32"/>
      <c r="D237" s="152" t="s">
        <v>257</v>
      </c>
      <c r="F237" s="168" t="s">
        <v>326</v>
      </c>
      <c r="H237" s="169">
        <v>0</v>
      </c>
      <c r="L237" s="32"/>
      <c r="M237" s="167"/>
      <c r="T237" s="56"/>
      <c r="AU237" s="17" t="s">
        <v>89</v>
      </c>
    </row>
    <row r="238" spans="2:65" s="1" customFormat="1" ht="11.25">
      <c r="B238" s="32"/>
      <c r="D238" s="152" t="s">
        <v>257</v>
      </c>
      <c r="F238" s="168" t="s">
        <v>327</v>
      </c>
      <c r="H238" s="169">
        <v>24.31</v>
      </c>
      <c r="L238" s="32"/>
      <c r="M238" s="167"/>
      <c r="T238" s="56"/>
      <c r="AU238" s="17" t="s">
        <v>89</v>
      </c>
    </row>
    <row r="239" spans="2:65" s="1" customFormat="1" ht="11.25">
      <c r="B239" s="32"/>
      <c r="D239" s="152" t="s">
        <v>257</v>
      </c>
      <c r="F239" s="168" t="s">
        <v>328</v>
      </c>
      <c r="H239" s="169">
        <v>69.959999999999994</v>
      </c>
      <c r="L239" s="32"/>
      <c r="M239" s="167"/>
      <c r="T239" s="56"/>
      <c r="AU239" s="17" t="s">
        <v>89</v>
      </c>
    </row>
    <row r="240" spans="2:65" s="1" customFormat="1" ht="11.25">
      <c r="B240" s="32"/>
      <c r="D240" s="152" t="s">
        <v>257</v>
      </c>
      <c r="F240" s="168" t="s">
        <v>329</v>
      </c>
      <c r="H240" s="169">
        <v>10.01</v>
      </c>
      <c r="L240" s="32"/>
      <c r="M240" s="167"/>
      <c r="T240" s="56"/>
      <c r="AU240" s="17" t="s">
        <v>89</v>
      </c>
    </row>
    <row r="241" spans="2:65" s="1" customFormat="1" ht="11.25">
      <c r="B241" s="32"/>
      <c r="D241" s="152" t="s">
        <v>257</v>
      </c>
      <c r="F241" s="168" t="s">
        <v>330</v>
      </c>
      <c r="H241" s="169">
        <v>1.43</v>
      </c>
      <c r="L241" s="32"/>
      <c r="M241" s="167"/>
      <c r="T241" s="56"/>
      <c r="AU241" s="17" t="s">
        <v>89</v>
      </c>
    </row>
    <row r="242" spans="2:65" s="1" customFormat="1" ht="11.25">
      <c r="B242" s="32"/>
      <c r="D242" s="152" t="s">
        <v>257</v>
      </c>
      <c r="F242" s="168" t="s">
        <v>252</v>
      </c>
      <c r="H242" s="169">
        <v>105.71</v>
      </c>
      <c r="L242" s="32"/>
      <c r="M242" s="167"/>
      <c r="T242" s="56"/>
      <c r="AU242" s="17" t="s">
        <v>89</v>
      </c>
    </row>
    <row r="243" spans="2:65" s="1" customFormat="1" ht="11.25">
      <c r="B243" s="32"/>
      <c r="D243" s="152" t="s">
        <v>257</v>
      </c>
      <c r="F243" s="166" t="s">
        <v>367</v>
      </c>
      <c r="L243" s="32"/>
      <c r="M243" s="167"/>
      <c r="T243" s="56"/>
      <c r="AU243" s="17" t="s">
        <v>89</v>
      </c>
    </row>
    <row r="244" spans="2:65" s="1" customFormat="1" ht="11.25">
      <c r="B244" s="32"/>
      <c r="D244" s="152" t="s">
        <v>257</v>
      </c>
      <c r="F244" s="168" t="s">
        <v>368</v>
      </c>
      <c r="H244" s="169">
        <v>0</v>
      </c>
      <c r="L244" s="32"/>
      <c r="M244" s="167"/>
      <c r="T244" s="56"/>
      <c r="AU244" s="17" t="s">
        <v>89</v>
      </c>
    </row>
    <row r="245" spans="2:65" s="1" customFormat="1" ht="11.25">
      <c r="B245" s="32"/>
      <c r="D245" s="152" t="s">
        <v>257</v>
      </c>
      <c r="F245" s="168" t="s">
        <v>369</v>
      </c>
      <c r="H245" s="169">
        <v>119.79</v>
      </c>
      <c r="L245" s="32"/>
      <c r="M245" s="167"/>
      <c r="T245" s="56"/>
      <c r="AU245" s="17" t="s">
        <v>89</v>
      </c>
    </row>
    <row r="246" spans="2:65" s="1" customFormat="1" ht="11.25">
      <c r="B246" s="32"/>
      <c r="D246" s="152" t="s">
        <v>257</v>
      </c>
      <c r="F246" s="168" t="s">
        <v>370</v>
      </c>
      <c r="H246" s="169">
        <v>2.2000000000000002</v>
      </c>
      <c r="L246" s="32"/>
      <c r="M246" s="167"/>
      <c r="T246" s="56"/>
      <c r="AU246" s="17" t="s">
        <v>89</v>
      </c>
    </row>
    <row r="247" spans="2:65" s="1" customFormat="1" ht="11.25">
      <c r="B247" s="32"/>
      <c r="D247" s="152" t="s">
        <v>257</v>
      </c>
      <c r="F247" s="168" t="s">
        <v>288</v>
      </c>
      <c r="H247" s="169">
        <v>121.99</v>
      </c>
      <c r="L247" s="32"/>
      <c r="M247" s="167"/>
      <c r="T247" s="56"/>
      <c r="AU247" s="17" t="s">
        <v>89</v>
      </c>
    </row>
    <row r="248" spans="2:65" s="1" customFormat="1" ht="11.25">
      <c r="B248" s="32"/>
      <c r="D248" s="152" t="s">
        <v>257</v>
      </c>
      <c r="F248" s="166" t="s">
        <v>331</v>
      </c>
      <c r="L248" s="32"/>
      <c r="M248" s="167"/>
      <c r="T248" s="56"/>
      <c r="AU248" s="17" t="s">
        <v>89</v>
      </c>
    </row>
    <row r="249" spans="2:65" s="1" customFormat="1" ht="11.25">
      <c r="B249" s="32"/>
      <c r="D249" s="152" t="s">
        <v>257</v>
      </c>
      <c r="F249" s="168" t="s">
        <v>332</v>
      </c>
      <c r="H249" s="169">
        <v>0</v>
      </c>
      <c r="L249" s="32"/>
      <c r="M249" s="167"/>
      <c r="T249" s="56"/>
      <c r="AU249" s="17" t="s">
        <v>89</v>
      </c>
    </row>
    <row r="250" spans="2:65" s="1" customFormat="1" ht="11.25">
      <c r="B250" s="32"/>
      <c r="D250" s="152" t="s">
        <v>257</v>
      </c>
      <c r="F250" s="168" t="s">
        <v>333</v>
      </c>
      <c r="H250" s="169">
        <v>81.95</v>
      </c>
      <c r="L250" s="32"/>
      <c r="M250" s="167"/>
      <c r="T250" s="56"/>
      <c r="AU250" s="17" t="s">
        <v>89</v>
      </c>
    </row>
    <row r="251" spans="2:65" s="1" customFormat="1" ht="11.25">
      <c r="B251" s="32"/>
      <c r="D251" s="152" t="s">
        <v>257</v>
      </c>
      <c r="F251" s="168" t="s">
        <v>288</v>
      </c>
      <c r="H251" s="169">
        <v>81.95</v>
      </c>
      <c r="L251" s="32"/>
      <c r="M251" s="167"/>
      <c r="T251" s="56"/>
      <c r="AU251" s="17" t="s">
        <v>89</v>
      </c>
    </row>
    <row r="252" spans="2:65" s="1" customFormat="1" ht="33" customHeight="1">
      <c r="B252" s="32"/>
      <c r="C252" s="138" t="s">
        <v>371</v>
      </c>
      <c r="D252" s="138" t="s">
        <v>232</v>
      </c>
      <c r="E252" s="139" t="s">
        <v>372</v>
      </c>
      <c r="F252" s="140" t="s">
        <v>373</v>
      </c>
      <c r="G252" s="141" t="s">
        <v>276</v>
      </c>
      <c r="H252" s="142">
        <v>197.67</v>
      </c>
      <c r="I252" s="143"/>
      <c r="J252" s="144">
        <f>ROUND(I252*H252,2)</f>
        <v>0</v>
      </c>
      <c r="K252" s="140" t="s">
        <v>236</v>
      </c>
      <c r="L252" s="32"/>
      <c r="M252" s="145" t="s">
        <v>1</v>
      </c>
      <c r="N252" s="146" t="s">
        <v>46</v>
      </c>
      <c r="P252" s="147">
        <f>O252*H252</f>
        <v>0</v>
      </c>
      <c r="Q252" s="147">
        <v>0</v>
      </c>
      <c r="R252" s="147">
        <f>Q252*H252</f>
        <v>0</v>
      </c>
      <c r="S252" s="147">
        <v>0.44</v>
      </c>
      <c r="T252" s="148">
        <f>S252*H252</f>
        <v>86.974800000000002</v>
      </c>
      <c r="AR252" s="149" t="s">
        <v>237</v>
      </c>
      <c r="AT252" s="149" t="s">
        <v>232</v>
      </c>
      <c r="AU252" s="149" t="s">
        <v>89</v>
      </c>
      <c r="AY252" s="17" t="s">
        <v>230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21</v>
      </c>
      <c r="BK252" s="150">
        <f>ROUND(I252*H252,2)</f>
        <v>0</v>
      </c>
      <c r="BL252" s="17" t="s">
        <v>237</v>
      </c>
      <c r="BM252" s="149" t="s">
        <v>374</v>
      </c>
    </row>
    <row r="253" spans="2:65" s="12" customFormat="1" ht="11.25">
      <c r="B253" s="151"/>
      <c r="D253" s="152" t="s">
        <v>250</v>
      </c>
      <c r="E253" s="153" t="s">
        <v>1</v>
      </c>
      <c r="F253" s="154" t="s">
        <v>375</v>
      </c>
      <c r="H253" s="155">
        <v>117.7</v>
      </c>
      <c r="I253" s="156"/>
      <c r="L253" s="151"/>
      <c r="M253" s="157"/>
      <c r="T253" s="158"/>
      <c r="AT253" s="153" t="s">
        <v>250</v>
      </c>
      <c r="AU253" s="153" t="s">
        <v>89</v>
      </c>
      <c r="AV253" s="12" t="s">
        <v>89</v>
      </c>
      <c r="AW253" s="12" t="s">
        <v>36</v>
      </c>
      <c r="AX253" s="12" t="s">
        <v>81</v>
      </c>
      <c r="AY253" s="153" t="s">
        <v>230</v>
      </c>
    </row>
    <row r="254" spans="2:65" s="12" customFormat="1" ht="11.25">
      <c r="B254" s="151"/>
      <c r="D254" s="152" t="s">
        <v>250</v>
      </c>
      <c r="E254" s="153" t="s">
        <v>1</v>
      </c>
      <c r="F254" s="154" t="s">
        <v>376</v>
      </c>
      <c r="H254" s="155">
        <v>79.97</v>
      </c>
      <c r="I254" s="156"/>
      <c r="L254" s="151"/>
      <c r="M254" s="157"/>
      <c r="T254" s="158"/>
      <c r="AT254" s="153" t="s">
        <v>250</v>
      </c>
      <c r="AU254" s="153" t="s">
        <v>89</v>
      </c>
      <c r="AV254" s="12" t="s">
        <v>89</v>
      </c>
      <c r="AW254" s="12" t="s">
        <v>36</v>
      </c>
      <c r="AX254" s="12" t="s">
        <v>81</v>
      </c>
      <c r="AY254" s="153" t="s">
        <v>230</v>
      </c>
    </row>
    <row r="255" spans="2:65" s="13" customFormat="1" ht="11.25">
      <c r="B255" s="159"/>
      <c r="D255" s="152" t="s">
        <v>250</v>
      </c>
      <c r="E255" s="160" t="s">
        <v>1</v>
      </c>
      <c r="F255" s="161" t="s">
        <v>252</v>
      </c>
      <c r="H255" s="162">
        <v>197.67</v>
      </c>
      <c r="I255" s="163"/>
      <c r="L255" s="159"/>
      <c r="M255" s="164"/>
      <c r="T255" s="165"/>
      <c r="AT255" s="160" t="s">
        <v>250</v>
      </c>
      <c r="AU255" s="160" t="s">
        <v>89</v>
      </c>
      <c r="AV255" s="13" t="s">
        <v>237</v>
      </c>
      <c r="AW255" s="13" t="s">
        <v>36</v>
      </c>
      <c r="AX255" s="13" t="s">
        <v>21</v>
      </c>
      <c r="AY255" s="160" t="s">
        <v>230</v>
      </c>
    </row>
    <row r="256" spans="2:65" s="1" customFormat="1" ht="11.25">
      <c r="B256" s="32"/>
      <c r="D256" s="152" t="s">
        <v>257</v>
      </c>
      <c r="F256" s="166" t="s">
        <v>377</v>
      </c>
      <c r="L256" s="32"/>
      <c r="M256" s="167"/>
      <c r="T256" s="56"/>
      <c r="AU256" s="17" t="s">
        <v>89</v>
      </c>
    </row>
    <row r="257" spans="2:65" s="1" customFormat="1" ht="11.25">
      <c r="B257" s="32"/>
      <c r="D257" s="152" t="s">
        <v>257</v>
      </c>
      <c r="F257" s="168" t="s">
        <v>283</v>
      </c>
      <c r="H257" s="169">
        <v>0</v>
      </c>
      <c r="L257" s="32"/>
      <c r="M257" s="167"/>
      <c r="T257" s="56"/>
      <c r="AU257" s="17" t="s">
        <v>89</v>
      </c>
    </row>
    <row r="258" spans="2:65" s="1" customFormat="1" ht="11.25">
      <c r="B258" s="32"/>
      <c r="D258" s="152" t="s">
        <v>257</v>
      </c>
      <c r="F258" s="168" t="s">
        <v>284</v>
      </c>
      <c r="H258" s="169">
        <v>8.25</v>
      </c>
      <c r="L258" s="32"/>
      <c r="M258" s="167"/>
      <c r="T258" s="56"/>
      <c r="AU258" s="17" t="s">
        <v>89</v>
      </c>
    </row>
    <row r="259" spans="2:65" s="1" customFormat="1" ht="11.25">
      <c r="B259" s="32"/>
      <c r="D259" s="152" t="s">
        <v>257</v>
      </c>
      <c r="F259" s="168" t="s">
        <v>285</v>
      </c>
      <c r="H259" s="169">
        <v>74.25</v>
      </c>
      <c r="L259" s="32"/>
      <c r="M259" s="167"/>
      <c r="T259" s="56"/>
      <c r="AU259" s="17" t="s">
        <v>89</v>
      </c>
    </row>
    <row r="260" spans="2:65" s="1" customFormat="1" ht="11.25">
      <c r="B260" s="32"/>
      <c r="D260" s="152" t="s">
        <v>257</v>
      </c>
      <c r="F260" s="168" t="s">
        <v>286</v>
      </c>
      <c r="H260" s="169">
        <v>4.95</v>
      </c>
      <c r="L260" s="32"/>
      <c r="M260" s="167"/>
      <c r="T260" s="56"/>
      <c r="AU260" s="17" t="s">
        <v>89</v>
      </c>
    </row>
    <row r="261" spans="2:65" s="1" customFormat="1" ht="11.25">
      <c r="B261" s="32"/>
      <c r="D261" s="152" t="s">
        <v>257</v>
      </c>
      <c r="F261" s="168" t="s">
        <v>289</v>
      </c>
      <c r="H261" s="169">
        <v>0</v>
      </c>
      <c r="L261" s="32"/>
      <c r="M261" s="167"/>
      <c r="T261" s="56"/>
      <c r="AU261" s="17" t="s">
        <v>89</v>
      </c>
    </row>
    <row r="262" spans="2:65" s="1" customFormat="1" ht="11.25">
      <c r="B262" s="32"/>
      <c r="D262" s="152" t="s">
        <v>257</v>
      </c>
      <c r="F262" s="168" t="s">
        <v>290</v>
      </c>
      <c r="H262" s="169">
        <v>27.28</v>
      </c>
      <c r="L262" s="32"/>
      <c r="M262" s="167"/>
      <c r="T262" s="56"/>
      <c r="AU262" s="17" t="s">
        <v>89</v>
      </c>
    </row>
    <row r="263" spans="2:65" s="1" customFormat="1" ht="11.25">
      <c r="B263" s="32"/>
      <c r="D263" s="152" t="s">
        <v>257</v>
      </c>
      <c r="F263" s="168" t="s">
        <v>292</v>
      </c>
      <c r="H263" s="169">
        <v>0</v>
      </c>
      <c r="L263" s="32"/>
      <c r="M263" s="167"/>
      <c r="T263" s="56"/>
      <c r="AU263" s="17" t="s">
        <v>89</v>
      </c>
    </row>
    <row r="264" spans="2:65" s="1" customFormat="1" ht="11.25">
      <c r="B264" s="32"/>
      <c r="D264" s="152" t="s">
        <v>257</v>
      </c>
      <c r="F264" s="168" t="s">
        <v>293</v>
      </c>
      <c r="H264" s="169">
        <v>0.88</v>
      </c>
      <c r="L264" s="32"/>
      <c r="M264" s="167"/>
      <c r="T264" s="56"/>
      <c r="AU264" s="17" t="s">
        <v>89</v>
      </c>
    </row>
    <row r="265" spans="2:65" s="1" customFormat="1" ht="11.25">
      <c r="B265" s="32"/>
      <c r="D265" s="152" t="s">
        <v>257</v>
      </c>
      <c r="F265" s="168" t="s">
        <v>294</v>
      </c>
      <c r="H265" s="169">
        <v>2.09</v>
      </c>
      <c r="L265" s="32"/>
      <c r="M265" s="167"/>
      <c r="T265" s="56"/>
      <c r="AU265" s="17" t="s">
        <v>89</v>
      </c>
    </row>
    <row r="266" spans="2:65" s="1" customFormat="1" ht="11.25">
      <c r="B266" s="32"/>
      <c r="D266" s="152" t="s">
        <v>257</v>
      </c>
      <c r="F266" s="168" t="s">
        <v>252</v>
      </c>
      <c r="H266" s="169">
        <v>117.7</v>
      </c>
      <c r="L266" s="32"/>
      <c r="M266" s="167"/>
      <c r="T266" s="56"/>
      <c r="AU266" s="17" t="s">
        <v>89</v>
      </c>
    </row>
    <row r="267" spans="2:65" s="1" customFormat="1" ht="11.25">
      <c r="B267" s="32"/>
      <c r="D267" s="152" t="s">
        <v>257</v>
      </c>
      <c r="F267" s="166" t="s">
        <v>313</v>
      </c>
      <c r="L267" s="32"/>
      <c r="M267" s="167"/>
      <c r="T267" s="56"/>
      <c r="AU267" s="17" t="s">
        <v>89</v>
      </c>
    </row>
    <row r="268" spans="2:65" s="1" customFormat="1" ht="11.25">
      <c r="B268" s="32"/>
      <c r="D268" s="152" t="s">
        <v>257</v>
      </c>
      <c r="F268" s="168" t="s">
        <v>302</v>
      </c>
      <c r="H268" s="169">
        <v>0</v>
      </c>
      <c r="L268" s="32"/>
      <c r="M268" s="167"/>
      <c r="T268" s="56"/>
      <c r="AU268" s="17" t="s">
        <v>89</v>
      </c>
    </row>
    <row r="269" spans="2:65" s="1" customFormat="1" ht="11.25">
      <c r="B269" s="32"/>
      <c r="D269" s="152" t="s">
        <v>257</v>
      </c>
      <c r="F269" s="168" t="s">
        <v>303</v>
      </c>
      <c r="H269" s="169">
        <v>79.97</v>
      </c>
      <c r="L269" s="32"/>
      <c r="M269" s="167"/>
      <c r="T269" s="56"/>
      <c r="AU269" s="17" t="s">
        <v>89</v>
      </c>
    </row>
    <row r="270" spans="2:65" s="1" customFormat="1" ht="11.25">
      <c r="B270" s="32"/>
      <c r="D270" s="152" t="s">
        <v>257</v>
      </c>
      <c r="F270" s="168" t="s">
        <v>252</v>
      </c>
      <c r="H270" s="169">
        <v>79.97</v>
      </c>
      <c r="L270" s="32"/>
      <c r="M270" s="167"/>
      <c r="T270" s="56"/>
      <c r="AU270" s="17" t="s">
        <v>89</v>
      </c>
    </row>
    <row r="271" spans="2:65" s="1" customFormat="1" ht="21.75" customHeight="1">
      <c r="B271" s="32"/>
      <c r="C271" s="138" t="s">
        <v>378</v>
      </c>
      <c r="D271" s="138" t="s">
        <v>232</v>
      </c>
      <c r="E271" s="139" t="s">
        <v>379</v>
      </c>
      <c r="F271" s="140" t="s">
        <v>380</v>
      </c>
      <c r="G271" s="141" t="s">
        <v>350</v>
      </c>
      <c r="H271" s="142">
        <v>176.773</v>
      </c>
      <c r="I271" s="143"/>
      <c r="J271" s="144">
        <f>ROUND(I271*H271,2)</f>
        <v>0</v>
      </c>
      <c r="K271" s="140" t="s">
        <v>236</v>
      </c>
      <c r="L271" s="32"/>
      <c r="M271" s="145" t="s">
        <v>1</v>
      </c>
      <c r="N271" s="146" t="s">
        <v>46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237</v>
      </c>
      <c r="AT271" s="149" t="s">
        <v>232</v>
      </c>
      <c r="AU271" s="149" t="s">
        <v>89</v>
      </c>
      <c r="AY271" s="17" t="s">
        <v>230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21</v>
      </c>
      <c r="BK271" s="150">
        <f>ROUND(I271*H271,2)</f>
        <v>0</v>
      </c>
      <c r="BL271" s="17" t="s">
        <v>237</v>
      </c>
      <c r="BM271" s="149" t="s">
        <v>381</v>
      </c>
    </row>
    <row r="272" spans="2:65" s="1" customFormat="1" ht="24.2" customHeight="1">
      <c r="B272" s="32"/>
      <c r="C272" s="138" t="s">
        <v>382</v>
      </c>
      <c r="D272" s="138" t="s">
        <v>232</v>
      </c>
      <c r="E272" s="139" t="s">
        <v>383</v>
      </c>
      <c r="F272" s="140" t="s">
        <v>384</v>
      </c>
      <c r="G272" s="141" t="s">
        <v>350</v>
      </c>
      <c r="H272" s="142">
        <v>1590.9570000000001</v>
      </c>
      <c r="I272" s="143"/>
      <c r="J272" s="144">
        <f>ROUND(I272*H272,2)</f>
        <v>0</v>
      </c>
      <c r="K272" s="140" t="s">
        <v>236</v>
      </c>
      <c r="L272" s="32"/>
      <c r="M272" s="145" t="s">
        <v>1</v>
      </c>
      <c r="N272" s="146" t="s">
        <v>46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237</v>
      </c>
      <c r="AT272" s="149" t="s">
        <v>232</v>
      </c>
      <c r="AU272" s="149" t="s">
        <v>89</v>
      </c>
      <c r="AY272" s="17" t="s">
        <v>230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21</v>
      </c>
      <c r="BK272" s="150">
        <f>ROUND(I272*H272,2)</f>
        <v>0</v>
      </c>
      <c r="BL272" s="17" t="s">
        <v>237</v>
      </c>
      <c r="BM272" s="149" t="s">
        <v>385</v>
      </c>
    </row>
    <row r="273" spans="2:65" s="12" customFormat="1" ht="11.25">
      <c r="B273" s="151"/>
      <c r="D273" s="152" t="s">
        <v>250</v>
      </c>
      <c r="F273" s="154" t="s">
        <v>386</v>
      </c>
      <c r="H273" s="155">
        <v>1590.9570000000001</v>
      </c>
      <c r="I273" s="156"/>
      <c r="L273" s="151"/>
      <c r="M273" s="157"/>
      <c r="T273" s="158"/>
      <c r="AT273" s="153" t="s">
        <v>250</v>
      </c>
      <c r="AU273" s="153" t="s">
        <v>89</v>
      </c>
      <c r="AV273" s="12" t="s">
        <v>89</v>
      </c>
      <c r="AW273" s="12" t="s">
        <v>4</v>
      </c>
      <c r="AX273" s="12" t="s">
        <v>21</v>
      </c>
      <c r="AY273" s="153" t="s">
        <v>230</v>
      </c>
    </row>
    <row r="274" spans="2:65" s="1" customFormat="1" ht="24.2" customHeight="1">
      <c r="B274" s="32"/>
      <c r="C274" s="138" t="s">
        <v>387</v>
      </c>
      <c r="D274" s="138" t="s">
        <v>232</v>
      </c>
      <c r="E274" s="139" t="s">
        <v>388</v>
      </c>
      <c r="F274" s="140" t="s">
        <v>389</v>
      </c>
      <c r="G274" s="141" t="s">
        <v>350</v>
      </c>
      <c r="H274" s="142">
        <v>176.773</v>
      </c>
      <c r="I274" s="143"/>
      <c r="J274" s="144">
        <f>ROUND(I274*H274,2)</f>
        <v>0</v>
      </c>
      <c r="K274" s="140" t="s">
        <v>248</v>
      </c>
      <c r="L274" s="32"/>
      <c r="M274" s="145" t="s">
        <v>1</v>
      </c>
      <c r="N274" s="146" t="s">
        <v>46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237</v>
      </c>
      <c r="AT274" s="149" t="s">
        <v>232</v>
      </c>
      <c r="AU274" s="149" t="s">
        <v>89</v>
      </c>
      <c r="AY274" s="17" t="s">
        <v>230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21</v>
      </c>
      <c r="BK274" s="150">
        <f>ROUND(I274*H274,2)</f>
        <v>0</v>
      </c>
      <c r="BL274" s="17" t="s">
        <v>237</v>
      </c>
      <c r="BM274" s="149" t="s">
        <v>390</v>
      </c>
    </row>
    <row r="275" spans="2:65" s="1" customFormat="1" ht="24.2" customHeight="1">
      <c r="B275" s="32"/>
      <c r="C275" s="138" t="s">
        <v>391</v>
      </c>
      <c r="D275" s="138" t="s">
        <v>232</v>
      </c>
      <c r="E275" s="139" t="s">
        <v>392</v>
      </c>
      <c r="F275" s="140" t="s">
        <v>393</v>
      </c>
      <c r="G275" s="141" t="s">
        <v>276</v>
      </c>
      <c r="H275" s="142">
        <v>203.94</v>
      </c>
      <c r="I275" s="143"/>
      <c r="J275" s="144">
        <f>ROUND(I275*H275,2)</f>
        <v>0</v>
      </c>
      <c r="K275" s="140" t="s">
        <v>236</v>
      </c>
      <c r="L275" s="32"/>
      <c r="M275" s="145" t="s">
        <v>1</v>
      </c>
      <c r="N275" s="146" t="s">
        <v>46</v>
      </c>
      <c r="P275" s="147">
        <f>O275*H275</f>
        <v>0</v>
      </c>
      <c r="Q275" s="147">
        <v>0</v>
      </c>
      <c r="R275" s="147">
        <f>Q275*H275</f>
        <v>0</v>
      </c>
      <c r="S275" s="147">
        <v>0.316</v>
      </c>
      <c r="T275" s="148">
        <f>S275*H275</f>
        <v>64.445040000000006</v>
      </c>
      <c r="AR275" s="149" t="s">
        <v>237</v>
      </c>
      <c r="AT275" s="149" t="s">
        <v>232</v>
      </c>
      <c r="AU275" s="149" t="s">
        <v>89</v>
      </c>
      <c r="AY275" s="17" t="s">
        <v>230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21</v>
      </c>
      <c r="BK275" s="150">
        <f>ROUND(I275*H275,2)</f>
        <v>0</v>
      </c>
      <c r="BL275" s="17" t="s">
        <v>237</v>
      </c>
      <c r="BM275" s="149" t="s">
        <v>394</v>
      </c>
    </row>
    <row r="276" spans="2:65" s="14" customFormat="1" ht="11.25">
      <c r="B276" s="172"/>
      <c r="D276" s="152" t="s">
        <v>250</v>
      </c>
      <c r="E276" s="173" t="s">
        <v>1</v>
      </c>
      <c r="F276" s="174" t="s">
        <v>368</v>
      </c>
      <c r="H276" s="173" t="s">
        <v>1</v>
      </c>
      <c r="I276" s="175"/>
      <c r="L276" s="172"/>
      <c r="M276" s="176"/>
      <c r="T276" s="177"/>
      <c r="AT276" s="173" t="s">
        <v>250</v>
      </c>
      <c r="AU276" s="173" t="s">
        <v>89</v>
      </c>
      <c r="AV276" s="14" t="s">
        <v>21</v>
      </c>
      <c r="AW276" s="14" t="s">
        <v>36</v>
      </c>
      <c r="AX276" s="14" t="s">
        <v>81</v>
      </c>
      <c r="AY276" s="173" t="s">
        <v>230</v>
      </c>
    </row>
    <row r="277" spans="2:65" s="12" customFormat="1" ht="11.25">
      <c r="B277" s="151"/>
      <c r="D277" s="152" t="s">
        <v>250</v>
      </c>
      <c r="E277" s="153" t="s">
        <v>1</v>
      </c>
      <c r="F277" s="154" t="s">
        <v>369</v>
      </c>
      <c r="H277" s="155">
        <v>119.79</v>
      </c>
      <c r="I277" s="156"/>
      <c r="L277" s="151"/>
      <c r="M277" s="157"/>
      <c r="T277" s="158"/>
      <c r="AT277" s="153" t="s">
        <v>250</v>
      </c>
      <c r="AU277" s="153" t="s">
        <v>89</v>
      </c>
      <c r="AV277" s="12" t="s">
        <v>89</v>
      </c>
      <c r="AW277" s="12" t="s">
        <v>36</v>
      </c>
      <c r="AX277" s="12" t="s">
        <v>81</v>
      </c>
      <c r="AY277" s="153" t="s">
        <v>230</v>
      </c>
    </row>
    <row r="278" spans="2:65" s="12" customFormat="1" ht="11.25">
      <c r="B278" s="151"/>
      <c r="D278" s="152" t="s">
        <v>250</v>
      </c>
      <c r="E278" s="153" t="s">
        <v>1</v>
      </c>
      <c r="F278" s="154" t="s">
        <v>370</v>
      </c>
      <c r="H278" s="155">
        <v>2.2000000000000002</v>
      </c>
      <c r="I278" s="156"/>
      <c r="L278" s="151"/>
      <c r="M278" s="157"/>
      <c r="T278" s="158"/>
      <c r="AT278" s="153" t="s">
        <v>250</v>
      </c>
      <c r="AU278" s="153" t="s">
        <v>89</v>
      </c>
      <c r="AV278" s="12" t="s">
        <v>89</v>
      </c>
      <c r="AW278" s="12" t="s">
        <v>36</v>
      </c>
      <c r="AX278" s="12" t="s">
        <v>81</v>
      </c>
      <c r="AY278" s="153" t="s">
        <v>230</v>
      </c>
    </row>
    <row r="279" spans="2:65" s="15" customFormat="1" ht="11.25">
      <c r="B279" s="178"/>
      <c r="D279" s="152" t="s">
        <v>250</v>
      </c>
      <c r="E279" s="179" t="s">
        <v>105</v>
      </c>
      <c r="F279" s="180" t="s">
        <v>288</v>
      </c>
      <c r="H279" s="181">
        <v>121.99</v>
      </c>
      <c r="I279" s="182"/>
      <c r="L279" s="178"/>
      <c r="M279" s="183"/>
      <c r="T279" s="184"/>
      <c r="AT279" s="179" t="s">
        <v>250</v>
      </c>
      <c r="AU279" s="179" t="s">
        <v>89</v>
      </c>
      <c r="AV279" s="15" t="s">
        <v>140</v>
      </c>
      <c r="AW279" s="15" t="s">
        <v>36</v>
      </c>
      <c r="AX279" s="15" t="s">
        <v>81</v>
      </c>
      <c r="AY279" s="179" t="s">
        <v>230</v>
      </c>
    </row>
    <row r="280" spans="2:65" s="14" customFormat="1" ht="11.25">
      <c r="B280" s="172"/>
      <c r="D280" s="152" t="s">
        <v>250</v>
      </c>
      <c r="E280" s="173" t="s">
        <v>1</v>
      </c>
      <c r="F280" s="174" t="s">
        <v>332</v>
      </c>
      <c r="H280" s="173" t="s">
        <v>1</v>
      </c>
      <c r="I280" s="175"/>
      <c r="L280" s="172"/>
      <c r="M280" s="176"/>
      <c r="T280" s="177"/>
      <c r="AT280" s="173" t="s">
        <v>250</v>
      </c>
      <c r="AU280" s="173" t="s">
        <v>89</v>
      </c>
      <c r="AV280" s="14" t="s">
        <v>21</v>
      </c>
      <c r="AW280" s="14" t="s">
        <v>36</v>
      </c>
      <c r="AX280" s="14" t="s">
        <v>81</v>
      </c>
      <c r="AY280" s="173" t="s">
        <v>230</v>
      </c>
    </row>
    <row r="281" spans="2:65" s="12" customFormat="1" ht="11.25">
      <c r="B281" s="151"/>
      <c r="D281" s="152" t="s">
        <v>250</v>
      </c>
      <c r="E281" s="153" t="s">
        <v>1</v>
      </c>
      <c r="F281" s="154" t="s">
        <v>333</v>
      </c>
      <c r="H281" s="155">
        <v>81.95</v>
      </c>
      <c r="I281" s="156"/>
      <c r="L281" s="151"/>
      <c r="M281" s="157"/>
      <c r="T281" s="158"/>
      <c r="AT281" s="153" t="s">
        <v>250</v>
      </c>
      <c r="AU281" s="153" t="s">
        <v>89</v>
      </c>
      <c r="AV281" s="12" t="s">
        <v>89</v>
      </c>
      <c r="AW281" s="12" t="s">
        <v>36</v>
      </c>
      <c r="AX281" s="12" t="s">
        <v>81</v>
      </c>
      <c r="AY281" s="153" t="s">
        <v>230</v>
      </c>
    </row>
    <row r="282" spans="2:65" s="15" customFormat="1" ht="11.25">
      <c r="B282" s="178"/>
      <c r="D282" s="152" t="s">
        <v>250</v>
      </c>
      <c r="E282" s="179" t="s">
        <v>103</v>
      </c>
      <c r="F282" s="180" t="s">
        <v>288</v>
      </c>
      <c r="H282" s="181">
        <v>81.95</v>
      </c>
      <c r="I282" s="182"/>
      <c r="L282" s="178"/>
      <c r="M282" s="183"/>
      <c r="T282" s="184"/>
      <c r="AT282" s="179" t="s">
        <v>250</v>
      </c>
      <c r="AU282" s="179" t="s">
        <v>89</v>
      </c>
      <c r="AV282" s="15" t="s">
        <v>140</v>
      </c>
      <c r="AW282" s="15" t="s">
        <v>36</v>
      </c>
      <c r="AX282" s="15" t="s">
        <v>81</v>
      </c>
      <c r="AY282" s="179" t="s">
        <v>230</v>
      </c>
    </row>
    <row r="283" spans="2:65" s="13" customFormat="1" ht="11.25">
      <c r="B283" s="159"/>
      <c r="D283" s="152" t="s">
        <v>250</v>
      </c>
      <c r="E283" s="160" t="s">
        <v>1</v>
      </c>
      <c r="F283" s="161" t="s">
        <v>252</v>
      </c>
      <c r="H283" s="162">
        <v>203.94</v>
      </c>
      <c r="I283" s="163"/>
      <c r="L283" s="159"/>
      <c r="M283" s="164"/>
      <c r="T283" s="165"/>
      <c r="AT283" s="160" t="s">
        <v>250</v>
      </c>
      <c r="AU283" s="160" t="s">
        <v>89</v>
      </c>
      <c r="AV283" s="13" t="s">
        <v>237</v>
      </c>
      <c r="AW283" s="13" t="s">
        <v>36</v>
      </c>
      <c r="AX283" s="13" t="s">
        <v>21</v>
      </c>
      <c r="AY283" s="160" t="s">
        <v>230</v>
      </c>
    </row>
    <row r="284" spans="2:65" s="1" customFormat="1" ht="24.2" customHeight="1">
      <c r="B284" s="32"/>
      <c r="C284" s="138" t="s">
        <v>395</v>
      </c>
      <c r="D284" s="138" t="s">
        <v>232</v>
      </c>
      <c r="E284" s="139" t="s">
        <v>396</v>
      </c>
      <c r="F284" s="140" t="s">
        <v>397</v>
      </c>
      <c r="G284" s="141" t="s">
        <v>247</v>
      </c>
      <c r="H284" s="142">
        <v>370.8</v>
      </c>
      <c r="I284" s="143"/>
      <c r="J284" s="144">
        <f>ROUND(I284*H284,2)</f>
        <v>0</v>
      </c>
      <c r="K284" s="140" t="s">
        <v>236</v>
      </c>
      <c r="L284" s="32"/>
      <c r="M284" s="145" t="s">
        <v>1</v>
      </c>
      <c r="N284" s="146" t="s">
        <v>46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237</v>
      </c>
      <c r="AT284" s="149" t="s">
        <v>232</v>
      </c>
      <c r="AU284" s="149" t="s">
        <v>89</v>
      </c>
      <c r="AY284" s="17" t="s">
        <v>230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21</v>
      </c>
      <c r="BK284" s="150">
        <f>ROUND(I284*H284,2)</f>
        <v>0</v>
      </c>
      <c r="BL284" s="17" t="s">
        <v>237</v>
      </c>
      <c r="BM284" s="149" t="s">
        <v>398</v>
      </c>
    </row>
    <row r="285" spans="2:65" s="14" customFormat="1" ht="11.25">
      <c r="B285" s="172"/>
      <c r="D285" s="152" t="s">
        <v>250</v>
      </c>
      <c r="E285" s="173" t="s">
        <v>1</v>
      </c>
      <c r="F285" s="174" t="s">
        <v>368</v>
      </c>
      <c r="H285" s="173" t="s">
        <v>1</v>
      </c>
      <c r="I285" s="175"/>
      <c r="L285" s="172"/>
      <c r="M285" s="176"/>
      <c r="T285" s="177"/>
      <c r="AT285" s="173" t="s">
        <v>250</v>
      </c>
      <c r="AU285" s="173" t="s">
        <v>89</v>
      </c>
      <c r="AV285" s="14" t="s">
        <v>21</v>
      </c>
      <c r="AW285" s="14" t="s">
        <v>36</v>
      </c>
      <c r="AX285" s="14" t="s">
        <v>81</v>
      </c>
      <c r="AY285" s="173" t="s">
        <v>230</v>
      </c>
    </row>
    <row r="286" spans="2:65" s="12" customFormat="1" ht="11.25">
      <c r="B286" s="151"/>
      <c r="D286" s="152" t="s">
        <v>250</v>
      </c>
      <c r="E286" s="153" t="s">
        <v>1</v>
      </c>
      <c r="F286" s="154" t="s">
        <v>399</v>
      </c>
      <c r="H286" s="155">
        <v>217.8</v>
      </c>
      <c r="I286" s="156"/>
      <c r="L286" s="151"/>
      <c r="M286" s="157"/>
      <c r="T286" s="158"/>
      <c r="AT286" s="153" t="s">
        <v>250</v>
      </c>
      <c r="AU286" s="153" t="s">
        <v>89</v>
      </c>
      <c r="AV286" s="12" t="s">
        <v>89</v>
      </c>
      <c r="AW286" s="12" t="s">
        <v>36</v>
      </c>
      <c r="AX286" s="12" t="s">
        <v>81</v>
      </c>
      <c r="AY286" s="153" t="s">
        <v>230</v>
      </c>
    </row>
    <row r="287" spans="2:65" s="12" customFormat="1" ht="11.25">
      <c r="B287" s="151"/>
      <c r="D287" s="152" t="s">
        <v>250</v>
      </c>
      <c r="E287" s="153" t="s">
        <v>1</v>
      </c>
      <c r="F287" s="154" t="s">
        <v>400</v>
      </c>
      <c r="H287" s="155">
        <v>4</v>
      </c>
      <c r="I287" s="156"/>
      <c r="L287" s="151"/>
      <c r="M287" s="157"/>
      <c r="T287" s="158"/>
      <c r="AT287" s="153" t="s">
        <v>250</v>
      </c>
      <c r="AU287" s="153" t="s">
        <v>89</v>
      </c>
      <c r="AV287" s="12" t="s">
        <v>89</v>
      </c>
      <c r="AW287" s="12" t="s">
        <v>36</v>
      </c>
      <c r="AX287" s="12" t="s">
        <v>81</v>
      </c>
      <c r="AY287" s="153" t="s">
        <v>230</v>
      </c>
    </row>
    <row r="288" spans="2:65" s="15" customFormat="1" ht="11.25">
      <c r="B288" s="178"/>
      <c r="D288" s="152" t="s">
        <v>250</v>
      </c>
      <c r="E288" s="179" t="s">
        <v>401</v>
      </c>
      <c r="F288" s="180" t="s">
        <v>288</v>
      </c>
      <c r="H288" s="181">
        <v>221.8</v>
      </c>
      <c r="I288" s="182"/>
      <c r="L288" s="178"/>
      <c r="M288" s="183"/>
      <c r="T288" s="184"/>
      <c r="AT288" s="179" t="s">
        <v>250</v>
      </c>
      <c r="AU288" s="179" t="s">
        <v>89</v>
      </c>
      <c r="AV288" s="15" t="s">
        <v>140</v>
      </c>
      <c r="AW288" s="15" t="s">
        <v>36</v>
      </c>
      <c r="AX288" s="15" t="s">
        <v>81</v>
      </c>
      <c r="AY288" s="179" t="s">
        <v>230</v>
      </c>
    </row>
    <row r="289" spans="2:65" s="14" customFormat="1" ht="11.25">
      <c r="B289" s="172"/>
      <c r="D289" s="152" t="s">
        <v>250</v>
      </c>
      <c r="E289" s="173" t="s">
        <v>1</v>
      </c>
      <c r="F289" s="174" t="s">
        <v>332</v>
      </c>
      <c r="H289" s="173" t="s">
        <v>1</v>
      </c>
      <c r="I289" s="175"/>
      <c r="L289" s="172"/>
      <c r="M289" s="176"/>
      <c r="T289" s="177"/>
      <c r="AT289" s="173" t="s">
        <v>250</v>
      </c>
      <c r="AU289" s="173" t="s">
        <v>89</v>
      </c>
      <c r="AV289" s="14" t="s">
        <v>21</v>
      </c>
      <c r="AW289" s="14" t="s">
        <v>36</v>
      </c>
      <c r="AX289" s="14" t="s">
        <v>81</v>
      </c>
      <c r="AY289" s="173" t="s">
        <v>230</v>
      </c>
    </row>
    <row r="290" spans="2:65" s="12" customFormat="1" ht="11.25">
      <c r="B290" s="151"/>
      <c r="D290" s="152" t="s">
        <v>250</v>
      </c>
      <c r="E290" s="153" t="s">
        <v>1</v>
      </c>
      <c r="F290" s="154" t="s">
        <v>340</v>
      </c>
      <c r="H290" s="155">
        <v>149</v>
      </c>
      <c r="I290" s="156"/>
      <c r="L290" s="151"/>
      <c r="M290" s="157"/>
      <c r="T290" s="158"/>
      <c r="AT290" s="153" t="s">
        <v>250</v>
      </c>
      <c r="AU290" s="153" t="s">
        <v>89</v>
      </c>
      <c r="AV290" s="12" t="s">
        <v>89</v>
      </c>
      <c r="AW290" s="12" t="s">
        <v>36</v>
      </c>
      <c r="AX290" s="12" t="s">
        <v>81</v>
      </c>
      <c r="AY290" s="153" t="s">
        <v>230</v>
      </c>
    </row>
    <row r="291" spans="2:65" s="15" customFormat="1" ht="11.25">
      <c r="B291" s="178"/>
      <c r="D291" s="152" t="s">
        <v>250</v>
      </c>
      <c r="E291" s="179" t="s">
        <v>170</v>
      </c>
      <c r="F291" s="180" t="s">
        <v>288</v>
      </c>
      <c r="H291" s="181">
        <v>149</v>
      </c>
      <c r="I291" s="182"/>
      <c r="L291" s="178"/>
      <c r="M291" s="183"/>
      <c r="T291" s="184"/>
      <c r="AT291" s="179" t="s">
        <v>250</v>
      </c>
      <c r="AU291" s="179" t="s">
        <v>89</v>
      </c>
      <c r="AV291" s="15" t="s">
        <v>140</v>
      </c>
      <c r="AW291" s="15" t="s">
        <v>36</v>
      </c>
      <c r="AX291" s="15" t="s">
        <v>81</v>
      </c>
      <c r="AY291" s="179" t="s">
        <v>230</v>
      </c>
    </row>
    <row r="292" spans="2:65" s="13" customFormat="1" ht="11.25">
      <c r="B292" s="159"/>
      <c r="D292" s="152" t="s">
        <v>250</v>
      </c>
      <c r="E292" s="160" t="s">
        <v>1</v>
      </c>
      <c r="F292" s="161" t="s">
        <v>252</v>
      </c>
      <c r="H292" s="162">
        <v>370.8</v>
      </c>
      <c r="I292" s="163"/>
      <c r="L292" s="159"/>
      <c r="M292" s="164"/>
      <c r="T292" s="165"/>
      <c r="AT292" s="160" t="s">
        <v>250</v>
      </c>
      <c r="AU292" s="160" t="s">
        <v>89</v>
      </c>
      <c r="AV292" s="13" t="s">
        <v>237</v>
      </c>
      <c r="AW292" s="13" t="s">
        <v>36</v>
      </c>
      <c r="AX292" s="13" t="s">
        <v>21</v>
      </c>
      <c r="AY292" s="160" t="s">
        <v>230</v>
      </c>
    </row>
    <row r="293" spans="2:65" s="1" customFormat="1" ht="24.2" customHeight="1">
      <c r="B293" s="32"/>
      <c r="C293" s="138" t="s">
        <v>402</v>
      </c>
      <c r="D293" s="138" t="s">
        <v>232</v>
      </c>
      <c r="E293" s="139" t="s">
        <v>403</v>
      </c>
      <c r="F293" s="140" t="s">
        <v>404</v>
      </c>
      <c r="G293" s="141" t="s">
        <v>276</v>
      </c>
      <c r="H293" s="142">
        <v>94.27</v>
      </c>
      <c r="I293" s="143"/>
      <c r="J293" s="144">
        <f>ROUND(I293*H293,2)</f>
        <v>0</v>
      </c>
      <c r="K293" s="140" t="s">
        <v>236</v>
      </c>
      <c r="L293" s="32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0.45</v>
      </c>
      <c r="T293" s="148">
        <f>S293*H293</f>
        <v>42.421500000000002</v>
      </c>
      <c r="AR293" s="149" t="s">
        <v>237</v>
      </c>
      <c r="AT293" s="149" t="s">
        <v>232</v>
      </c>
      <c r="AU293" s="149" t="s">
        <v>89</v>
      </c>
      <c r="AY293" s="17" t="s">
        <v>230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21</v>
      </c>
      <c r="BK293" s="150">
        <f>ROUND(I293*H293,2)</f>
        <v>0</v>
      </c>
      <c r="BL293" s="17" t="s">
        <v>237</v>
      </c>
      <c r="BM293" s="149" t="s">
        <v>405</v>
      </c>
    </row>
    <row r="294" spans="2:65" s="14" customFormat="1" ht="11.25">
      <c r="B294" s="172"/>
      <c r="D294" s="152" t="s">
        <v>250</v>
      </c>
      <c r="E294" s="173" t="s">
        <v>1</v>
      </c>
      <c r="F294" s="174" t="s">
        <v>326</v>
      </c>
      <c r="H294" s="173" t="s">
        <v>1</v>
      </c>
      <c r="I294" s="175"/>
      <c r="L294" s="172"/>
      <c r="M294" s="176"/>
      <c r="T294" s="177"/>
      <c r="AT294" s="173" t="s">
        <v>250</v>
      </c>
      <c r="AU294" s="173" t="s">
        <v>89</v>
      </c>
      <c r="AV294" s="14" t="s">
        <v>21</v>
      </c>
      <c r="AW294" s="14" t="s">
        <v>36</v>
      </c>
      <c r="AX294" s="14" t="s">
        <v>81</v>
      </c>
      <c r="AY294" s="173" t="s">
        <v>230</v>
      </c>
    </row>
    <row r="295" spans="2:65" s="12" customFormat="1" ht="11.25">
      <c r="B295" s="151"/>
      <c r="D295" s="152" t="s">
        <v>250</v>
      </c>
      <c r="E295" s="153" t="s">
        <v>1</v>
      </c>
      <c r="F295" s="154" t="s">
        <v>327</v>
      </c>
      <c r="H295" s="155">
        <v>24.31</v>
      </c>
      <c r="I295" s="156"/>
      <c r="L295" s="151"/>
      <c r="M295" s="157"/>
      <c r="T295" s="158"/>
      <c r="AT295" s="153" t="s">
        <v>250</v>
      </c>
      <c r="AU295" s="153" t="s">
        <v>89</v>
      </c>
      <c r="AV295" s="12" t="s">
        <v>89</v>
      </c>
      <c r="AW295" s="12" t="s">
        <v>36</v>
      </c>
      <c r="AX295" s="12" t="s">
        <v>81</v>
      </c>
      <c r="AY295" s="153" t="s">
        <v>230</v>
      </c>
    </row>
    <row r="296" spans="2:65" s="12" customFormat="1" ht="11.25">
      <c r="B296" s="151"/>
      <c r="D296" s="152" t="s">
        <v>250</v>
      </c>
      <c r="E296" s="153" t="s">
        <v>1</v>
      </c>
      <c r="F296" s="154" t="s">
        <v>328</v>
      </c>
      <c r="H296" s="155">
        <v>69.959999999999994</v>
      </c>
      <c r="I296" s="156"/>
      <c r="L296" s="151"/>
      <c r="M296" s="157"/>
      <c r="T296" s="158"/>
      <c r="AT296" s="153" t="s">
        <v>250</v>
      </c>
      <c r="AU296" s="153" t="s">
        <v>89</v>
      </c>
      <c r="AV296" s="12" t="s">
        <v>89</v>
      </c>
      <c r="AW296" s="12" t="s">
        <v>36</v>
      </c>
      <c r="AX296" s="12" t="s">
        <v>81</v>
      </c>
      <c r="AY296" s="153" t="s">
        <v>230</v>
      </c>
    </row>
    <row r="297" spans="2:65" s="12" customFormat="1" ht="11.25">
      <c r="B297" s="151"/>
      <c r="D297" s="152" t="s">
        <v>250</v>
      </c>
      <c r="E297" s="153" t="s">
        <v>1</v>
      </c>
      <c r="F297" s="154" t="s">
        <v>329</v>
      </c>
      <c r="H297" s="155">
        <v>10.01</v>
      </c>
      <c r="I297" s="156"/>
      <c r="L297" s="151"/>
      <c r="M297" s="157"/>
      <c r="T297" s="158"/>
      <c r="AT297" s="153" t="s">
        <v>250</v>
      </c>
      <c r="AU297" s="153" t="s">
        <v>89</v>
      </c>
      <c r="AV297" s="12" t="s">
        <v>89</v>
      </c>
      <c r="AW297" s="12" t="s">
        <v>36</v>
      </c>
      <c r="AX297" s="12" t="s">
        <v>81</v>
      </c>
      <c r="AY297" s="153" t="s">
        <v>230</v>
      </c>
    </row>
    <row r="298" spans="2:65" s="12" customFormat="1" ht="11.25">
      <c r="B298" s="151"/>
      <c r="D298" s="152" t="s">
        <v>250</v>
      </c>
      <c r="E298" s="153" t="s">
        <v>1</v>
      </c>
      <c r="F298" s="154" t="s">
        <v>330</v>
      </c>
      <c r="H298" s="155">
        <v>1.43</v>
      </c>
      <c r="I298" s="156"/>
      <c r="L298" s="151"/>
      <c r="M298" s="157"/>
      <c r="T298" s="158"/>
      <c r="AT298" s="153" t="s">
        <v>250</v>
      </c>
      <c r="AU298" s="153" t="s">
        <v>89</v>
      </c>
      <c r="AV298" s="12" t="s">
        <v>89</v>
      </c>
      <c r="AW298" s="12" t="s">
        <v>36</v>
      </c>
      <c r="AX298" s="12" t="s">
        <v>81</v>
      </c>
      <c r="AY298" s="153" t="s">
        <v>230</v>
      </c>
    </row>
    <row r="299" spans="2:65" s="13" customFormat="1" ht="11.25">
      <c r="B299" s="159"/>
      <c r="D299" s="152" t="s">
        <v>250</v>
      </c>
      <c r="E299" s="160" t="s">
        <v>168</v>
      </c>
      <c r="F299" s="161" t="s">
        <v>252</v>
      </c>
      <c r="H299" s="162">
        <v>105.71</v>
      </c>
      <c r="I299" s="163"/>
      <c r="L299" s="159"/>
      <c r="M299" s="164"/>
      <c r="T299" s="165"/>
      <c r="AT299" s="160" t="s">
        <v>250</v>
      </c>
      <c r="AU299" s="160" t="s">
        <v>89</v>
      </c>
      <c r="AV299" s="13" t="s">
        <v>237</v>
      </c>
      <c r="AW299" s="13" t="s">
        <v>36</v>
      </c>
      <c r="AX299" s="13" t="s">
        <v>81</v>
      </c>
      <c r="AY299" s="160" t="s">
        <v>230</v>
      </c>
    </row>
    <row r="300" spans="2:65" s="12" customFormat="1" ht="11.25">
      <c r="B300" s="151"/>
      <c r="D300" s="152" t="s">
        <v>250</v>
      </c>
      <c r="E300" s="153" t="s">
        <v>1</v>
      </c>
      <c r="F300" s="154" t="s">
        <v>168</v>
      </c>
      <c r="H300" s="155">
        <v>105.71</v>
      </c>
      <c r="I300" s="156"/>
      <c r="L300" s="151"/>
      <c r="M300" s="157"/>
      <c r="T300" s="158"/>
      <c r="AT300" s="153" t="s">
        <v>250</v>
      </c>
      <c r="AU300" s="153" t="s">
        <v>89</v>
      </c>
      <c r="AV300" s="12" t="s">
        <v>89</v>
      </c>
      <c r="AW300" s="12" t="s">
        <v>36</v>
      </c>
      <c r="AX300" s="12" t="s">
        <v>81</v>
      </c>
      <c r="AY300" s="153" t="s">
        <v>230</v>
      </c>
    </row>
    <row r="301" spans="2:65" s="12" customFormat="1" ht="11.25">
      <c r="B301" s="151"/>
      <c r="D301" s="152" t="s">
        <v>250</v>
      </c>
      <c r="E301" s="153" t="s">
        <v>1</v>
      </c>
      <c r="F301" s="154" t="s">
        <v>406</v>
      </c>
      <c r="H301" s="155">
        <v>-10.01</v>
      </c>
      <c r="I301" s="156"/>
      <c r="L301" s="151"/>
      <c r="M301" s="157"/>
      <c r="T301" s="158"/>
      <c r="AT301" s="153" t="s">
        <v>250</v>
      </c>
      <c r="AU301" s="153" t="s">
        <v>89</v>
      </c>
      <c r="AV301" s="12" t="s">
        <v>89</v>
      </c>
      <c r="AW301" s="12" t="s">
        <v>36</v>
      </c>
      <c r="AX301" s="12" t="s">
        <v>81</v>
      </c>
      <c r="AY301" s="153" t="s">
        <v>230</v>
      </c>
    </row>
    <row r="302" spans="2:65" s="12" customFormat="1" ht="11.25">
      <c r="B302" s="151"/>
      <c r="D302" s="152" t="s">
        <v>250</v>
      </c>
      <c r="E302" s="153" t="s">
        <v>1</v>
      </c>
      <c r="F302" s="154" t="s">
        <v>407</v>
      </c>
      <c r="H302" s="155">
        <v>-1.43</v>
      </c>
      <c r="I302" s="156"/>
      <c r="L302" s="151"/>
      <c r="M302" s="157"/>
      <c r="T302" s="158"/>
      <c r="AT302" s="153" t="s">
        <v>250</v>
      </c>
      <c r="AU302" s="153" t="s">
        <v>89</v>
      </c>
      <c r="AV302" s="12" t="s">
        <v>89</v>
      </c>
      <c r="AW302" s="12" t="s">
        <v>36</v>
      </c>
      <c r="AX302" s="12" t="s">
        <v>81</v>
      </c>
      <c r="AY302" s="153" t="s">
        <v>230</v>
      </c>
    </row>
    <row r="303" spans="2:65" s="13" customFormat="1" ht="11.25">
      <c r="B303" s="159"/>
      <c r="D303" s="152" t="s">
        <v>250</v>
      </c>
      <c r="E303" s="160" t="s">
        <v>408</v>
      </c>
      <c r="F303" s="161" t="s">
        <v>252</v>
      </c>
      <c r="H303" s="162">
        <v>94.27</v>
      </c>
      <c r="I303" s="163"/>
      <c r="L303" s="159"/>
      <c r="M303" s="164"/>
      <c r="T303" s="165"/>
      <c r="AT303" s="160" t="s">
        <v>250</v>
      </c>
      <c r="AU303" s="160" t="s">
        <v>89</v>
      </c>
      <c r="AV303" s="13" t="s">
        <v>237</v>
      </c>
      <c r="AW303" s="13" t="s">
        <v>36</v>
      </c>
      <c r="AX303" s="13" t="s">
        <v>21</v>
      </c>
      <c r="AY303" s="160" t="s">
        <v>230</v>
      </c>
    </row>
    <row r="304" spans="2:65" s="1" customFormat="1" ht="11.25">
      <c r="B304" s="32"/>
      <c r="D304" s="152" t="s">
        <v>257</v>
      </c>
      <c r="F304" s="166" t="s">
        <v>325</v>
      </c>
      <c r="L304" s="32"/>
      <c r="M304" s="167"/>
      <c r="T304" s="56"/>
      <c r="AU304" s="17" t="s">
        <v>89</v>
      </c>
    </row>
    <row r="305" spans="2:65" s="1" customFormat="1" ht="11.25">
      <c r="B305" s="32"/>
      <c r="D305" s="152" t="s">
        <v>257</v>
      </c>
      <c r="F305" s="168" t="s">
        <v>326</v>
      </c>
      <c r="H305" s="169">
        <v>0</v>
      </c>
      <c r="L305" s="32"/>
      <c r="M305" s="167"/>
      <c r="T305" s="56"/>
      <c r="AU305" s="17" t="s">
        <v>89</v>
      </c>
    </row>
    <row r="306" spans="2:65" s="1" customFormat="1" ht="11.25">
      <c r="B306" s="32"/>
      <c r="D306" s="152" t="s">
        <v>257</v>
      </c>
      <c r="F306" s="168" t="s">
        <v>327</v>
      </c>
      <c r="H306" s="169">
        <v>24.31</v>
      </c>
      <c r="L306" s="32"/>
      <c r="M306" s="167"/>
      <c r="T306" s="56"/>
      <c r="AU306" s="17" t="s">
        <v>89</v>
      </c>
    </row>
    <row r="307" spans="2:65" s="1" customFormat="1" ht="11.25">
      <c r="B307" s="32"/>
      <c r="D307" s="152" t="s">
        <v>257</v>
      </c>
      <c r="F307" s="168" t="s">
        <v>328</v>
      </c>
      <c r="H307" s="169">
        <v>69.959999999999994</v>
      </c>
      <c r="L307" s="32"/>
      <c r="M307" s="167"/>
      <c r="T307" s="56"/>
      <c r="AU307" s="17" t="s">
        <v>89</v>
      </c>
    </row>
    <row r="308" spans="2:65" s="1" customFormat="1" ht="11.25">
      <c r="B308" s="32"/>
      <c r="D308" s="152" t="s">
        <v>257</v>
      </c>
      <c r="F308" s="168" t="s">
        <v>329</v>
      </c>
      <c r="H308" s="169">
        <v>10.01</v>
      </c>
      <c r="L308" s="32"/>
      <c r="M308" s="167"/>
      <c r="T308" s="56"/>
      <c r="AU308" s="17" t="s">
        <v>89</v>
      </c>
    </row>
    <row r="309" spans="2:65" s="1" customFormat="1" ht="11.25">
      <c r="B309" s="32"/>
      <c r="D309" s="152" t="s">
        <v>257</v>
      </c>
      <c r="F309" s="168" t="s">
        <v>330</v>
      </c>
      <c r="H309" s="169">
        <v>1.43</v>
      </c>
      <c r="L309" s="32"/>
      <c r="M309" s="167"/>
      <c r="T309" s="56"/>
      <c r="AU309" s="17" t="s">
        <v>89</v>
      </c>
    </row>
    <row r="310" spans="2:65" s="1" customFormat="1" ht="11.25">
      <c r="B310" s="32"/>
      <c r="D310" s="152" t="s">
        <v>257</v>
      </c>
      <c r="F310" s="168" t="s">
        <v>252</v>
      </c>
      <c r="H310" s="169">
        <v>105.71</v>
      </c>
      <c r="L310" s="32"/>
      <c r="M310" s="167"/>
      <c r="T310" s="56"/>
      <c r="AU310" s="17" t="s">
        <v>89</v>
      </c>
    </row>
    <row r="311" spans="2:65" s="1" customFormat="1" ht="24.2" customHeight="1">
      <c r="B311" s="32"/>
      <c r="C311" s="138" t="s">
        <v>409</v>
      </c>
      <c r="D311" s="138" t="s">
        <v>232</v>
      </c>
      <c r="E311" s="139" t="s">
        <v>410</v>
      </c>
      <c r="F311" s="140" t="s">
        <v>411</v>
      </c>
      <c r="G311" s="141" t="s">
        <v>276</v>
      </c>
      <c r="H311" s="142">
        <v>11.44</v>
      </c>
      <c r="I311" s="143"/>
      <c r="J311" s="144">
        <f>ROUND(I311*H311,2)</f>
        <v>0</v>
      </c>
      <c r="K311" s="140" t="s">
        <v>236</v>
      </c>
      <c r="L311" s="32"/>
      <c r="M311" s="145" t="s">
        <v>1</v>
      </c>
      <c r="N311" s="146" t="s">
        <v>46</v>
      </c>
      <c r="P311" s="147">
        <f>O311*H311</f>
        <v>0</v>
      </c>
      <c r="Q311" s="147">
        <v>0</v>
      </c>
      <c r="R311" s="147">
        <f>Q311*H311</f>
        <v>0</v>
      </c>
      <c r="S311" s="147">
        <v>0.45</v>
      </c>
      <c r="T311" s="148">
        <f>S311*H311</f>
        <v>5.1479999999999997</v>
      </c>
      <c r="AR311" s="149" t="s">
        <v>237</v>
      </c>
      <c r="AT311" s="149" t="s">
        <v>232</v>
      </c>
      <c r="AU311" s="149" t="s">
        <v>89</v>
      </c>
      <c r="AY311" s="17" t="s">
        <v>230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21</v>
      </c>
      <c r="BK311" s="150">
        <f>ROUND(I311*H311,2)</f>
        <v>0</v>
      </c>
      <c r="BL311" s="17" t="s">
        <v>237</v>
      </c>
      <c r="BM311" s="149" t="s">
        <v>412</v>
      </c>
    </row>
    <row r="312" spans="2:65" s="12" customFormat="1" ht="11.25">
      <c r="B312" s="151"/>
      <c r="D312" s="152" t="s">
        <v>250</v>
      </c>
      <c r="E312" s="153" t="s">
        <v>1</v>
      </c>
      <c r="F312" s="154" t="s">
        <v>329</v>
      </c>
      <c r="H312" s="155">
        <v>10.01</v>
      </c>
      <c r="I312" s="156"/>
      <c r="L312" s="151"/>
      <c r="M312" s="157"/>
      <c r="T312" s="158"/>
      <c r="AT312" s="153" t="s">
        <v>250</v>
      </c>
      <c r="AU312" s="153" t="s">
        <v>89</v>
      </c>
      <c r="AV312" s="12" t="s">
        <v>89</v>
      </c>
      <c r="AW312" s="12" t="s">
        <v>36</v>
      </c>
      <c r="AX312" s="12" t="s">
        <v>81</v>
      </c>
      <c r="AY312" s="153" t="s">
        <v>230</v>
      </c>
    </row>
    <row r="313" spans="2:65" s="12" customFormat="1" ht="11.25">
      <c r="B313" s="151"/>
      <c r="D313" s="152" t="s">
        <v>250</v>
      </c>
      <c r="E313" s="153" t="s">
        <v>1</v>
      </c>
      <c r="F313" s="154" t="s">
        <v>330</v>
      </c>
      <c r="H313" s="155">
        <v>1.43</v>
      </c>
      <c r="I313" s="156"/>
      <c r="L313" s="151"/>
      <c r="M313" s="157"/>
      <c r="T313" s="158"/>
      <c r="AT313" s="153" t="s">
        <v>250</v>
      </c>
      <c r="AU313" s="153" t="s">
        <v>89</v>
      </c>
      <c r="AV313" s="12" t="s">
        <v>89</v>
      </c>
      <c r="AW313" s="12" t="s">
        <v>36</v>
      </c>
      <c r="AX313" s="12" t="s">
        <v>81</v>
      </c>
      <c r="AY313" s="153" t="s">
        <v>230</v>
      </c>
    </row>
    <row r="314" spans="2:65" s="13" customFormat="1" ht="11.25">
      <c r="B314" s="159"/>
      <c r="D314" s="152" t="s">
        <v>250</v>
      </c>
      <c r="E314" s="160" t="s">
        <v>413</v>
      </c>
      <c r="F314" s="161" t="s">
        <v>252</v>
      </c>
      <c r="H314" s="162">
        <v>11.44</v>
      </c>
      <c r="I314" s="163"/>
      <c r="L314" s="159"/>
      <c r="M314" s="164"/>
      <c r="T314" s="165"/>
      <c r="AT314" s="160" t="s">
        <v>250</v>
      </c>
      <c r="AU314" s="160" t="s">
        <v>89</v>
      </c>
      <c r="AV314" s="13" t="s">
        <v>237</v>
      </c>
      <c r="AW314" s="13" t="s">
        <v>36</v>
      </c>
      <c r="AX314" s="13" t="s">
        <v>21</v>
      </c>
      <c r="AY314" s="160" t="s">
        <v>230</v>
      </c>
    </row>
    <row r="315" spans="2:65" s="1" customFormat="1" ht="24.2" customHeight="1">
      <c r="B315" s="32"/>
      <c r="C315" s="138" t="s">
        <v>414</v>
      </c>
      <c r="D315" s="138" t="s">
        <v>232</v>
      </c>
      <c r="E315" s="139" t="s">
        <v>415</v>
      </c>
      <c r="F315" s="140" t="s">
        <v>416</v>
      </c>
      <c r="G315" s="141" t="s">
        <v>247</v>
      </c>
      <c r="H315" s="142">
        <v>105.71</v>
      </c>
      <c r="I315" s="143"/>
      <c r="J315" s="144">
        <f>ROUND(I315*H315,2)</f>
        <v>0</v>
      </c>
      <c r="K315" s="140" t="s">
        <v>236</v>
      </c>
      <c r="L315" s="32"/>
      <c r="M315" s="145" t="s">
        <v>1</v>
      </c>
      <c r="N315" s="146" t="s">
        <v>46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237</v>
      </c>
      <c r="AT315" s="149" t="s">
        <v>232</v>
      </c>
      <c r="AU315" s="149" t="s">
        <v>89</v>
      </c>
      <c r="AY315" s="17" t="s">
        <v>230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21</v>
      </c>
      <c r="BK315" s="150">
        <f>ROUND(I315*H315,2)</f>
        <v>0</v>
      </c>
      <c r="BL315" s="17" t="s">
        <v>237</v>
      </c>
      <c r="BM315" s="149" t="s">
        <v>417</v>
      </c>
    </row>
    <row r="316" spans="2:65" s="14" customFormat="1" ht="11.25">
      <c r="B316" s="172"/>
      <c r="D316" s="152" t="s">
        <v>250</v>
      </c>
      <c r="E316" s="173" t="s">
        <v>1</v>
      </c>
      <c r="F316" s="174" t="s">
        <v>326</v>
      </c>
      <c r="H316" s="173" t="s">
        <v>1</v>
      </c>
      <c r="I316" s="175"/>
      <c r="L316" s="172"/>
      <c r="M316" s="176"/>
      <c r="T316" s="177"/>
      <c r="AT316" s="173" t="s">
        <v>250</v>
      </c>
      <c r="AU316" s="173" t="s">
        <v>89</v>
      </c>
      <c r="AV316" s="14" t="s">
        <v>21</v>
      </c>
      <c r="AW316" s="14" t="s">
        <v>36</v>
      </c>
      <c r="AX316" s="14" t="s">
        <v>81</v>
      </c>
      <c r="AY316" s="173" t="s">
        <v>230</v>
      </c>
    </row>
    <row r="317" spans="2:65" s="12" customFormat="1" ht="11.25">
      <c r="B317" s="151"/>
      <c r="D317" s="152" t="s">
        <v>250</v>
      </c>
      <c r="E317" s="153" t="s">
        <v>1</v>
      </c>
      <c r="F317" s="154" t="s">
        <v>327</v>
      </c>
      <c r="H317" s="155">
        <v>24.31</v>
      </c>
      <c r="I317" s="156"/>
      <c r="L317" s="151"/>
      <c r="M317" s="157"/>
      <c r="T317" s="158"/>
      <c r="AT317" s="153" t="s">
        <v>250</v>
      </c>
      <c r="AU317" s="153" t="s">
        <v>89</v>
      </c>
      <c r="AV317" s="12" t="s">
        <v>89</v>
      </c>
      <c r="AW317" s="12" t="s">
        <v>36</v>
      </c>
      <c r="AX317" s="12" t="s">
        <v>81</v>
      </c>
      <c r="AY317" s="153" t="s">
        <v>230</v>
      </c>
    </row>
    <row r="318" spans="2:65" s="12" customFormat="1" ht="11.25">
      <c r="B318" s="151"/>
      <c r="D318" s="152" t="s">
        <v>250</v>
      </c>
      <c r="E318" s="153" t="s">
        <v>1</v>
      </c>
      <c r="F318" s="154" t="s">
        <v>328</v>
      </c>
      <c r="H318" s="155">
        <v>69.959999999999994</v>
      </c>
      <c r="I318" s="156"/>
      <c r="L318" s="151"/>
      <c r="M318" s="157"/>
      <c r="T318" s="158"/>
      <c r="AT318" s="153" t="s">
        <v>250</v>
      </c>
      <c r="AU318" s="153" t="s">
        <v>89</v>
      </c>
      <c r="AV318" s="12" t="s">
        <v>89</v>
      </c>
      <c r="AW318" s="12" t="s">
        <v>36</v>
      </c>
      <c r="AX318" s="12" t="s">
        <v>81</v>
      </c>
      <c r="AY318" s="153" t="s">
        <v>230</v>
      </c>
    </row>
    <row r="319" spans="2:65" s="12" customFormat="1" ht="11.25">
      <c r="B319" s="151"/>
      <c r="D319" s="152" t="s">
        <v>250</v>
      </c>
      <c r="E319" s="153" t="s">
        <v>1</v>
      </c>
      <c r="F319" s="154" t="s">
        <v>329</v>
      </c>
      <c r="H319" s="155">
        <v>10.01</v>
      </c>
      <c r="I319" s="156"/>
      <c r="L319" s="151"/>
      <c r="M319" s="157"/>
      <c r="T319" s="158"/>
      <c r="AT319" s="153" t="s">
        <v>250</v>
      </c>
      <c r="AU319" s="153" t="s">
        <v>89</v>
      </c>
      <c r="AV319" s="12" t="s">
        <v>89</v>
      </c>
      <c r="AW319" s="12" t="s">
        <v>36</v>
      </c>
      <c r="AX319" s="12" t="s">
        <v>81</v>
      </c>
      <c r="AY319" s="153" t="s">
        <v>230</v>
      </c>
    </row>
    <row r="320" spans="2:65" s="12" customFormat="1" ht="11.25">
      <c r="B320" s="151"/>
      <c r="D320" s="152" t="s">
        <v>250</v>
      </c>
      <c r="E320" s="153" t="s">
        <v>1</v>
      </c>
      <c r="F320" s="154" t="s">
        <v>330</v>
      </c>
      <c r="H320" s="155">
        <v>1.43</v>
      </c>
      <c r="I320" s="156"/>
      <c r="L320" s="151"/>
      <c r="M320" s="157"/>
      <c r="T320" s="158"/>
      <c r="AT320" s="153" t="s">
        <v>250</v>
      </c>
      <c r="AU320" s="153" t="s">
        <v>89</v>
      </c>
      <c r="AV320" s="12" t="s">
        <v>89</v>
      </c>
      <c r="AW320" s="12" t="s">
        <v>36</v>
      </c>
      <c r="AX320" s="12" t="s">
        <v>81</v>
      </c>
      <c r="AY320" s="153" t="s">
        <v>230</v>
      </c>
    </row>
    <row r="321" spans="2:65" s="13" customFormat="1" ht="11.25">
      <c r="B321" s="159"/>
      <c r="D321" s="152" t="s">
        <v>250</v>
      </c>
      <c r="E321" s="160" t="s">
        <v>172</v>
      </c>
      <c r="F321" s="161" t="s">
        <v>252</v>
      </c>
      <c r="H321" s="162">
        <v>105.71</v>
      </c>
      <c r="I321" s="163"/>
      <c r="L321" s="159"/>
      <c r="M321" s="164"/>
      <c r="T321" s="165"/>
      <c r="AT321" s="160" t="s">
        <v>250</v>
      </c>
      <c r="AU321" s="160" t="s">
        <v>89</v>
      </c>
      <c r="AV321" s="13" t="s">
        <v>237</v>
      </c>
      <c r="AW321" s="13" t="s">
        <v>36</v>
      </c>
      <c r="AX321" s="13" t="s">
        <v>21</v>
      </c>
      <c r="AY321" s="160" t="s">
        <v>230</v>
      </c>
    </row>
    <row r="322" spans="2:65" s="1" customFormat="1" ht="21.75" customHeight="1">
      <c r="B322" s="32"/>
      <c r="C322" s="138" t="s">
        <v>118</v>
      </c>
      <c r="D322" s="138" t="s">
        <v>232</v>
      </c>
      <c r="E322" s="139" t="s">
        <v>379</v>
      </c>
      <c r="F322" s="140" t="s">
        <v>380</v>
      </c>
      <c r="G322" s="141" t="s">
        <v>350</v>
      </c>
      <c r="H322" s="142">
        <v>112.015</v>
      </c>
      <c r="I322" s="143"/>
      <c r="J322" s="144">
        <f>ROUND(I322*H322,2)</f>
        <v>0</v>
      </c>
      <c r="K322" s="140" t="s">
        <v>236</v>
      </c>
      <c r="L322" s="32"/>
      <c r="M322" s="145" t="s">
        <v>1</v>
      </c>
      <c r="N322" s="146" t="s">
        <v>46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237</v>
      </c>
      <c r="AT322" s="149" t="s">
        <v>232</v>
      </c>
      <c r="AU322" s="149" t="s">
        <v>89</v>
      </c>
      <c r="AY322" s="17" t="s">
        <v>230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21</v>
      </c>
      <c r="BK322" s="150">
        <f>ROUND(I322*H322,2)</f>
        <v>0</v>
      </c>
      <c r="BL322" s="17" t="s">
        <v>237</v>
      </c>
      <c r="BM322" s="149" t="s">
        <v>418</v>
      </c>
    </row>
    <row r="323" spans="2:65" s="1" customFormat="1" ht="24.2" customHeight="1">
      <c r="B323" s="32"/>
      <c r="C323" s="138" t="s">
        <v>419</v>
      </c>
      <c r="D323" s="138" t="s">
        <v>232</v>
      </c>
      <c r="E323" s="139" t="s">
        <v>383</v>
      </c>
      <c r="F323" s="140" t="s">
        <v>384</v>
      </c>
      <c r="G323" s="141" t="s">
        <v>350</v>
      </c>
      <c r="H323" s="142">
        <v>1008.135</v>
      </c>
      <c r="I323" s="143"/>
      <c r="J323" s="144">
        <f>ROUND(I323*H323,2)</f>
        <v>0</v>
      </c>
      <c r="K323" s="140" t="s">
        <v>236</v>
      </c>
      <c r="L323" s="32"/>
      <c r="M323" s="145" t="s">
        <v>1</v>
      </c>
      <c r="N323" s="146" t="s">
        <v>46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237</v>
      </c>
      <c r="AT323" s="149" t="s">
        <v>232</v>
      </c>
      <c r="AU323" s="149" t="s">
        <v>89</v>
      </c>
      <c r="AY323" s="17" t="s">
        <v>230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21</v>
      </c>
      <c r="BK323" s="150">
        <f>ROUND(I323*H323,2)</f>
        <v>0</v>
      </c>
      <c r="BL323" s="17" t="s">
        <v>237</v>
      </c>
      <c r="BM323" s="149" t="s">
        <v>420</v>
      </c>
    </row>
    <row r="324" spans="2:65" s="12" customFormat="1" ht="11.25">
      <c r="B324" s="151"/>
      <c r="D324" s="152" t="s">
        <v>250</v>
      </c>
      <c r="F324" s="154" t="s">
        <v>421</v>
      </c>
      <c r="H324" s="155">
        <v>1008.135</v>
      </c>
      <c r="I324" s="156"/>
      <c r="L324" s="151"/>
      <c r="M324" s="157"/>
      <c r="T324" s="158"/>
      <c r="AT324" s="153" t="s">
        <v>250</v>
      </c>
      <c r="AU324" s="153" t="s">
        <v>89</v>
      </c>
      <c r="AV324" s="12" t="s">
        <v>89</v>
      </c>
      <c r="AW324" s="12" t="s">
        <v>4</v>
      </c>
      <c r="AX324" s="12" t="s">
        <v>21</v>
      </c>
      <c r="AY324" s="153" t="s">
        <v>230</v>
      </c>
    </row>
    <row r="325" spans="2:65" s="1" customFormat="1" ht="21.75" customHeight="1">
      <c r="B325" s="32"/>
      <c r="C325" s="138" t="s">
        <v>422</v>
      </c>
      <c r="D325" s="138" t="s">
        <v>232</v>
      </c>
      <c r="E325" s="139" t="s">
        <v>423</v>
      </c>
      <c r="F325" s="140" t="s">
        <v>424</v>
      </c>
      <c r="G325" s="141" t="s">
        <v>350</v>
      </c>
      <c r="H325" s="142">
        <v>112.015</v>
      </c>
      <c r="I325" s="143"/>
      <c r="J325" s="144">
        <f>ROUND(I325*H325,2)</f>
        <v>0</v>
      </c>
      <c r="K325" s="140" t="s">
        <v>248</v>
      </c>
      <c r="L325" s="32"/>
      <c r="M325" s="145" t="s">
        <v>1</v>
      </c>
      <c r="N325" s="146" t="s">
        <v>46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237</v>
      </c>
      <c r="AT325" s="149" t="s">
        <v>232</v>
      </c>
      <c r="AU325" s="149" t="s">
        <v>89</v>
      </c>
      <c r="AY325" s="17" t="s">
        <v>230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21</v>
      </c>
      <c r="BK325" s="150">
        <f>ROUND(I325*H325,2)</f>
        <v>0</v>
      </c>
      <c r="BL325" s="17" t="s">
        <v>237</v>
      </c>
      <c r="BM325" s="149" t="s">
        <v>425</v>
      </c>
    </row>
    <row r="326" spans="2:65" s="1" customFormat="1" ht="24.2" customHeight="1">
      <c r="B326" s="32"/>
      <c r="C326" s="138" t="s">
        <v>426</v>
      </c>
      <c r="D326" s="138" t="s">
        <v>232</v>
      </c>
      <c r="E326" s="139" t="s">
        <v>427</v>
      </c>
      <c r="F326" s="140" t="s">
        <v>428</v>
      </c>
      <c r="G326" s="141" t="s">
        <v>276</v>
      </c>
      <c r="H326" s="142">
        <v>5.0599999999999996</v>
      </c>
      <c r="I326" s="143"/>
      <c r="J326" s="144">
        <f>ROUND(I326*H326,2)</f>
        <v>0</v>
      </c>
      <c r="K326" s="140" t="s">
        <v>236</v>
      </c>
      <c r="L326" s="32"/>
      <c r="M326" s="145" t="s">
        <v>1</v>
      </c>
      <c r="N326" s="146" t="s">
        <v>46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237</v>
      </c>
      <c r="AT326" s="149" t="s">
        <v>232</v>
      </c>
      <c r="AU326" s="149" t="s">
        <v>89</v>
      </c>
      <c r="AY326" s="17" t="s">
        <v>230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21</v>
      </c>
      <c r="BK326" s="150">
        <f>ROUND(I326*H326,2)</f>
        <v>0</v>
      </c>
      <c r="BL326" s="17" t="s">
        <v>237</v>
      </c>
      <c r="BM326" s="149" t="s">
        <v>429</v>
      </c>
    </row>
    <row r="327" spans="2:65" s="12" customFormat="1" ht="11.25">
      <c r="B327" s="151"/>
      <c r="D327" s="152" t="s">
        <v>250</v>
      </c>
      <c r="E327" s="153" t="s">
        <v>1</v>
      </c>
      <c r="F327" s="154" t="s">
        <v>430</v>
      </c>
      <c r="H327" s="155">
        <v>5.0599999999999996</v>
      </c>
      <c r="I327" s="156"/>
      <c r="L327" s="151"/>
      <c r="M327" s="157"/>
      <c r="T327" s="158"/>
      <c r="AT327" s="153" t="s">
        <v>250</v>
      </c>
      <c r="AU327" s="153" t="s">
        <v>89</v>
      </c>
      <c r="AV327" s="12" t="s">
        <v>89</v>
      </c>
      <c r="AW327" s="12" t="s">
        <v>36</v>
      </c>
      <c r="AX327" s="12" t="s">
        <v>81</v>
      </c>
      <c r="AY327" s="153" t="s">
        <v>230</v>
      </c>
    </row>
    <row r="328" spans="2:65" s="13" customFormat="1" ht="11.25">
      <c r="B328" s="159"/>
      <c r="D328" s="152" t="s">
        <v>250</v>
      </c>
      <c r="E328" s="160" t="s">
        <v>131</v>
      </c>
      <c r="F328" s="161" t="s">
        <v>252</v>
      </c>
      <c r="H328" s="162">
        <v>5.0599999999999996</v>
      </c>
      <c r="I328" s="163"/>
      <c r="L328" s="159"/>
      <c r="M328" s="164"/>
      <c r="T328" s="165"/>
      <c r="AT328" s="160" t="s">
        <v>250</v>
      </c>
      <c r="AU328" s="160" t="s">
        <v>89</v>
      </c>
      <c r="AV328" s="13" t="s">
        <v>237</v>
      </c>
      <c r="AW328" s="13" t="s">
        <v>36</v>
      </c>
      <c r="AX328" s="13" t="s">
        <v>21</v>
      </c>
      <c r="AY328" s="160" t="s">
        <v>230</v>
      </c>
    </row>
    <row r="329" spans="2:65" s="1" customFormat="1" ht="37.9" customHeight="1">
      <c r="B329" s="32"/>
      <c r="C329" s="138" t="s">
        <v>431</v>
      </c>
      <c r="D329" s="138" t="s">
        <v>232</v>
      </c>
      <c r="E329" s="139" t="s">
        <v>432</v>
      </c>
      <c r="F329" s="140" t="s">
        <v>433</v>
      </c>
      <c r="G329" s="141" t="s">
        <v>434</v>
      </c>
      <c r="H329" s="142">
        <v>1.012</v>
      </c>
      <c r="I329" s="143"/>
      <c r="J329" s="144">
        <f>ROUND(I329*H329,2)</f>
        <v>0</v>
      </c>
      <c r="K329" s="140" t="s">
        <v>236</v>
      </c>
      <c r="L329" s="32"/>
      <c r="M329" s="145" t="s">
        <v>1</v>
      </c>
      <c r="N329" s="146" t="s">
        <v>46</v>
      </c>
      <c r="P329" s="147">
        <f>O329*H329</f>
        <v>0</v>
      </c>
      <c r="Q329" s="147">
        <v>0</v>
      </c>
      <c r="R329" s="147">
        <f>Q329*H329</f>
        <v>0</v>
      </c>
      <c r="S329" s="147">
        <v>0</v>
      </c>
      <c r="T329" s="148">
        <f>S329*H329</f>
        <v>0</v>
      </c>
      <c r="AR329" s="149" t="s">
        <v>237</v>
      </c>
      <c r="AT329" s="149" t="s">
        <v>232</v>
      </c>
      <c r="AU329" s="149" t="s">
        <v>89</v>
      </c>
      <c r="AY329" s="17" t="s">
        <v>230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21</v>
      </c>
      <c r="BK329" s="150">
        <f>ROUND(I329*H329,2)</f>
        <v>0</v>
      </c>
      <c r="BL329" s="17" t="s">
        <v>237</v>
      </c>
      <c r="BM329" s="149" t="s">
        <v>435</v>
      </c>
    </row>
    <row r="330" spans="2:65" s="12" customFormat="1" ht="11.25">
      <c r="B330" s="151"/>
      <c r="D330" s="152" t="s">
        <v>250</v>
      </c>
      <c r="E330" s="153" t="s">
        <v>1</v>
      </c>
      <c r="F330" s="154" t="s">
        <v>436</v>
      </c>
      <c r="H330" s="155">
        <v>1.012</v>
      </c>
      <c r="I330" s="156"/>
      <c r="L330" s="151"/>
      <c r="M330" s="157"/>
      <c r="T330" s="158"/>
      <c r="AT330" s="153" t="s">
        <v>250</v>
      </c>
      <c r="AU330" s="153" t="s">
        <v>89</v>
      </c>
      <c r="AV330" s="12" t="s">
        <v>89</v>
      </c>
      <c r="AW330" s="12" t="s">
        <v>36</v>
      </c>
      <c r="AX330" s="12" t="s">
        <v>21</v>
      </c>
      <c r="AY330" s="153" t="s">
        <v>230</v>
      </c>
    </row>
    <row r="331" spans="2:65" s="1" customFormat="1" ht="11.25">
      <c r="B331" s="32"/>
      <c r="D331" s="152" t="s">
        <v>257</v>
      </c>
      <c r="F331" s="166" t="s">
        <v>437</v>
      </c>
      <c r="L331" s="32"/>
      <c r="M331" s="167"/>
      <c r="T331" s="56"/>
      <c r="AU331" s="17" t="s">
        <v>89</v>
      </c>
    </row>
    <row r="332" spans="2:65" s="1" customFormat="1" ht="11.25">
      <c r="B332" s="32"/>
      <c r="D332" s="152" t="s">
        <v>257</v>
      </c>
      <c r="F332" s="168" t="s">
        <v>430</v>
      </c>
      <c r="H332" s="169">
        <v>5.0599999999999996</v>
      </c>
      <c r="L332" s="32"/>
      <c r="M332" s="167"/>
      <c r="T332" s="56"/>
      <c r="AU332" s="17" t="s">
        <v>89</v>
      </c>
    </row>
    <row r="333" spans="2:65" s="1" customFormat="1" ht="11.25">
      <c r="B333" s="32"/>
      <c r="D333" s="152" t="s">
        <v>257</v>
      </c>
      <c r="F333" s="168" t="s">
        <v>252</v>
      </c>
      <c r="H333" s="169">
        <v>5.0599999999999996</v>
      </c>
      <c r="L333" s="32"/>
      <c r="M333" s="167"/>
      <c r="T333" s="56"/>
      <c r="AU333" s="17" t="s">
        <v>89</v>
      </c>
    </row>
    <row r="334" spans="2:65" s="1" customFormat="1" ht="24.2" customHeight="1">
      <c r="B334" s="32"/>
      <c r="C334" s="138" t="s">
        <v>438</v>
      </c>
      <c r="D334" s="138" t="s">
        <v>232</v>
      </c>
      <c r="E334" s="139" t="s">
        <v>439</v>
      </c>
      <c r="F334" s="140" t="s">
        <v>440</v>
      </c>
      <c r="G334" s="141" t="s">
        <v>247</v>
      </c>
      <c r="H334" s="142">
        <v>15.4</v>
      </c>
      <c r="I334" s="143"/>
      <c r="J334" s="144">
        <f>ROUND(I334*H334,2)</f>
        <v>0</v>
      </c>
      <c r="K334" s="140" t="s">
        <v>236</v>
      </c>
      <c r="L334" s="32"/>
      <c r="M334" s="145" t="s">
        <v>1</v>
      </c>
      <c r="N334" s="146" t="s">
        <v>46</v>
      </c>
      <c r="P334" s="147">
        <f>O334*H334</f>
        <v>0</v>
      </c>
      <c r="Q334" s="147">
        <v>8.6800000000000002E-3</v>
      </c>
      <c r="R334" s="147">
        <f>Q334*H334</f>
        <v>0.13367200000000001</v>
      </c>
      <c r="S334" s="147">
        <v>0</v>
      </c>
      <c r="T334" s="148">
        <f>S334*H334</f>
        <v>0</v>
      </c>
      <c r="AR334" s="149" t="s">
        <v>237</v>
      </c>
      <c r="AT334" s="149" t="s">
        <v>232</v>
      </c>
      <c r="AU334" s="149" t="s">
        <v>89</v>
      </c>
      <c r="AY334" s="17" t="s">
        <v>230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21</v>
      </c>
      <c r="BK334" s="150">
        <f>ROUND(I334*H334,2)</f>
        <v>0</v>
      </c>
      <c r="BL334" s="17" t="s">
        <v>237</v>
      </c>
      <c r="BM334" s="149" t="s">
        <v>441</v>
      </c>
    </row>
    <row r="335" spans="2:65" s="14" customFormat="1" ht="11.25">
      <c r="B335" s="172"/>
      <c r="D335" s="152" t="s">
        <v>250</v>
      </c>
      <c r="E335" s="173" t="s">
        <v>1</v>
      </c>
      <c r="F335" s="174" t="s">
        <v>442</v>
      </c>
      <c r="H335" s="173" t="s">
        <v>1</v>
      </c>
      <c r="I335" s="175"/>
      <c r="L335" s="172"/>
      <c r="M335" s="176"/>
      <c r="T335" s="177"/>
      <c r="AT335" s="173" t="s">
        <v>250</v>
      </c>
      <c r="AU335" s="173" t="s">
        <v>89</v>
      </c>
      <c r="AV335" s="14" t="s">
        <v>21</v>
      </c>
      <c r="AW335" s="14" t="s">
        <v>36</v>
      </c>
      <c r="AX335" s="14" t="s">
        <v>81</v>
      </c>
      <c r="AY335" s="173" t="s">
        <v>230</v>
      </c>
    </row>
    <row r="336" spans="2:65" s="14" customFormat="1" ht="11.25">
      <c r="B336" s="172"/>
      <c r="D336" s="152" t="s">
        <v>250</v>
      </c>
      <c r="E336" s="173" t="s">
        <v>1</v>
      </c>
      <c r="F336" s="174" t="s">
        <v>443</v>
      </c>
      <c r="H336" s="173" t="s">
        <v>1</v>
      </c>
      <c r="I336" s="175"/>
      <c r="L336" s="172"/>
      <c r="M336" s="176"/>
      <c r="T336" s="177"/>
      <c r="AT336" s="173" t="s">
        <v>250</v>
      </c>
      <c r="AU336" s="173" t="s">
        <v>89</v>
      </c>
      <c r="AV336" s="14" t="s">
        <v>21</v>
      </c>
      <c r="AW336" s="14" t="s">
        <v>36</v>
      </c>
      <c r="AX336" s="14" t="s">
        <v>81</v>
      </c>
      <c r="AY336" s="173" t="s">
        <v>230</v>
      </c>
    </row>
    <row r="337" spans="2:65" s="12" customFormat="1" ht="11.25">
      <c r="B337" s="151"/>
      <c r="D337" s="152" t="s">
        <v>250</v>
      </c>
      <c r="E337" s="153" t="s">
        <v>1</v>
      </c>
      <c r="F337" s="154" t="s">
        <v>444</v>
      </c>
      <c r="H337" s="155">
        <v>12.1</v>
      </c>
      <c r="I337" s="156"/>
      <c r="L337" s="151"/>
      <c r="M337" s="157"/>
      <c r="T337" s="158"/>
      <c r="AT337" s="153" t="s">
        <v>250</v>
      </c>
      <c r="AU337" s="153" t="s">
        <v>89</v>
      </c>
      <c r="AV337" s="12" t="s">
        <v>89</v>
      </c>
      <c r="AW337" s="12" t="s">
        <v>36</v>
      </c>
      <c r="AX337" s="12" t="s">
        <v>81</v>
      </c>
      <c r="AY337" s="153" t="s">
        <v>230</v>
      </c>
    </row>
    <row r="338" spans="2:65" s="14" customFormat="1" ht="11.25">
      <c r="B338" s="172"/>
      <c r="D338" s="152" t="s">
        <v>250</v>
      </c>
      <c r="E338" s="173" t="s">
        <v>1</v>
      </c>
      <c r="F338" s="174" t="s">
        <v>445</v>
      </c>
      <c r="H338" s="173" t="s">
        <v>1</v>
      </c>
      <c r="I338" s="175"/>
      <c r="L338" s="172"/>
      <c r="M338" s="176"/>
      <c r="T338" s="177"/>
      <c r="AT338" s="173" t="s">
        <v>250</v>
      </c>
      <c r="AU338" s="173" t="s">
        <v>89</v>
      </c>
      <c r="AV338" s="14" t="s">
        <v>21</v>
      </c>
      <c r="AW338" s="14" t="s">
        <v>36</v>
      </c>
      <c r="AX338" s="14" t="s">
        <v>81</v>
      </c>
      <c r="AY338" s="173" t="s">
        <v>230</v>
      </c>
    </row>
    <row r="339" spans="2:65" s="12" customFormat="1" ht="11.25">
      <c r="B339" s="151"/>
      <c r="D339" s="152" t="s">
        <v>250</v>
      </c>
      <c r="E339" s="153" t="s">
        <v>1</v>
      </c>
      <c r="F339" s="154" t="s">
        <v>446</v>
      </c>
      <c r="H339" s="155">
        <v>3.3</v>
      </c>
      <c r="I339" s="156"/>
      <c r="L339" s="151"/>
      <c r="M339" s="157"/>
      <c r="T339" s="158"/>
      <c r="AT339" s="153" t="s">
        <v>250</v>
      </c>
      <c r="AU339" s="153" t="s">
        <v>89</v>
      </c>
      <c r="AV339" s="12" t="s">
        <v>89</v>
      </c>
      <c r="AW339" s="12" t="s">
        <v>36</v>
      </c>
      <c r="AX339" s="12" t="s">
        <v>81</v>
      </c>
      <c r="AY339" s="153" t="s">
        <v>230</v>
      </c>
    </row>
    <row r="340" spans="2:65" s="13" customFormat="1" ht="11.25">
      <c r="B340" s="159"/>
      <c r="D340" s="152" t="s">
        <v>250</v>
      </c>
      <c r="E340" s="160" t="s">
        <v>133</v>
      </c>
      <c r="F340" s="161" t="s">
        <v>252</v>
      </c>
      <c r="H340" s="162">
        <v>15.4</v>
      </c>
      <c r="I340" s="163"/>
      <c r="L340" s="159"/>
      <c r="M340" s="164"/>
      <c r="T340" s="165"/>
      <c r="AT340" s="160" t="s">
        <v>250</v>
      </c>
      <c r="AU340" s="160" t="s">
        <v>89</v>
      </c>
      <c r="AV340" s="13" t="s">
        <v>237</v>
      </c>
      <c r="AW340" s="13" t="s">
        <v>36</v>
      </c>
      <c r="AX340" s="13" t="s">
        <v>21</v>
      </c>
      <c r="AY340" s="160" t="s">
        <v>230</v>
      </c>
    </row>
    <row r="341" spans="2:65" s="1" customFormat="1" ht="24.2" customHeight="1">
      <c r="B341" s="32"/>
      <c r="C341" s="138" t="s">
        <v>447</v>
      </c>
      <c r="D341" s="138" t="s">
        <v>232</v>
      </c>
      <c r="E341" s="139" t="s">
        <v>448</v>
      </c>
      <c r="F341" s="140" t="s">
        <v>449</v>
      </c>
      <c r="G341" s="141" t="s">
        <v>247</v>
      </c>
      <c r="H341" s="142">
        <v>35.200000000000003</v>
      </c>
      <c r="I341" s="143"/>
      <c r="J341" s="144">
        <f>ROUND(I341*H341,2)</f>
        <v>0</v>
      </c>
      <c r="K341" s="140" t="s">
        <v>236</v>
      </c>
      <c r="L341" s="32"/>
      <c r="M341" s="145" t="s">
        <v>1</v>
      </c>
      <c r="N341" s="146" t="s">
        <v>46</v>
      </c>
      <c r="P341" s="147">
        <f>O341*H341</f>
        <v>0</v>
      </c>
      <c r="Q341" s="147">
        <v>3.6900000000000002E-2</v>
      </c>
      <c r="R341" s="147">
        <f>Q341*H341</f>
        <v>1.2988800000000003</v>
      </c>
      <c r="S341" s="147">
        <v>0</v>
      </c>
      <c r="T341" s="148">
        <f>S341*H341</f>
        <v>0</v>
      </c>
      <c r="AR341" s="149" t="s">
        <v>237</v>
      </c>
      <c r="AT341" s="149" t="s">
        <v>232</v>
      </c>
      <c r="AU341" s="149" t="s">
        <v>89</v>
      </c>
      <c r="AY341" s="17" t="s">
        <v>230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21</v>
      </c>
      <c r="BK341" s="150">
        <f>ROUND(I341*H341,2)</f>
        <v>0</v>
      </c>
      <c r="BL341" s="17" t="s">
        <v>237</v>
      </c>
      <c r="BM341" s="149" t="s">
        <v>450</v>
      </c>
    </row>
    <row r="342" spans="2:65" s="14" customFormat="1" ht="11.25">
      <c r="B342" s="172"/>
      <c r="D342" s="152" t="s">
        <v>250</v>
      </c>
      <c r="E342" s="173" t="s">
        <v>1</v>
      </c>
      <c r="F342" s="174" t="s">
        <v>451</v>
      </c>
      <c r="H342" s="173" t="s">
        <v>1</v>
      </c>
      <c r="I342" s="175"/>
      <c r="L342" s="172"/>
      <c r="M342" s="176"/>
      <c r="T342" s="177"/>
      <c r="AT342" s="173" t="s">
        <v>250</v>
      </c>
      <c r="AU342" s="173" t="s">
        <v>89</v>
      </c>
      <c r="AV342" s="14" t="s">
        <v>21</v>
      </c>
      <c r="AW342" s="14" t="s">
        <v>36</v>
      </c>
      <c r="AX342" s="14" t="s">
        <v>81</v>
      </c>
      <c r="AY342" s="173" t="s">
        <v>230</v>
      </c>
    </row>
    <row r="343" spans="2:65" s="14" customFormat="1" ht="11.25">
      <c r="B343" s="172"/>
      <c r="D343" s="152" t="s">
        <v>250</v>
      </c>
      <c r="E343" s="173" t="s">
        <v>1</v>
      </c>
      <c r="F343" s="174" t="s">
        <v>452</v>
      </c>
      <c r="H343" s="173" t="s">
        <v>1</v>
      </c>
      <c r="I343" s="175"/>
      <c r="L343" s="172"/>
      <c r="M343" s="176"/>
      <c r="T343" s="177"/>
      <c r="AT343" s="173" t="s">
        <v>250</v>
      </c>
      <c r="AU343" s="173" t="s">
        <v>89</v>
      </c>
      <c r="AV343" s="14" t="s">
        <v>21</v>
      </c>
      <c r="AW343" s="14" t="s">
        <v>36</v>
      </c>
      <c r="AX343" s="14" t="s">
        <v>81</v>
      </c>
      <c r="AY343" s="173" t="s">
        <v>230</v>
      </c>
    </row>
    <row r="344" spans="2:65" s="12" customFormat="1" ht="11.25">
      <c r="B344" s="151"/>
      <c r="D344" s="152" t="s">
        <v>250</v>
      </c>
      <c r="E344" s="153" t="s">
        <v>1</v>
      </c>
      <c r="F344" s="154" t="s">
        <v>453</v>
      </c>
      <c r="H344" s="155">
        <v>32</v>
      </c>
      <c r="I344" s="156"/>
      <c r="L344" s="151"/>
      <c r="M344" s="157"/>
      <c r="T344" s="158"/>
      <c r="AT344" s="153" t="s">
        <v>250</v>
      </c>
      <c r="AU344" s="153" t="s">
        <v>89</v>
      </c>
      <c r="AV344" s="12" t="s">
        <v>89</v>
      </c>
      <c r="AW344" s="12" t="s">
        <v>36</v>
      </c>
      <c r="AX344" s="12" t="s">
        <v>81</v>
      </c>
      <c r="AY344" s="153" t="s">
        <v>230</v>
      </c>
    </row>
    <row r="345" spans="2:65" s="13" customFormat="1" ht="11.25">
      <c r="B345" s="159"/>
      <c r="D345" s="152" t="s">
        <v>250</v>
      </c>
      <c r="E345" s="160" t="s">
        <v>117</v>
      </c>
      <c r="F345" s="161" t="s">
        <v>252</v>
      </c>
      <c r="H345" s="162">
        <v>32</v>
      </c>
      <c r="I345" s="163"/>
      <c r="L345" s="159"/>
      <c r="M345" s="164"/>
      <c r="T345" s="165"/>
      <c r="AT345" s="160" t="s">
        <v>250</v>
      </c>
      <c r="AU345" s="160" t="s">
        <v>89</v>
      </c>
      <c r="AV345" s="13" t="s">
        <v>237</v>
      </c>
      <c r="AW345" s="13" t="s">
        <v>36</v>
      </c>
      <c r="AX345" s="13" t="s">
        <v>81</v>
      </c>
      <c r="AY345" s="160" t="s">
        <v>230</v>
      </c>
    </row>
    <row r="346" spans="2:65" s="12" customFormat="1" ht="11.25">
      <c r="B346" s="151"/>
      <c r="D346" s="152" t="s">
        <v>250</v>
      </c>
      <c r="E346" s="153" t="s">
        <v>1</v>
      </c>
      <c r="F346" s="154" t="s">
        <v>454</v>
      </c>
      <c r="H346" s="155">
        <v>35.200000000000003</v>
      </c>
      <c r="I346" s="156"/>
      <c r="L346" s="151"/>
      <c r="M346" s="157"/>
      <c r="T346" s="158"/>
      <c r="AT346" s="153" t="s">
        <v>250</v>
      </c>
      <c r="AU346" s="153" t="s">
        <v>89</v>
      </c>
      <c r="AV346" s="12" t="s">
        <v>89</v>
      </c>
      <c r="AW346" s="12" t="s">
        <v>36</v>
      </c>
      <c r="AX346" s="12" t="s">
        <v>81</v>
      </c>
      <c r="AY346" s="153" t="s">
        <v>230</v>
      </c>
    </row>
    <row r="347" spans="2:65" s="13" customFormat="1" ht="11.25">
      <c r="B347" s="159"/>
      <c r="D347" s="152" t="s">
        <v>250</v>
      </c>
      <c r="E347" s="160" t="s">
        <v>120</v>
      </c>
      <c r="F347" s="161" t="s">
        <v>252</v>
      </c>
      <c r="H347" s="162">
        <v>35.200000000000003</v>
      </c>
      <c r="I347" s="163"/>
      <c r="L347" s="159"/>
      <c r="M347" s="164"/>
      <c r="T347" s="165"/>
      <c r="AT347" s="160" t="s">
        <v>250</v>
      </c>
      <c r="AU347" s="160" t="s">
        <v>89</v>
      </c>
      <c r="AV347" s="13" t="s">
        <v>237</v>
      </c>
      <c r="AW347" s="13" t="s">
        <v>36</v>
      </c>
      <c r="AX347" s="13" t="s">
        <v>21</v>
      </c>
      <c r="AY347" s="160" t="s">
        <v>230</v>
      </c>
    </row>
    <row r="348" spans="2:65" s="1" customFormat="1" ht="11.25">
      <c r="B348" s="32"/>
      <c r="D348" s="152" t="s">
        <v>257</v>
      </c>
      <c r="F348" s="166" t="s">
        <v>455</v>
      </c>
      <c r="L348" s="32"/>
      <c r="M348" s="167"/>
      <c r="T348" s="56"/>
      <c r="AU348" s="17" t="s">
        <v>89</v>
      </c>
    </row>
    <row r="349" spans="2:65" s="1" customFormat="1" ht="11.25">
      <c r="B349" s="32"/>
      <c r="D349" s="152" t="s">
        <v>257</v>
      </c>
      <c r="F349" s="168" t="s">
        <v>451</v>
      </c>
      <c r="H349" s="169">
        <v>0</v>
      </c>
      <c r="L349" s="32"/>
      <c r="M349" s="167"/>
      <c r="T349" s="56"/>
      <c r="AU349" s="17" t="s">
        <v>89</v>
      </c>
    </row>
    <row r="350" spans="2:65" s="1" customFormat="1" ht="11.25">
      <c r="B350" s="32"/>
      <c r="D350" s="152" t="s">
        <v>257</v>
      </c>
      <c r="F350" s="168" t="s">
        <v>452</v>
      </c>
      <c r="H350" s="169">
        <v>0</v>
      </c>
      <c r="L350" s="32"/>
      <c r="M350" s="167"/>
      <c r="T350" s="56"/>
      <c r="AU350" s="17" t="s">
        <v>89</v>
      </c>
    </row>
    <row r="351" spans="2:65" s="1" customFormat="1" ht="11.25">
      <c r="B351" s="32"/>
      <c r="D351" s="152" t="s">
        <v>257</v>
      </c>
      <c r="F351" s="168" t="s">
        <v>453</v>
      </c>
      <c r="H351" s="169">
        <v>32</v>
      </c>
      <c r="L351" s="32"/>
      <c r="M351" s="167"/>
      <c r="T351" s="56"/>
      <c r="AU351" s="17" t="s">
        <v>89</v>
      </c>
    </row>
    <row r="352" spans="2:65" s="1" customFormat="1" ht="11.25">
      <c r="B352" s="32"/>
      <c r="D352" s="152" t="s">
        <v>257</v>
      </c>
      <c r="F352" s="168" t="s">
        <v>252</v>
      </c>
      <c r="H352" s="169">
        <v>32</v>
      </c>
      <c r="L352" s="32"/>
      <c r="M352" s="167"/>
      <c r="T352" s="56"/>
      <c r="AU352" s="17" t="s">
        <v>89</v>
      </c>
    </row>
    <row r="353" spans="2:65" s="1" customFormat="1" ht="24.2" customHeight="1">
      <c r="B353" s="32"/>
      <c r="C353" s="138" t="s">
        <v>456</v>
      </c>
      <c r="D353" s="138" t="s">
        <v>232</v>
      </c>
      <c r="E353" s="139" t="s">
        <v>457</v>
      </c>
      <c r="F353" s="140" t="s">
        <v>458</v>
      </c>
      <c r="G353" s="141" t="s">
        <v>434</v>
      </c>
      <c r="H353" s="142">
        <v>144.279</v>
      </c>
      <c r="I353" s="143"/>
      <c r="J353" s="144">
        <f>ROUND(I353*H353,2)</f>
        <v>0</v>
      </c>
      <c r="K353" s="140" t="s">
        <v>236</v>
      </c>
      <c r="L353" s="32"/>
      <c r="M353" s="145" t="s">
        <v>1</v>
      </c>
      <c r="N353" s="146" t="s">
        <v>46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237</v>
      </c>
      <c r="AT353" s="149" t="s">
        <v>232</v>
      </c>
      <c r="AU353" s="149" t="s">
        <v>89</v>
      </c>
      <c r="AY353" s="17" t="s">
        <v>230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21</v>
      </c>
      <c r="BK353" s="150">
        <f>ROUND(I353*H353,2)</f>
        <v>0</v>
      </c>
      <c r="BL353" s="17" t="s">
        <v>237</v>
      </c>
      <c r="BM353" s="149" t="s">
        <v>459</v>
      </c>
    </row>
    <row r="354" spans="2:65" s="12" customFormat="1" ht="11.25">
      <c r="B354" s="151"/>
      <c r="D354" s="152" t="s">
        <v>250</v>
      </c>
      <c r="E354" s="153" t="s">
        <v>1</v>
      </c>
      <c r="F354" s="154" t="s">
        <v>460</v>
      </c>
      <c r="H354" s="155">
        <v>31.416</v>
      </c>
      <c r="I354" s="156"/>
      <c r="L354" s="151"/>
      <c r="M354" s="157"/>
      <c r="T354" s="158"/>
      <c r="AT354" s="153" t="s">
        <v>250</v>
      </c>
      <c r="AU354" s="153" t="s">
        <v>89</v>
      </c>
      <c r="AV354" s="12" t="s">
        <v>89</v>
      </c>
      <c r="AW354" s="12" t="s">
        <v>36</v>
      </c>
      <c r="AX354" s="12" t="s">
        <v>81</v>
      </c>
      <c r="AY354" s="153" t="s">
        <v>230</v>
      </c>
    </row>
    <row r="355" spans="2:65" s="12" customFormat="1" ht="11.25">
      <c r="B355" s="151"/>
      <c r="D355" s="152" t="s">
        <v>250</v>
      </c>
      <c r="E355" s="153" t="s">
        <v>1</v>
      </c>
      <c r="F355" s="154" t="s">
        <v>461</v>
      </c>
      <c r="H355" s="155">
        <v>26.4</v>
      </c>
      <c r="I355" s="156"/>
      <c r="L355" s="151"/>
      <c r="M355" s="157"/>
      <c r="T355" s="158"/>
      <c r="AT355" s="153" t="s">
        <v>250</v>
      </c>
      <c r="AU355" s="153" t="s">
        <v>89</v>
      </c>
      <c r="AV355" s="12" t="s">
        <v>89</v>
      </c>
      <c r="AW355" s="12" t="s">
        <v>36</v>
      </c>
      <c r="AX355" s="12" t="s">
        <v>81</v>
      </c>
      <c r="AY355" s="153" t="s">
        <v>230</v>
      </c>
    </row>
    <row r="356" spans="2:65" s="14" customFormat="1" ht="22.5">
      <c r="B356" s="172"/>
      <c r="D356" s="152" t="s">
        <v>250</v>
      </c>
      <c r="E356" s="173" t="s">
        <v>1</v>
      </c>
      <c r="F356" s="174" t="s">
        <v>462</v>
      </c>
      <c r="H356" s="173" t="s">
        <v>1</v>
      </c>
      <c r="I356" s="175"/>
      <c r="L356" s="172"/>
      <c r="M356" s="176"/>
      <c r="T356" s="177"/>
      <c r="AT356" s="173" t="s">
        <v>250</v>
      </c>
      <c r="AU356" s="173" t="s">
        <v>89</v>
      </c>
      <c r="AV356" s="14" t="s">
        <v>21</v>
      </c>
      <c r="AW356" s="14" t="s">
        <v>36</v>
      </c>
      <c r="AX356" s="14" t="s">
        <v>81</v>
      </c>
      <c r="AY356" s="173" t="s">
        <v>230</v>
      </c>
    </row>
    <row r="357" spans="2:65" s="12" customFormat="1" ht="11.25">
      <c r="B357" s="151"/>
      <c r="D357" s="152" t="s">
        <v>250</v>
      </c>
      <c r="E357" s="153" t="s">
        <v>1</v>
      </c>
      <c r="F357" s="154" t="s">
        <v>463</v>
      </c>
      <c r="H357" s="155">
        <v>43.518999999999998</v>
      </c>
      <c r="I357" s="156"/>
      <c r="L357" s="151"/>
      <c r="M357" s="157"/>
      <c r="T357" s="158"/>
      <c r="AT357" s="153" t="s">
        <v>250</v>
      </c>
      <c r="AU357" s="153" t="s">
        <v>89</v>
      </c>
      <c r="AV357" s="12" t="s">
        <v>89</v>
      </c>
      <c r="AW357" s="12" t="s">
        <v>36</v>
      </c>
      <c r="AX357" s="12" t="s">
        <v>81</v>
      </c>
      <c r="AY357" s="153" t="s">
        <v>230</v>
      </c>
    </row>
    <row r="358" spans="2:65" s="12" customFormat="1" ht="11.25">
      <c r="B358" s="151"/>
      <c r="D358" s="152" t="s">
        <v>250</v>
      </c>
      <c r="E358" s="153" t="s">
        <v>1</v>
      </c>
      <c r="F358" s="154" t="s">
        <v>464</v>
      </c>
      <c r="H358" s="155">
        <v>42.944000000000003</v>
      </c>
      <c r="I358" s="156"/>
      <c r="L358" s="151"/>
      <c r="M358" s="157"/>
      <c r="T358" s="158"/>
      <c r="AT358" s="153" t="s">
        <v>250</v>
      </c>
      <c r="AU358" s="153" t="s">
        <v>89</v>
      </c>
      <c r="AV358" s="12" t="s">
        <v>89</v>
      </c>
      <c r="AW358" s="12" t="s">
        <v>36</v>
      </c>
      <c r="AX358" s="12" t="s">
        <v>81</v>
      </c>
      <c r="AY358" s="153" t="s">
        <v>230</v>
      </c>
    </row>
    <row r="359" spans="2:65" s="13" customFormat="1" ht="11.25">
      <c r="B359" s="159"/>
      <c r="D359" s="152" t="s">
        <v>250</v>
      </c>
      <c r="E359" s="160" t="s">
        <v>147</v>
      </c>
      <c r="F359" s="161" t="s">
        <v>252</v>
      </c>
      <c r="H359" s="162">
        <v>144.279</v>
      </c>
      <c r="I359" s="163"/>
      <c r="L359" s="159"/>
      <c r="M359" s="164"/>
      <c r="T359" s="165"/>
      <c r="AT359" s="160" t="s">
        <v>250</v>
      </c>
      <c r="AU359" s="160" t="s">
        <v>89</v>
      </c>
      <c r="AV359" s="13" t="s">
        <v>237</v>
      </c>
      <c r="AW359" s="13" t="s">
        <v>36</v>
      </c>
      <c r="AX359" s="13" t="s">
        <v>21</v>
      </c>
      <c r="AY359" s="160" t="s">
        <v>230</v>
      </c>
    </row>
    <row r="360" spans="2:65" s="1" customFormat="1" ht="11.25">
      <c r="B360" s="32"/>
      <c r="D360" s="152" t="s">
        <v>257</v>
      </c>
      <c r="F360" s="166" t="s">
        <v>465</v>
      </c>
      <c r="L360" s="32"/>
      <c r="M360" s="167"/>
      <c r="T360" s="56"/>
      <c r="AU360" s="17" t="s">
        <v>89</v>
      </c>
    </row>
    <row r="361" spans="2:65" s="1" customFormat="1" ht="11.25">
      <c r="B361" s="32"/>
      <c r="D361" s="152" t="s">
        <v>257</v>
      </c>
      <c r="F361" s="168" t="s">
        <v>466</v>
      </c>
      <c r="H361" s="169">
        <v>250.5</v>
      </c>
      <c r="L361" s="32"/>
      <c r="M361" s="167"/>
      <c r="T361" s="56"/>
      <c r="AU361" s="17" t="s">
        <v>89</v>
      </c>
    </row>
    <row r="362" spans="2:65" s="1" customFormat="1" ht="11.25">
      <c r="B362" s="32"/>
      <c r="D362" s="152" t="s">
        <v>257</v>
      </c>
      <c r="F362" s="168" t="s">
        <v>252</v>
      </c>
      <c r="H362" s="169">
        <v>250.5</v>
      </c>
      <c r="L362" s="32"/>
      <c r="M362" s="167"/>
      <c r="T362" s="56"/>
      <c r="AU362" s="17" t="s">
        <v>89</v>
      </c>
    </row>
    <row r="363" spans="2:65" s="1" customFormat="1" ht="11.25">
      <c r="B363" s="32"/>
      <c r="D363" s="152" t="s">
        <v>257</v>
      </c>
      <c r="F363" s="166" t="s">
        <v>467</v>
      </c>
      <c r="L363" s="32"/>
      <c r="M363" s="167"/>
      <c r="T363" s="56"/>
      <c r="AU363" s="17" t="s">
        <v>89</v>
      </c>
    </row>
    <row r="364" spans="2:65" s="1" customFormat="1" ht="11.25">
      <c r="B364" s="32"/>
      <c r="D364" s="152" t="s">
        <v>257</v>
      </c>
      <c r="F364" s="168" t="s">
        <v>442</v>
      </c>
      <c r="H364" s="169">
        <v>0</v>
      </c>
      <c r="L364" s="32"/>
      <c r="M364" s="167"/>
      <c r="T364" s="56"/>
      <c r="AU364" s="17" t="s">
        <v>89</v>
      </c>
    </row>
    <row r="365" spans="2:65" s="1" customFormat="1" ht="11.25">
      <c r="B365" s="32"/>
      <c r="D365" s="152" t="s">
        <v>257</v>
      </c>
      <c r="F365" s="168" t="s">
        <v>443</v>
      </c>
      <c r="H365" s="169">
        <v>0</v>
      </c>
      <c r="L365" s="32"/>
      <c r="M365" s="167"/>
      <c r="T365" s="56"/>
      <c r="AU365" s="17" t="s">
        <v>89</v>
      </c>
    </row>
    <row r="366" spans="2:65" s="1" customFormat="1" ht="11.25">
      <c r="B366" s="32"/>
      <c r="D366" s="152" t="s">
        <v>257</v>
      </c>
      <c r="F366" s="168" t="s">
        <v>444</v>
      </c>
      <c r="H366" s="169">
        <v>12.1</v>
      </c>
      <c r="L366" s="32"/>
      <c r="M366" s="167"/>
      <c r="T366" s="56"/>
      <c r="AU366" s="17" t="s">
        <v>89</v>
      </c>
    </row>
    <row r="367" spans="2:65" s="1" customFormat="1" ht="11.25">
      <c r="B367" s="32"/>
      <c r="D367" s="152" t="s">
        <v>257</v>
      </c>
      <c r="F367" s="168" t="s">
        <v>445</v>
      </c>
      <c r="H367" s="169">
        <v>0</v>
      </c>
      <c r="L367" s="32"/>
      <c r="M367" s="167"/>
      <c r="T367" s="56"/>
      <c r="AU367" s="17" t="s">
        <v>89</v>
      </c>
    </row>
    <row r="368" spans="2:65" s="1" customFormat="1" ht="11.25">
      <c r="B368" s="32"/>
      <c r="D368" s="152" t="s">
        <v>257</v>
      </c>
      <c r="F368" s="168" t="s">
        <v>446</v>
      </c>
      <c r="H368" s="169">
        <v>3.3</v>
      </c>
      <c r="L368" s="32"/>
      <c r="M368" s="167"/>
      <c r="T368" s="56"/>
      <c r="AU368" s="17" t="s">
        <v>89</v>
      </c>
    </row>
    <row r="369" spans="2:65" s="1" customFormat="1" ht="11.25">
      <c r="B369" s="32"/>
      <c r="D369" s="152" t="s">
        <v>257</v>
      </c>
      <c r="F369" s="168" t="s">
        <v>252</v>
      </c>
      <c r="H369" s="169">
        <v>15.4</v>
      </c>
      <c r="L369" s="32"/>
      <c r="M369" s="167"/>
      <c r="T369" s="56"/>
      <c r="AU369" s="17" t="s">
        <v>89</v>
      </c>
    </row>
    <row r="370" spans="2:65" s="1" customFormat="1" ht="11.25">
      <c r="B370" s="32"/>
      <c r="D370" s="152" t="s">
        <v>257</v>
      </c>
      <c r="F370" s="166" t="s">
        <v>468</v>
      </c>
      <c r="L370" s="32"/>
      <c r="M370" s="167"/>
      <c r="T370" s="56"/>
      <c r="AU370" s="17" t="s">
        <v>89</v>
      </c>
    </row>
    <row r="371" spans="2:65" s="1" customFormat="1" ht="11.25">
      <c r="B371" s="32"/>
      <c r="D371" s="152" t="s">
        <v>257</v>
      </c>
      <c r="F371" s="168" t="s">
        <v>454</v>
      </c>
      <c r="H371" s="169">
        <v>35.200000000000003</v>
      </c>
      <c r="L371" s="32"/>
      <c r="M371" s="167"/>
      <c r="T371" s="56"/>
      <c r="AU371" s="17" t="s">
        <v>89</v>
      </c>
    </row>
    <row r="372" spans="2:65" s="1" customFormat="1" ht="11.25">
      <c r="B372" s="32"/>
      <c r="D372" s="152" t="s">
        <v>257</v>
      </c>
      <c r="F372" s="168" t="s">
        <v>252</v>
      </c>
      <c r="H372" s="169">
        <v>35.200000000000003</v>
      </c>
      <c r="L372" s="32"/>
      <c r="M372" s="167"/>
      <c r="T372" s="56"/>
      <c r="AU372" s="17" t="s">
        <v>89</v>
      </c>
    </row>
    <row r="373" spans="2:65" s="1" customFormat="1" ht="37.9" customHeight="1">
      <c r="B373" s="32"/>
      <c r="C373" s="138" t="s">
        <v>469</v>
      </c>
      <c r="D373" s="138" t="s">
        <v>232</v>
      </c>
      <c r="E373" s="139" t="s">
        <v>470</v>
      </c>
      <c r="F373" s="140" t="s">
        <v>471</v>
      </c>
      <c r="G373" s="141" t="s">
        <v>434</v>
      </c>
      <c r="H373" s="142">
        <v>36.07</v>
      </c>
      <c r="I373" s="143"/>
      <c r="J373" s="144">
        <f>ROUND(I373*H373,2)</f>
        <v>0</v>
      </c>
      <c r="K373" s="140" t="s">
        <v>236</v>
      </c>
      <c r="L373" s="32"/>
      <c r="M373" s="145" t="s">
        <v>1</v>
      </c>
      <c r="N373" s="146" t="s">
        <v>46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237</v>
      </c>
      <c r="AT373" s="149" t="s">
        <v>232</v>
      </c>
      <c r="AU373" s="149" t="s">
        <v>89</v>
      </c>
      <c r="AY373" s="17" t="s">
        <v>230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21</v>
      </c>
      <c r="BK373" s="150">
        <f>ROUND(I373*H373,2)</f>
        <v>0</v>
      </c>
      <c r="BL373" s="17" t="s">
        <v>237</v>
      </c>
      <c r="BM373" s="149" t="s">
        <v>472</v>
      </c>
    </row>
    <row r="374" spans="2:65" s="14" customFormat="1" ht="11.25">
      <c r="B374" s="172"/>
      <c r="D374" s="152" t="s">
        <v>250</v>
      </c>
      <c r="E374" s="173" t="s">
        <v>1</v>
      </c>
      <c r="F374" s="174" t="s">
        <v>473</v>
      </c>
      <c r="H374" s="173" t="s">
        <v>1</v>
      </c>
      <c r="I374" s="175"/>
      <c r="L374" s="172"/>
      <c r="M374" s="176"/>
      <c r="T374" s="177"/>
      <c r="AT374" s="173" t="s">
        <v>250</v>
      </c>
      <c r="AU374" s="173" t="s">
        <v>89</v>
      </c>
      <c r="AV374" s="14" t="s">
        <v>21</v>
      </c>
      <c r="AW374" s="14" t="s">
        <v>36</v>
      </c>
      <c r="AX374" s="14" t="s">
        <v>81</v>
      </c>
      <c r="AY374" s="173" t="s">
        <v>230</v>
      </c>
    </row>
    <row r="375" spans="2:65" s="12" customFormat="1" ht="11.25">
      <c r="B375" s="151"/>
      <c r="D375" s="152" t="s">
        <v>250</v>
      </c>
      <c r="E375" s="153" t="s">
        <v>1</v>
      </c>
      <c r="F375" s="154" t="s">
        <v>474</v>
      </c>
      <c r="H375" s="155">
        <v>36.07</v>
      </c>
      <c r="I375" s="156"/>
      <c r="L375" s="151"/>
      <c r="M375" s="157"/>
      <c r="T375" s="158"/>
      <c r="AT375" s="153" t="s">
        <v>250</v>
      </c>
      <c r="AU375" s="153" t="s">
        <v>89</v>
      </c>
      <c r="AV375" s="12" t="s">
        <v>89</v>
      </c>
      <c r="AW375" s="12" t="s">
        <v>36</v>
      </c>
      <c r="AX375" s="12" t="s">
        <v>21</v>
      </c>
      <c r="AY375" s="153" t="s">
        <v>230</v>
      </c>
    </row>
    <row r="376" spans="2:65" s="1" customFormat="1" ht="11.25">
      <c r="B376" s="32"/>
      <c r="D376" s="152" t="s">
        <v>257</v>
      </c>
      <c r="F376" s="166" t="s">
        <v>475</v>
      </c>
      <c r="L376" s="32"/>
      <c r="M376" s="167"/>
      <c r="T376" s="56"/>
      <c r="AU376" s="17" t="s">
        <v>89</v>
      </c>
    </row>
    <row r="377" spans="2:65" s="1" customFormat="1" ht="11.25">
      <c r="B377" s="32"/>
      <c r="D377" s="152" t="s">
        <v>257</v>
      </c>
      <c r="F377" s="168" t="s">
        <v>460</v>
      </c>
      <c r="H377" s="169">
        <v>31.416</v>
      </c>
      <c r="L377" s="32"/>
      <c r="M377" s="167"/>
      <c r="T377" s="56"/>
      <c r="AU377" s="17" t="s">
        <v>89</v>
      </c>
    </row>
    <row r="378" spans="2:65" s="1" customFormat="1" ht="11.25">
      <c r="B378" s="32"/>
      <c r="D378" s="152" t="s">
        <v>257</v>
      </c>
      <c r="F378" s="168" t="s">
        <v>461</v>
      </c>
      <c r="H378" s="169">
        <v>26.4</v>
      </c>
      <c r="L378" s="32"/>
      <c r="M378" s="167"/>
      <c r="T378" s="56"/>
      <c r="AU378" s="17" t="s">
        <v>89</v>
      </c>
    </row>
    <row r="379" spans="2:65" s="1" customFormat="1" ht="11.25">
      <c r="B379" s="32"/>
      <c r="D379" s="152" t="s">
        <v>257</v>
      </c>
      <c r="F379" s="168" t="s">
        <v>462</v>
      </c>
      <c r="H379" s="169">
        <v>0</v>
      </c>
      <c r="L379" s="32"/>
      <c r="M379" s="167"/>
      <c r="T379" s="56"/>
      <c r="AU379" s="17" t="s">
        <v>89</v>
      </c>
    </row>
    <row r="380" spans="2:65" s="1" customFormat="1" ht="11.25">
      <c r="B380" s="32"/>
      <c r="D380" s="152" t="s">
        <v>257</v>
      </c>
      <c r="F380" s="168" t="s">
        <v>463</v>
      </c>
      <c r="H380" s="169">
        <v>43.518999999999998</v>
      </c>
      <c r="L380" s="32"/>
      <c r="M380" s="167"/>
      <c r="T380" s="56"/>
      <c r="AU380" s="17" t="s">
        <v>89</v>
      </c>
    </row>
    <row r="381" spans="2:65" s="1" customFormat="1" ht="11.25">
      <c r="B381" s="32"/>
      <c r="D381" s="152" t="s">
        <v>257</v>
      </c>
      <c r="F381" s="168" t="s">
        <v>464</v>
      </c>
      <c r="H381" s="169">
        <v>42.944000000000003</v>
      </c>
      <c r="L381" s="32"/>
      <c r="M381" s="167"/>
      <c r="T381" s="56"/>
      <c r="AU381" s="17" t="s">
        <v>89</v>
      </c>
    </row>
    <row r="382" spans="2:65" s="1" customFormat="1" ht="11.25">
      <c r="B382" s="32"/>
      <c r="D382" s="152" t="s">
        <v>257</v>
      </c>
      <c r="F382" s="168" t="s">
        <v>252</v>
      </c>
      <c r="H382" s="169">
        <v>144.279</v>
      </c>
      <c r="L382" s="32"/>
      <c r="M382" s="167"/>
      <c r="T382" s="56"/>
      <c r="AU382" s="17" t="s">
        <v>89</v>
      </c>
    </row>
    <row r="383" spans="2:65" s="1" customFormat="1" ht="37.9" customHeight="1">
      <c r="B383" s="32"/>
      <c r="C383" s="138" t="s">
        <v>476</v>
      </c>
      <c r="D383" s="138" t="s">
        <v>232</v>
      </c>
      <c r="E383" s="139" t="s">
        <v>477</v>
      </c>
      <c r="F383" s="140" t="s">
        <v>478</v>
      </c>
      <c r="G383" s="141" t="s">
        <v>434</v>
      </c>
      <c r="H383" s="142">
        <v>108.209</v>
      </c>
      <c r="I383" s="143"/>
      <c r="J383" s="144">
        <f>ROUND(I383*H383,2)</f>
        <v>0</v>
      </c>
      <c r="K383" s="140" t="s">
        <v>236</v>
      </c>
      <c r="L383" s="32"/>
      <c r="M383" s="145" t="s">
        <v>1</v>
      </c>
      <c r="N383" s="146" t="s">
        <v>46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237</v>
      </c>
      <c r="AT383" s="149" t="s">
        <v>232</v>
      </c>
      <c r="AU383" s="149" t="s">
        <v>89</v>
      </c>
      <c r="AY383" s="17" t="s">
        <v>230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21</v>
      </c>
      <c r="BK383" s="150">
        <f>ROUND(I383*H383,2)</f>
        <v>0</v>
      </c>
      <c r="BL383" s="17" t="s">
        <v>237</v>
      </c>
      <c r="BM383" s="149" t="s">
        <v>479</v>
      </c>
    </row>
    <row r="384" spans="2:65" s="12" customFormat="1" ht="11.25">
      <c r="B384" s="151"/>
      <c r="D384" s="152" t="s">
        <v>250</v>
      </c>
      <c r="E384" s="153" t="s">
        <v>1</v>
      </c>
      <c r="F384" s="154" t="s">
        <v>480</v>
      </c>
      <c r="H384" s="155">
        <v>108.209</v>
      </c>
      <c r="I384" s="156"/>
      <c r="L384" s="151"/>
      <c r="M384" s="157"/>
      <c r="T384" s="158"/>
      <c r="AT384" s="153" t="s">
        <v>250</v>
      </c>
      <c r="AU384" s="153" t="s">
        <v>89</v>
      </c>
      <c r="AV384" s="12" t="s">
        <v>89</v>
      </c>
      <c r="AW384" s="12" t="s">
        <v>36</v>
      </c>
      <c r="AX384" s="12" t="s">
        <v>21</v>
      </c>
      <c r="AY384" s="153" t="s">
        <v>230</v>
      </c>
    </row>
    <row r="385" spans="2:65" s="1" customFormat="1" ht="11.25">
      <c r="B385" s="32"/>
      <c r="D385" s="152" t="s">
        <v>257</v>
      </c>
      <c r="F385" s="166" t="s">
        <v>475</v>
      </c>
      <c r="L385" s="32"/>
      <c r="M385" s="167"/>
      <c r="T385" s="56"/>
      <c r="AU385" s="17" t="s">
        <v>89</v>
      </c>
    </row>
    <row r="386" spans="2:65" s="1" customFormat="1" ht="11.25">
      <c r="B386" s="32"/>
      <c r="D386" s="152" t="s">
        <v>257</v>
      </c>
      <c r="F386" s="168" t="s">
        <v>460</v>
      </c>
      <c r="H386" s="169">
        <v>31.416</v>
      </c>
      <c r="L386" s="32"/>
      <c r="M386" s="167"/>
      <c r="T386" s="56"/>
      <c r="AU386" s="17" t="s">
        <v>89</v>
      </c>
    </row>
    <row r="387" spans="2:65" s="1" customFormat="1" ht="11.25">
      <c r="B387" s="32"/>
      <c r="D387" s="152" t="s">
        <v>257</v>
      </c>
      <c r="F387" s="168" t="s">
        <v>461</v>
      </c>
      <c r="H387" s="169">
        <v>26.4</v>
      </c>
      <c r="L387" s="32"/>
      <c r="M387" s="167"/>
      <c r="T387" s="56"/>
      <c r="AU387" s="17" t="s">
        <v>89</v>
      </c>
    </row>
    <row r="388" spans="2:65" s="1" customFormat="1" ht="11.25">
      <c r="B388" s="32"/>
      <c r="D388" s="152" t="s">
        <v>257</v>
      </c>
      <c r="F388" s="168" t="s">
        <v>462</v>
      </c>
      <c r="H388" s="169">
        <v>0</v>
      </c>
      <c r="L388" s="32"/>
      <c r="M388" s="167"/>
      <c r="T388" s="56"/>
      <c r="AU388" s="17" t="s">
        <v>89</v>
      </c>
    </row>
    <row r="389" spans="2:65" s="1" customFormat="1" ht="11.25">
      <c r="B389" s="32"/>
      <c r="D389" s="152" t="s">
        <v>257</v>
      </c>
      <c r="F389" s="168" t="s">
        <v>463</v>
      </c>
      <c r="H389" s="169">
        <v>43.518999999999998</v>
      </c>
      <c r="L389" s="32"/>
      <c r="M389" s="167"/>
      <c r="T389" s="56"/>
      <c r="AU389" s="17" t="s">
        <v>89</v>
      </c>
    </row>
    <row r="390" spans="2:65" s="1" customFormat="1" ht="11.25">
      <c r="B390" s="32"/>
      <c r="D390" s="152" t="s">
        <v>257</v>
      </c>
      <c r="F390" s="168" t="s">
        <v>464</v>
      </c>
      <c r="H390" s="169">
        <v>42.944000000000003</v>
      </c>
      <c r="L390" s="32"/>
      <c r="M390" s="167"/>
      <c r="T390" s="56"/>
      <c r="AU390" s="17" t="s">
        <v>89</v>
      </c>
    </row>
    <row r="391" spans="2:65" s="1" customFormat="1" ht="11.25">
      <c r="B391" s="32"/>
      <c r="D391" s="152" t="s">
        <v>257</v>
      </c>
      <c r="F391" s="168" t="s">
        <v>252</v>
      </c>
      <c r="H391" s="169">
        <v>144.279</v>
      </c>
      <c r="L391" s="32"/>
      <c r="M391" s="167"/>
      <c r="T391" s="56"/>
      <c r="AU391" s="17" t="s">
        <v>89</v>
      </c>
    </row>
    <row r="392" spans="2:65" s="1" customFormat="1" ht="33" customHeight="1">
      <c r="B392" s="32"/>
      <c r="C392" s="138" t="s">
        <v>481</v>
      </c>
      <c r="D392" s="138" t="s">
        <v>232</v>
      </c>
      <c r="E392" s="139" t="s">
        <v>482</v>
      </c>
      <c r="F392" s="140" t="s">
        <v>483</v>
      </c>
      <c r="G392" s="141" t="s">
        <v>434</v>
      </c>
      <c r="H392" s="142">
        <v>117.82</v>
      </c>
      <c r="I392" s="143"/>
      <c r="J392" s="144">
        <f>ROUND(I392*H392,2)</f>
        <v>0</v>
      </c>
      <c r="K392" s="140" t="s">
        <v>236</v>
      </c>
      <c r="L392" s="32"/>
      <c r="M392" s="145" t="s">
        <v>1</v>
      </c>
      <c r="N392" s="146" t="s">
        <v>46</v>
      </c>
      <c r="P392" s="147">
        <f>O392*H392</f>
        <v>0</v>
      </c>
      <c r="Q392" s="147">
        <v>0</v>
      </c>
      <c r="R392" s="147">
        <f>Q392*H392</f>
        <v>0</v>
      </c>
      <c r="S392" s="147">
        <v>0</v>
      </c>
      <c r="T392" s="148">
        <f>S392*H392</f>
        <v>0</v>
      </c>
      <c r="AR392" s="149" t="s">
        <v>237</v>
      </c>
      <c r="AT392" s="149" t="s">
        <v>232</v>
      </c>
      <c r="AU392" s="149" t="s">
        <v>89</v>
      </c>
      <c r="AY392" s="17" t="s">
        <v>230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7" t="s">
        <v>21</v>
      </c>
      <c r="BK392" s="150">
        <f>ROUND(I392*H392,2)</f>
        <v>0</v>
      </c>
      <c r="BL392" s="17" t="s">
        <v>237</v>
      </c>
      <c r="BM392" s="149" t="s">
        <v>484</v>
      </c>
    </row>
    <row r="393" spans="2:65" s="14" customFormat="1" ht="11.25">
      <c r="B393" s="172"/>
      <c r="D393" s="152" t="s">
        <v>250</v>
      </c>
      <c r="E393" s="173" t="s">
        <v>1</v>
      </c>
      <c r="F393" s="174" t="s">
        <v>485</v>
      </c>
      <c r="H393" s="173" t="s">
        <v>1</v>
      </c>
      <c r="I393" s="175"/>
      <c r="L393" s="172"/>
      <c r="M393" s="176"/>
      <c r="T393" s="177"/>
      <c r="AT393" s="173" t="s">
        <v>250</v>
      </c>
      <c r="AU393" s="173" t="s">
        <v>89</v>
      </c>
      <c r="AV393" s="14" t="s">
        <v>21</v>
      </c>
      <c r="AW393" s="14" t="s">
        <v>36</v>
      </c>
      <c r="AX393" s="14" t="s">
        <v>81</v>
      </c>
      <c r="AY393" s="173" t="s">
        <v>230</v>
      </c>
    </row>
    <row r="394" spans="2:65" s="12" customFormat="1" ht="11.25">
      <c r="B394" s="151"/>
      <c r="D394" s="152" t="s">
        <v>250</v>
      </c>
      <c r="E394" s="153" t="s">
        <v>1</v>
      </c>
      <c r="F394" s="154" t="s">
        <v>486</v>
      </c>
      <c r="H394" s="155">
        <v>34.334000000000003</v>
      </c>
      <c r="I394" s="156"/>
      <c r="L394" s="151"/>
      <c r="M394" s="157"/>
      <c r="T394" s="158"/>
      <c r="AT394" s="153" t="s">
        <v>250</v>
      </c>
      <c r="AU394" s="153" t="s">
        <v>89</v>
      </c>
      <c r="AV394" s="12" t="s">
        <v>89</v>
      </c>
      <c r="AW394" s="12" t="s">
        <v>36</v>
      </c>
      <c r="AX394" s="12" t="s">
        <v>81</v>
      </c>
      <c r="AY394" s="153" t="s">
        <v>230</v>
      </c>
    </row>
    <row r="395" spans="2:65" s="12" customFormat="1" ht="11.25">
      <c r="B395" s="151"/>
      <c r="D395" s="152" t="s">
        <v>250</v>
      </c>
      <c r="E395" s="153" t="s">
        <v>1</v>
      </c>
      <c r="F395" s="154" t="s">
        <v>487</v>
      </c>
      <c r="H395" s="155">
        <v>7.0490000000000004</v>
      </c>
      <c r="I395" s="156"/>
      <c r="L395" s="151"/>
      <c r="M395" s="157"/>
      <c r="T395" s="158"/>
      <c r="AT395" s="153" t="s">
        <v>250</v>
      </c>
      <c r="AU395" s="153" t="s">
        <v>89</v>
      </c>
      <c r="AV395" s="12" t="s">
        <v>89</v>
      </c>
      <c r="AW395" s="12" t="s">
        <v>36</v>
      </c>
      <c r="AX395" s="12" t="s">
        <v>81</v>
      </c>
      <c r="AY395" s="153" t="s">
        <v>230</v>
      </c>
    </row>
    <row r="396" spans="2:65" s="12" customFormat="1" ht="11.25">
      <c r="B396" s="151"/>
      <c r="D396" s="152" t="s">
        <v>250</v>
      </c>
      <c r="E396" s="153" t="s">
        <v>1</v>
      </c>
      <c r="F396" s="154" t="s">
        <v>488</v>
      </c>
      <c r="H396" s="155">
        <v>6.016</v>
      </c>
      <c r="I396" s="156"/>
      <c r="L396" s="151"/>
      <c r="M396" s="157"/>
      <c r="T396" s="158"/>
      <c r="AT396" s="153" t="s">
        <v>250</v>
      </c>
      <c r="AU396" s="153" t="s">
        <v>89</v>
      </c>
      <c r="AV396" s="12" t="s">
        <v>89</v>
      </c>
      <c r="AW396" s="12" t="s">
        <v>36</v>
      </c>
      <c r="AX396" s="12" t="s">
        <v>81</v>
      </c>
      <c r="AY396" s="153" t="s">
        <v>230</v>
      </c>
    </row>
    <row r="397" spans="2:65" s="12" customFormat="1" ht="11.25">
      <c r="B397" s="151"/>
      <c r="D397" s="152" t="s">
        <v>250</v>
      </c>
      <c r="E397" s="153" t="s">
        <v>1</v>
      </c>
      <c r="F397" s="154" t="s">
        <v>489</v>
      </c>
      <c r="H397" s="155">
        <v>8.6590000000000007</v>
      </c>
      <c r="I397" s="156"/>
      <c r="L397" s="151"/>
      <c r="M397" s="157"/>
      <c r="T397" s="158"/>
      <c r="AT397" s="153" t="s">
        <v>250</v>
      </c>
      <c r="AU397" s="153" t="s">
        <v>89</v>
      </c>
      <c r="AV397" s="12" t="s">
        <v>89</v>
      </c>
      <c r="AW397" s="12" t="s">
        <v>36</v>
      </c>
      <c r="AX397" s="12" t="s">
        <v>81</v>
      </c>
      <c r="AY397" s="153" t="s">
        <v>230</v>
      </c>
    </row>
    <row r="398" spans="2:65" s="14" customFormat="1" ht="11.25">
      <c r="B398" s="172"/>
      <c r="D398" s="152" t="s">
        <v>250</v>
      </c>
      <c r="E398" s="173" t="s">
        <v>1</v>
      </c>
      <c r="F398" s="174" t="s">
        <v>490</v>
      </c>
      <c r="H398" s="173" t="s">
        <v>1</v>
      </c>
      <c r="I398" s="175"/>
      <c r="L398" s="172"/>
      <c r="M398" s="176"/>
      <c r="T398" s="177"/>
      <c r="AT398" s="173" t="s">
        <v>250</v>
      </c>
      <c r="AU398" s="173" t="s">
        <v>89</v>
      </c>
      <c r="AV398" s="14" t="s">
        <v>21</v>
      </c>
      <c r="AW398" s="14" t="s">
        <v>36</v>
      </c>
      <c r="AX398" s="14" t="s">
        <v>81</v>
      </c>
      <c r="AY398" s="173" t="s">
        <v>230</v>
      </c>
    </row>
    <row r="399" spans="2:65" s="12" customFormat="1" ht="11.25">
      <c r="B399" s="151"/>
      <c r="D399" s="152" t="s">
        <v>250</v>
      </c>
      <c r="E399" s="153" t="s">
        <v>1</v>
      </c>
      <c r="F399" s="154" t="s">
        <v>491</v>
      </c>
      <c r="H399" s="155">
        <v>51.406999999999996</v>
      </c>
      <c r="I399" s="156"/>
      <c r="L399" s="151"/>
      <c r="M399" s="157"/>
      <c r="T399" s="158"/>
      <c r="AT399" s="153" t="s">
        <v>250</v>
      </c>
      <c r="AU399" s="153" t="s">
        <v>89</v>
      </c>
      <c r="AV399" s="12" t="s">
        <v>89</v>
      </c>
      <c r="AW399" s="12" t="s">
        <v>36</v>
      </c>
      <c r="AX399" s="12" t="s">
        <v>81</v>
      </c>
      <c r="AY399" s="153" t="s">
        <v>230</v>
      </c>
    </row>
    <row r="400" spans="2:65" s="12" customFormat="1" ht="11.25">
      <c r="B400" s="151"/>
      <c r="D400" s="152" t="s">
        <v>250</v>
      </c>
      <c r="E400" s="153" t="s">
        <v>1</v>
      </c>
      <c r="F400" s="154" t="s">
        <v>492</v>
      </c>
      <c r="H400" s="155">
        <v>22.363</v>
      </c>
      <c r="I400" s="156"/>
      <c r="L400" s="151"/>
      <c r="M400" s="157"/>
      <c r="T400" s="158"/>
      <c r="AT400" s="153" t="s">
        <v>250</v>
      </c>
      <c r="AU400" s="153" t="s">
        <v>89</v>
      </c>
      <c r="AV400" s="12" t="s">
        <v>89</v>
      </c>
      <c r="AW400" s="12" t="s">
        <v>36</v>
      </c>
      <c r="AX400" s="12" t="s">
        <v>81</v>
      </c>
      <c r="AY400" s="153" t="s">
        <v>230</v>
      </c>
    </row>
    <row r="401" spans="2:51" s="12" customFormat="1" ht="11.25">
      <c r="B401" s="151"/>
      <c r="D401" s="152" t="s">
        <v>250</v>
      </c>
      <c r="E401" s="153" t="s">
        <v>1</v>
      </c>
      <c r="F401" s="154" t="s">
        <v>493</v>
      </c>
      <c r="H401" s="155">
        <v>127.685</v>
      </c>
      <c r="I401" s="156"/>
      <c r="L401" s="151"/>
      <c r="M401" s="157"/>
      <c r="T401" s="158"/>
      <c r="AT401" s="153" t="s">
        <v>250</v>
      </c>
      <c r="AU401" s="153" t="s">
        <v>89</v>
      </c>
      <c r="AV401" s="12" t="s">
        <v>89</v>
      </c>
      <c r="AW401" s="12" t="s">
        <v>36</v>
      </c>
      <c r="AX401" s="12" t="s">
        <v>81</v>
      </c>
      <c r="AY401" s="153" t="s">
        <v>230</v>
      </c>
    </row>
    <row r="402" spans="2:51" s="12" customFormat="1" ht="11.25">
      <c r="B402" s="151"/>
      <c r="D402" s="152" t="s">
        <v>250</v>
      </c>
      <c r="E402" s="153" t="s">
        <v>1</v>
      </c>
      <c r="F402" s="154" t="s">
        <v>494</v>
      </c>
      <c r="H402" s="155">
        <v>97.771000000000001</v>
      </c>
      <c r="I402" s="156"/>
      <c r="L402" s="151"/>
      <c r="M402" s="157"/>
      <c r="T402" s="158"/>
      <c r="AT402" s="153" t="s">
        <v>250</v>
      </c>
      <c r="AU402" s="153" t="s">
        <v>89</v>
      </c>
      <c r="AV402" s="12" t="s">
        <v>89</v>
      </c>
      <c r="AW402" s="12" t="s">
        <v>36</v>
      </c>
      <c r="AX402" s="12" t="s">
        <v>81</v>
      </c>
      <c r="AY402" s="153" t="s">
        <v>230</v>
      </c>
    </row>
    <row r="403" spans="2:51" s="12" customFormat="1" ht="11.25">
      <c r="B403" s="151"/>
      <c r="D403" s="152" t="s">
        <v>250</v>
      </c>
      <c r="E403" s="153" t="s">
        <v>1</v>
      </c>
      <c r="F403" s="154" t="s">
        <v>495</v>
      </c>
      <c r="H403" s="155">
        <v>76.704999999999998</v>
      </c>
      <c r="I403" s="156"/>
      <c r="L403" s="151"/>
      <c r="M403" s="157"/>
      <c r="T403" s="158"/>
      <c r="AT403" s="153" t="s">
        <v>250</v>
      </c>
      <c r="AU403" s="153" t="s">
        <v>89</v>
      </c>
      <c r="AV403" s="12" t="s">
        <v>89</v>
      </c>
      <c r="AW403" s="12" t="s">
        <v>36</v>
      </c>
      <c r="AX403" s="12" t="s">
        <v>81</v>
      </c>
      <c r="AY403" s="153" t="s">
        <v>230</v>
      </c>
    </row>
    <row r="404" spans="2:51" s="14" customFormat="1" ht="11.25">
      <c r="B404" s="172"/>
      <c r="D404" s="152" t="s">
        <v>250</v>
      </c>
      <c r="E404" s="173" t="s">
        <v>1</v>
      </c>
      <c r="F404" s="174" t="s">
        <v>496</v>
      </c>
      <c r="H404" s="173" t="s">
        <v>1</v>
      </c>
      <c r="I404" s="175"/>
      <c r="L404" s="172"/>
      <c r="M404" s="176"/>
      <c r="T404" s="177"/>
      <c r="AT404" s="173" t="s">
        <v>250</v>
      </c>
      <c r="AU404" s="173" t="s">
        <v>89</v>
      </c>
      <c r="AV404" s="14" t="s">
        <v>21</v>
      </c>
      <c r="AW404" s="14" t="s">
        <v>36</v>
      </c>
      <c r="AX404" s="14" t="s">
        <v>81</v>
      </c>
      <c r="AY404" s="173" t="s">
        <v>230</v>
      </c>
    </row>
    <row r="405" spans="2:51" s="12" customFormat="1" ht="11.25">
      <c r="B405" s="151"/>
      <c r="D405" s="152" t="s">
        <v>250</v>
      </c>
      <c r="E405" s="153" t="s">
        <v>1</v>
      </c>
      <c r="F405" s="154" t="s">
        <v>497</v>
      </c>
      <c r="H405" s="155">
        <v>12.414999999999999</v>
      </c>
      <c r="I405" s="156"/>
      <c r="L405" s="151"/>
      <c r="M405" s="157"/>
      <c r="T405" s="158"/>
      <c r="AT405" s="153" t="s">
        <v>250</v>
      </c>
      <c r="AU405" s="153" t="s">
        <v>89</v>
      </c>
      <c r="AV405" s="12" t="s">
        <v>89</v>
      </c>
      <c r="AW405" s="12" t="s">
        <v>36</v>
      </c>
      <c r="AX405" s="12" t="s">
        <v>81</v>
      </c>
      <c r="AY405" s="153" t="s">
        <v>230</v>
      </c>
    </row>
    <row r="406" spans="2:51" s="12" customFormat="1" ht="11.25">
      <c r="B406" s="151"/>
      <c r="D406" s="152" t="s">
        <v>250</v>
      </c>
      <c r="E406" s="153" t="s">
        <v>1</v>
      </c>
      <c r="F406" s="154" t="s">
        <v>498</v>
      </c>
      <c r="H406" s="155">
        <v>12.955</v>
      </c>
      <c r="I406" s="156"/>
      <c r="L406" s="151"/>
      <c r="M406" s="157"/>
      <c r="T406" s="158"/>
      <c r="AT406" s="153" t="s">
        <v>250</v>
      </c>
      <c r="AU406" s="153" t="s">
        <v>89</v>
      </c>
      <c r="AV406" s="12" t="s">
        <v>89</v>
      </c>
      <c r="AW406" s="12" t="s">
        <v>36</v>
      </c>
      <c r="AX406" s="12" t="s">
        <v>81</v>
      </c>
      <c r="AY406" s="153" t="s">
        <v>230</v>
      </c>
    </row>
    <row r="407" spans="2:51" s="14" customFormat="1" ht="11.25">
      <c r="B407" s="172"/>
      <c r="D407" s="152" t="s">
        <v>250</v>
      </c>
      <c r="E407" s="173" t="s">
        <v>1</v>
      </c>
      <c r="F407" s="174" t="s">
        <v>499</v>
      </c>
      <c r="H407" s="173" t="s">
        <v>1</v>
      </c>
      <c r="I407" s="175"/>
      <c r="L407" s="172"/>
      <c r="M407" s="176"/>
      <c r="T407" s="177"/>
      <c r="AT407" s="173" t="s">
        <v>250</v>
      </c>
      <c r="AU407" s="173" t="s">
        <v>89</v>
      </c>
      <c r="AV407" s="14" t="s">
        <v>21</v>
      </c>
      <c r="AW407" s="14" t="s">
        <v>36</v>
      </c>
      <c r="AX407" s="14" t="s">
        <v>81</v>
      </c>
      <c r="AY407" s="173" t="s">
        <v>230</v>
      </c>
    </row>
    <row r="408" spans="2:51" s="12" customFormat="1" ht="11.25">
      <c r="B408" s="151"/>
      <c r="D408" s="152" t="s">
        <v>250</v>
      </c>
      <c r="E408" s="153" t="s">
        <v>1</v>
      </c>
      <c r="F408" s="154" t="s">
        <v>500</v>
      </c>
      <c r="H408" s="155">
        <v>11.590999999999999</v>
      </c>
      <c r="I408" s="156"/>
      <c r="L408" s="151"/>
      <c r="M408" s="157"/>
      <c r="T408" s="158"/>
      <c r="AT408" s="153" t="s">
        <v>250</v>
      </c>
      <c r="AU408" s="153" t="s">
        <v>89</v>
      </c>
      <c r="AV408" s="12" t="s">
        <v>89</v>
      </c>
      <c r="AW408" s="12" t="s">
        <v>36</v>
      </c>
      <c r="AX408" s="12" t="s">
        <v>81</v>
      </c>
      <c r="AY408" s="153" t="s">
        <v>230</v>
      </c>
    </row>
    <row r="409" spans="2:51" s="12" customFormat="1" ht="11.25">
      <c r="B409" s="151"/>
      <c r="D409" s="152" t="s">
        <v>250</v>
      </c>
      <c r="E409" s="153" t="s">
        <v>1</v>
      </c>
      <c r="F409" s="154" t="s">
        <v>501</v>
      </c>
      <c r="H409" s="155">
        <v>60.91</v>
      </c>
      <c r="I409" s="156"/>
      <c r="L409" s="151"/>
      <c r="M409" s="157"/>
      <c r="T409" s="158"/>
      <c r="AT409" s="153" t="s">
        <v>250</v>
      </c>
      <c r="AU409" s="153" t="s">
        <v>89</v>
      </c>
      <c r="AV409" s="12" t="s">
        <v>89</v>
      </c>
      <c r="AW409" s="12" t="s">
        <v>36</v>
      </c>
      <c r="AX409" s="12" t="s">
        <v>81</v>
      </c>
      <c r="AY409" s="153" t="s">
        <v>230</v>
      </c>
    </row>
    <row r="410" spans="2:51" s="12" customFormat="1" ht="11.25">
      <c r="B410" s="151"/>
      <c r="D410" s="152" t="s">
        <v>250</v>
      </c>
      <c r="E410" s="153" t="s">
        <v>1</v>
      </c>
      <c r="F410" s="154" t="s">
        <v>502</v>
      </c>
      <c r="H410" s="155">
        <v>51.289000000000001</v>
      </c>
      <c r="I410" s="156"/>
      <c r="L410" s="151"/>
      <c r="M410" s="157"/>
      <c r="T410" s="158"/>
      <c r="AT410" s="153" t="s">
        <v>250</v>
      </c>
      <c r="AU410" s="153" t="s">
        <v>89</v>
      </c>
      <c r="AV410" s="12" t="s">
        <v>89</v>
      </c>
      <c r="AW410" s="12" t="s">
        <v>36</v>
      </c>
      <c r="AX410" s="12" t="s">
        <v>81</v>
      </c>
      <c r="AY410" s="153" t="s">
        <v>230</v>
      </c>
    </row>
    <row r="411" spans="2:51" s="12" customFormat="1" ht="11.25">
      <c r="B411" s="151"/>
      <c r="D411" s="152" t="s">
        <v>250</v>
      </c>
      <c r="E411" s="153" t="s">
        <v>1</v>
      </c>
      <c r="F411" s="154" t="s">
        <v>503</v>
      </c>
      <c r="H411" s="155">
        <v>254.74</v>
      </c>
      <c r="I411" s="156"/>
      <c r="L411" s="151"/>
      <c r="M411" s="157"/>
      <c r="T411" s="158"/>
      <c r="AT411" s="153" t="s">
        <v>250</v>
      </c>
      <c r="AU411" s="153" t="s">
        <v>89</v>
      </c>
      <c r="AV411" s="12" t="s">
        <v>89</v>
      </c>
      <c r="AW411" s="12" t="s">
        <v>36</v>
      </c>
      <c r="AX411" s="12" t="s">
        <v>81</v>
      </c>
      <c r="AY411" s="153" t="s">
        <v>230</v>
      </c>
    </row>
    <row r="412" spans="2:51" s="12" customFormat="1" ht="11.25">
      <c r="B412" s="151"/>
      <c r="D412" s="152" t="s">
        <v>250</v>
      </c>
      <c r="E412" s="153" t="s">
        <v>1</v>
      </c>
      <c r="F412" s="154" t="s">
        <v>504</v>
      </c>
      <c r="H412" s="155">
        <v>16.126999999999999</v>
      </c>
      <c r="I412" s="156"/>
      <c r="L412" s="151"/>
      <c r="M412" s="157"/>
      <c r="T412" s="158"/>
      <c r="AT412" s="153" t="s">
        <v>250</v>
      </c>
      <c r="AU412" s="153" t="s">
        <v>89</v>
      </c>
      <c r="AV412" s="12" t="s">
        <v>89</v>
      </c>
      <c r="AW412" s="12" t="s">
        <v>36</v>
      </c>
      <c r="AX412" s="12" t="s">
        <v>81</v>
      </c>
      <c r="AY412" s="153" t="s">
        <v>230</v>
      </c>
    </row>
    <row r="413" spans="2:51" s="14" customFormat="1" ht="11.25">
      <c r="B413" s="172"/>
      <c r="D413" s="152" t="s">
        <v>250</v>
      </c>
      <c r="E413" s="173" t="s">
        <v>1</v>
      </c>
      <c r="F413" s="174" t="s">
        <v>505</v>
      </c>
      <c r="H413" s="173" t="s">
        <v>1</v>
      </c>
      <c r="I413" s="175"/>
      <c r="L413" s="172"/>
      <c r="M413" s="176"/>
      <c r="T413" s="177"/>
      <c r="AT413" s="173" t="s">
        <v>250</v>
      </c>
      <c r="AU413" s="173" t="s">
        <v>89</v>
      </c>
      <c r="AV413" s="14" t="s">
        <v>21</v>
      </c>
      <c r="AW413" s="14" t="s">
        <v>36</v>
      </c>
      <c r="AX413" s="14" t="s">
        <v>81</v>
      </c>
      <c r="AY413" s="173" t="s">
        <v>230</v>
      </c>
    </row>
    <row r="414" spans="2:51" s="12" customFormat="1" ht="11.25">
      <c r="B414" s="151"/>
      <c r="D414" s="152" t="s">
        <v>250</v>
      </c>
      <c r="E414" s="153" t="s">
        <v>1</v>
      </c>
      <c r="F414" s="154" t="s">
        <v>506</v>
      </c>
      <c r="H414" s="155">
        <v>5.2720000000000002</v>
      </c>
      <c r="I414" s="156"/>
      <c r="L414" s="151"/>
      <c r="M414" s="157"/>
      <c r="T414" s="158"/>
      <c r="AT414" s="153" t="s">
        <v>250</v>
      </c>
      <c r="AU414" s="153" t="s">
        <v>89</v>
      </c>
      <c r="AV414" s="12" t="s">
        <v>89</v>
      </c>
      <c r="AW414" s="12" t="s">
        <v>36</v>
      </c>
      <c r="AX414" s="12" t="s">
        <v>81</v>
      </c>
      <c r="AY414" s="153" t="s">
        <v>230</v>
      </c>
    </row>
    <row r="415" spans="2:51" s="14" customFormat="1" ht="11.25">
      <c r="B415" s="172"/>
      <c r="D415" s="152" t="s">
        <v>250</v>
      </c>
      <c r="E415" s="173" t="s">
        <v>1</v>
      </c>
      <c r="F415" s="174" t="s">
        <v>507</v>
      </c>
      <c r="H415" s="173" t="s">
        <v>1</v>
      </c>
      <c r="I415" s="175"/>
      <c r="L415" s="172"/>
      <c r="M415" s="176"/>
      <c r="T415" s="177"/>
      <c r="AT415" s="173" t="s">
        <v>250</v>
      </c>
      <c r="AU415" s="173" t="s">
        <v>89</v>
      </c>
      <c r="AV415" s="14" t="s">
        <v>21</v>
      </c>
      <c r="AW415" s="14" t="s">
        <v>36</v>
      </c>
      <c r="AX415" s="14" t="s">
        <v>81</v>
      </c>
      <c r="AY415" s="173" t="s">
        <v>230</v>
      </c>
    </row>
    <row r="416" spans="2:51" s="12" customFormat="1" ht="11.25">
      <c r="B416" s="151"/>
      <c r="D416" s="152" t="s">
        <v>250</v>
      </c>
      <c r="E416" s="153" t="s">
        <v>1</v>
      </c>
      <c r="F416" s="154" t="s">
        <v>508</v>
      </c>
      <c r="H416" s="155">
        <v>7.8540000000000001</v>
      </c>
      <c r="I416" s="156"/>
      <c r="L416" s="151"/>
      <c r="M416" s="157"/>
      <c r="T416" s="158"/>
      <c r="AT416" s="153" t="s">
        <v>250</v>
      </c>
      <c r="AU416" s="153" t="s">
        <v>89</v>
      </c>
      <c r="AV416" s="12" t="s">
        <v>89</v>
      </c>
      <c r="AW416" s="12" t="s">
        <v>36</v>
      </c>
      <c r="AX416" s="12" t="s">
        <v>81</v>
      </c>
      <c r="AY416" s="153" t="s">
        <v>230</v>
      </c>
    </row>
    <row r="417" spans="2:51" s="14" customFormat="1" ht="11.25">
      <c r="B417" s="172"/>
      <c r="D417" s="152" t="s">
        <v>250</v>
      </c>
      <c r="E417" s="173" t="s">
        <v>1</v>
      </c>
      <c r="F417" s="174" t="s">
        <v>509</v>
      </c>
      <c r="H417" s="173" t="s">
        <v>1</v>
      </c>
      <c r="I417" s="175"/>
      <c r="L417" s="172"/>
      <c r="M417" s="176"/>
      <c r="T417" s="177"/>
      <c r="AT417" s="173" t="s">
        <v>250</v>
      </c>
      <c r="AU417" s="173" t="s">
        <v>89</v>
      </c>
      <c r="AV417" s="14" t="s">
        <v>21</v>
      </c>
      <c r="AW417" s="14" t="s">
        <v>36</v>
      </c>
      <c r="AX417" s="14" t="s">
        <v>81</v>
      </c>
      <c r="AY417" s="173" t="s">
        <v>230</v>
      </c>
    </row>
    <row r="418" spans="2:51" s="12" customFormat="1" ht="11.25">
      <c r="B418" s="151"/>
      <c r="D418" s="152" t="s">
        <v>250</v>
      </c>
      <c r="E418" s="153" t="s">
        <v>1</v>
      </c>
      <c r="F418" s="154" t="s">
        <v>510</v>
      </c>
      <c r="H418" s="155">
        <v>-2.6840000000000002</v>
      </c>
      <c r="I418" s="156"/>
      <c r="L418" s="151"/>
      <c r="M418" s="157"/>
      <c r="T418" s="158"/>
      <c r="AT418" s="153" t="s">
        <v>250</v>
      </c>
      <c r="AU418" s="153" t="s">
        <v>89</v>
      </c>
      <c r="AV418" s="12" t="s">
        <v>89</v>
      </c>
      <c r="AW418" s="12" t="s">
        <v>36</v>
      </c>
      <c r="AX418" s="12" t="s">
        <v>81</v>
      </c>
      <c r="AY418" s="153" t="s">
        <v>230</v>
      </c>
    </row>
    <row r="419" spans="2:51" s="12" customFormat="1" ht="11.25">
      <c r="B419" s="151"/>
      <c r="D419" s="152" t="s">
        <v>250</v>
      </c>
      <c r="E419" s="153" t="s">
        <v>1</v>
      </c>
      <c r="F419" s="154" t="s">
        <v>511</v>
      </c>
      <c r="H419" s="155">
        <v>-1.012</v>
      </c>
      <c r="I419" s="156"/>
      <c r="L419" s="151"/>
      <c r="M419" s="157"/>
      <c r="T419" s="158"/>
      <c r="AT419" s="153" t="s">
        <v>250</v>
      </c>
      <c r="AU419" s="153" t="s">
        <v>89</v>
      </c>
      <c r="AV419" s="12" t="s">
        <v>89</v>
      </c>
      <c r="AW419" s="12" t="s">
        <v>36</v>
      </c>
      <c r="AX419" s="12" t="s">
        <v>81</v>
      </c>
      <c r="AY419" s="153" t="s">
        <v>230</v>
      </c>
    </row>
    <row r="420" spans="2:51" s="12" customFormat="1" ht="11.25">
      <c r="B420" s="151"/>
      <c r="D420" s="152" t="s">
        <v>250</v>
      </c>
      <c r="E420" s="153" t="s">
        <v>1</v>
      </c>
      <c r="F420" s="154" t="s">
        <v>512</v>
      </c>
      <c r="H420" s="155">
        <v>-63.426000000000002</v>
      </c>
      <c r="I420" s="156"/>
      <c r="L420" s="151"/>
      <c r="M420" s="157"/>
      <c r="T420" s="158"/>
      <c r="AT420" s="153" t="s">
        <v>250</v>
      </c>
      <c r="AU420" s="153" t="s">
        <v>89</v>
      </c>
      <c r="AV420" s="12" t="s">
        <v>89</v>
      </c>
      <c r="AW420" s="12" t="s">
        <v>36</v>
      </c>
      <c r="AX420" s="12" t="s">
        <v>81</v>
      </c>
      <c r="AY420" s="153" t="s">
        <v>230</v>
      </c>
    </row>
    <row r="421" spans="2:51" s="12" customFormat="1" ht="11.25">
      <c r="B421" s="151"/>
      <c r="D421" s="152" t="s">
        <v>250</v>
      </c>
      <c r="E421" s="153" t="s">
        <v>1</v>
      </c>
      <c r="F421" s="154" t="s">
        <v>513</v>
      </c>
      <c r="H421" s="155">
        <v>-34.156999999999996</v>
      </c>
      <c r="I421" s="156"/>
      <c r="L421" s="151"/>
      <c r="M421" s="157"/>
      <c r="T421" s="158"/>
      <c r="AT421" s="153" t="s">
        <v>250</v>
      </c>
      <c r="AU421" s="153" t="s">
        <v>89</v>
      </c>
      <c r="AV421" s="12" t="s">
        <v>89</v>
      </c>
      <c r="AW421" s="12" t="s">
        <v>36</v>
      </c>
      <c r="AX421" s="12" t="s">
        <v>81</v>
      </c>
      <c r="AY421" s="153" t="s">
        <v>230</v>
      </c>
    </row>
    <row r="422" spans="2:51" s="12" customFormat="1" ht="11.25">
      <c r="B422" s="151"/>
      <c r="D422" s="152" t="s">
        <v>250</v>
      </c>
      <c r="E422" s="153" t="s">
        <v>1</v>
      </c>
      <c r="F422" s="154" t="s">
        <v>514</v>
      </c>
      <c r="H422" s="155">
        <v>-41.195</v>
      </c>
      <c r="I422" s="156"/>
      <c r="L422" s="151"/>
      <c r="M422" s="157"/>
      <c r="T422" s="158"/>
      <c r="AT422" s="153" t="s">
        <v>250</v>
      </c>
      <c r="AU422" s="153" t="s">
        <v>89</v>
      </c>
      <c r="AV422" s="12" t="s">
        <v>89</v>
      </c>
      <c r="AW422" s="12" t="s">
        <v>36</v>
      </c>
      <c r="AX422" s="12" t="s">
        <v>81</v>
      </c>
      <c r="AY422" s="153" t="s">
        <v>230</v>
      </c>
    </row>
    <row r="423" spans="2:51" s="12" customFormat="1" ht="11.25">
      <c r="B423" s="151"/>
      <c r="D423" s="152" t="s">
        <v>250</v>
      </c>
      <c r="E423" s="153" t="s">
        <v>1</v>
      </c>
      <c r="F423" s="154" t="s">
        <v>515</v>
      </c>
      <c r="H423" s="155">
        <v>-37.585999999999999</v>
      </c>
      <c r="I423" s="156"/>
      <c r="L423" s="151"/>
      <c r="M423" s="157"/>
      <c r="T423" s="158"/>
      <c r="AT423" s="153" t="s">
        <v>250</v>
      </c>
      <c r="AU423" s="153" t="s">
        <v>89</v>
      </c>
      <c r="AV423" s="12" t="s">
        <v>89</v>
      </c>
      <c r="AW423" s="12" t="s">
        <v>36</v>
      </c>
      <c r="AX423" s="12" t="s">
        <v>81</v>
      </c>
      <c r="AY423" s="153" t="s">
        <v>230</v>
      </c>
    </row>
    <row r="424" spans="2:51" s="12" customFormat="1" ht="11.25">
      <c r="B424" s="151"/>
      <c r="D424" s="152" t="s">
        <v>250</v>
      </c>
      <c r="E424" s="153" t="s">
        <v>1</v>
      </c>
      <c r="F424" s="154" t="s">
        <v>516</v>
      </c>
      <c r="H424" s="155">
        <v>-40.975000000000001</v>
      </c>
      <c r="I424" s="156"/>
      <c r="L424" s="151"/>
      <c r="M424" s="157"/>
      <c r="T424" s="158"/>
      <c r="AT424" s="153" t="s">
        <v>250</v>
      </c>
      <c r="AU424" s="153" t="s">
        <v>89</v>
      </c>
      <c r="AV424" s="12" t="s">
        <v>89</v>
      </c>
      <c r="AW424" s="12" t="s">
        <v>36</v>
      </c>
      <c r="AX424" s="12" t="s">
        <v>81</v>
      </c>
      <c r="AY424" s="153" t="s">
        <v>230</v>
      </c>
    </row>
    <row r="425" spans="2:51" s="15" customFormat="1" ht="11.25">
      <c r="B425" s="178"/>
      <c r="D425" s="152" t="s">
        <v>250</v>
      </c>
      <c r="E425" s="179" t="s">
        <v>145</v>
      </c>
      <c r="F425" s="180" t="s">
        <v>288</v>
      </c>
      <c r="H425" s="181">
        <v>644.10699999999997</v>
      </c>
      <c r="I425" s="182"/>
      <c r="L425" s="178"/>
      <c r="M425" s="183"/>
      <c r="T425" s="184"/>
      <c r="AT425" s="179" t="s">
        <v>250</v>
      </c>
      <c r="AU425" s="179" t="s">
        <v>89</v>
      </c>
      <c r="AV425" s="15" t="s">
        <v>140</v>
      </c>
      <c r="AW425" s="15" t="s">
        <v>36</v>
      </c>
      <c r="AX425" s="15" t="s">
        <v>81</v>
      </c>
      <c r="AY425" s="179" t="s">
        <v>230</v>
      </c>
    </row>
    <row r="426" spans="2:51" s="14" customFormat="1" ht="11.25">
      <c r="B426" s="172"/>
      <c r="D426" s="152" t="s">
        <v>250</v>
      </c>
      <c r="E426" s="173" t="s">
        <v>1</v>
      </c>
      <c r="F426" s="174" t="s">
        <v>517</v>
      </c>
      <c r="H426" s="173" t="s">
        <v>1</v>
      </c>
      <c r="I426" s="175"/>
      <c r="L426" s="172"/>
      <c r="M426" s="176"/>
      <c r="T426" s="177"/>
      <c r="AT426" s="173" t="s">
        <v>250</v>
      </c>
      <c r="AU426" s="173" t="s">
        <v>89</v>
      </c>
      <c r="AV426" s="14" t="s">
        <v>21</v>
      </c>
      <c r="AW426" s="14" t="s">
        <v>36</v>
      </c>
      <c r="AX426" s="14" t="s">
        <v>81</v>
      </c>
      <c r="AY426" s="173" t="s">
        <v>230</v>
      </c>
    </row>
    <row r="427" spans="2:51" s="12" customFormat="1" ht="11.25">
      <c r="B427" s="151"/>
      <c r="D427" s="152" t="s">
        <v>250</v>
      </c>
      <c r="E427" s="153" t="s">
        <v>1</v>
      </c>
      <c r="F427" s="154" t="s">
        <v>518</v>
      </c>
      <c r="H427" s="155">
        <v>-0.02</v>
      </c>
      <c r="I427" s="156"/>
      <c r="L427" s="151"/>
      <c r="M427" s="157"/>
      <c r="T427" s="158"/>
      <c r="AT427" s="153" t="s">
        <v>250</v>
      </c>
      <c r="AU427" s="153" t="s">
        <v>89</v>
      </c>
      <c r="AV427" s="12" t="s">
        <v>89</v>
      </c>
      <c r="AW427" s="12" t="s">
        <v>36</v>
      </c>
      <c r="AX427" s="12" t="s">
        <v>81</v>
      </c>
      <c r="AY427" s="153" t="s">
        <v>230</v>
      </c>
    </row>
    <row r="428" spans="2:51" s="12" customFormat="1" ht="11.25">
      <c r="B428" s="151"/>
      <c r="D428" s="152" t="s">
        <v>250</v>
      </c>
      <c r="E428" s="153" t="s">
        <v>1</v>
      </c>
      <c r="F428" s="154" t="s">
        <v>519</v>
      </c>
      <c r="H428" s="155">
        <v>-9.2999999999999999E-2</v>
      </c>
      <c r="I428" s="156"/>
      <c r="L428" s="151"/>
      <c r="M428" s="157"/>
      <c r="T428" s="158"/>
      <c r="AT428" s="153" t="s">
        <v>250</v>
      </c>
      <c r="AU428" s="153" t="s">
        <v>89</v>
      </c>
      <c r="AV428" s="12" t="s">
        <v>89</v>
      </c>
      <c r="AW428" s="12" t="s">
        <v>36</v>
      </c>
      <c r="AX428" s="12" t="s">
        <v>81</v>
      </c>
      <c r="AY428" s="153" t="s">
        <v>230</v>
      </c>
    </row>
    <row r="429" spans="2:51" s="12" customFormat="1" ht="11.25">
      <c r="B429" s="151"/>
      <c r="D429" s="152" t="s">
        <v>250</v>
      </c>
      <c r="E429" s="153" t="s">
        <v>1</v>
      </c>
      <c r="F429" s="154" t="s">
        <v>520</v>
      </c>
      <c r="H429" s="155">
        <v>-4.726</v>
      </c>
      <c r="I429" s="156"/>
      <c r="L429" s="151"/>
      <c r="M429" s="157"/>
      <c r="T429" s="158"/>
      <c r="AT429" s="153" t="s">
        <v>250</v>
      </c>
      <c r="AU429" s="153" t="s">
        <v>89</v>
      </c>
      <c r="AV429" s="12" t="s">
        <v>89</v>
      </c>
      <c r="AW429" s="12" t="s">
        <v>36</v>
      </c>
      <c r="AX429" s="12" t="s">
        <v>81</v>
      </c>
      <c r="AY429" s="153" t="s">
        <v>230</v>
      </c>
    </row>
    <row r="430" spans="2:51" s="12" customFormat="1" ht="11.25">
      <c r="B430" s="151"/>
      <c r="D430" s="152" t="s">
        <v>250</v>
      </c>
      <c r="E430" s="153" t="s">
        <v>1</v>
      </c>
      <c r="F430" s="154" t="s">
        <v>521</v>
      </c>
      <c r="H430" s="155">
        <v>-9.6850000000000005</v>
      </c>
      <c r="I430" s="156"/>
      <c r="L430" s="151"/>
      <c r="M430" s="157"/>
      <c r="T430" s="158"/>
      <c r="AT430" s="153" t="s">
        <v>250</v>
      </c>
      <c r="AU430" s="153" t="s">
        <v>89</v>
      </c>
      <c r="AV430" s="12" t="s">
        <v>89</v>
      </c>
      <c r="AW430" s="12" t="s">
        <v>36</v>
      </c>
      <c r="AX430" s="12" t="s">
        <v>81</v>
      </c>
      <c r="AY430" s="153" t="s">
        <v>230</v>
      </c>
    </row>
    <row r="431" spans="2:51" s="14" customFormat="1" ht="11.25">
      <c r="B431" s="172"/>
      <c r="D431" s="152" t="s">
        <v>250</v>
      </c>
      <c r="E431" s="173" t="s">
        <v>1</v>
      </c>
      <c r="F431" s="174" t="s">
        <v>522</v>
      </c>
      <c r="H431" s="173" t="s">
        <v>1</v>
      </c>
      <c r="I431" s="175"/>
      <c r="L431" s="172"/>
      <c r="M431" s="176"/>
      <c r="T431" s="177"/>
      <c r="AT431" s="173" t="s">
        <v>250</v>
      </c>
      <c r="AU431" s="173" t="s">
        <v>89</v>
      </c>
      <c r="AV431" s="14" t="s">
        <v>21</v>
      </c>
      <c r="AW431" s="14" t="s">
        <v>36</v>
      </c>
      <c r="AX431" s="14" t="s">
        <v>81</v>
      </c>
      <c r="AY431" s="173" t="s">
        <v>230</v>
      </c>
    </row>
    <row r="432" spans="2:51" s="12" customFormat="1" ht="11.25">
      <c r="B432" s="151"/>
      <c r="D432" s="152" t="s">
        <v>250</v>
      </c>
      <c r="E432" s="153" t="s">
        <v>1</v>
      </c>
      <c r="F432" s="154" t="s">
        <v>523</v>
      </c>
      <c r="H432" s="155">
        <v>-14.025</v>
      </c>
      <c r="I432" s="156"/>
      <c r="L432" s="151"/>
      <c r="M432" s="157"/>
      <c r="T432" s="158"/>
      <c r="AT432" s="153" t="s">
        <v>250</v>
      </c>
      <c r="AU432" s="153" t="s">
        <v>89</v>
      </c>
      <c r="AV432" s="12" t="s">
        <v>89</v>
      </c>
      <c r="AW432" s="12" t="s">
        <v>36</v>
      </c>
      <c r="AX432" s="12" t="s">
        <v>81</v>
      </c>
      <c r="AY432" s="153" t="s">
        <v>230</v>
      </c>
    </row>
    <row r="433" spans="2:51" s="12" customFormat="1" ht="11.25">
      <c r="B433" s="151"/>
      <c r="D433" s="152" t="s">
        <v>250</v>
      </c>
      <c r="E433" s="153" t="s">
        <v>1</v>
      </c>
      <c r="F433" s="154" t="s">
        <v>524</v>
      </c>
      <c r="H433" s="155">
        <v>-144.279</v>
      </c>
      <c r="I433" s="156"/>
      <c r="L433" s="151"/>
      <c r="M433" s="157"/>
      <c r="T433" s="158"/>
      <c r="AT433" s="153" t="s">
        <v>250</v>
      </c>
      <c r="AU433" s="153" t="s">
        <v>89</v>
      </c>
      <c r="AV433" s="12" t="s">
        <v>89</v>
      </c>
      <c r="AW433" s="12" t="s">
        <v>36</v>
      </c>
      <c r="AX433" s="12" t="s">
        <v>81</v>
      </c>
      <c r="AY433" s="153" t="s">
        <v>230</v>
      </c>
    </row>
    <row r="434" spans="2:51" s="13" customFormat="1" ht="11.25">
      <c r="B434" s="159"/>
      <c r="D434" s="152" t="s">
        <v>250</v>
      </c>
      <c r="E434" s="160" t="s">
        <v>143</v>
      </c>
      <c r="F434" s="161" t="s">
        <v>252</v>
      </c>
      <c r="H434" s="162">
        <v>471.279</v>
      </c>
      <c r="I434" s="163"/>
      <c r="L434" s="159"/>
      <c r="M434" s="164"/>
      <c r="T434" s="165"/>
      <c r="AT434" s="160" t="s">
        <v>250</v>
      </c>
      <c r="AU434" s="160" t="s">
        <v>89</v>
      </c>
      <c r="AV434" s="13" t="s">
        <v>237</v>
      </c>
      <c r="AW434" s="13" t="s">
        <v>36</v>
      </c>
      <c r="AX434" s="13" t="s">
        <v>81</v>
      </c>
      <c r="AY434" s="160" t="s">
        <v>230</v>
      </c>
    </row>
    <row r="435" spans="2:51" s="12" customFormat="1" ht="11.25">
      <c r="B435" s="151"/>
      <c r="D435" s="152" t="s">
        <v>250</v>
      </c>
      <c r="E435" s="153" t="s">
        <v>1</v>
      </c>
      <c r="F435" s="154" t="s">
        <v>525</v>
      </c>
      <c r="H435" s="155">
        <v>117.82</v>
      </c>
      <c r="I435" s="156"/>
      <c r="L435" s="151"/>
      <c r="M435" s="157"/>
      <c r="T435" s="158"/>
      <c r="AT435" s="153" t="s">
        <v>250</v>
      </c>
      <c r="AU435" s="153" t="s">
        <v>89</v>
      </c>
      <c r="AV435" s="12" t="s">
        <v>89</v>
      </c>
      <c r="AW435" s="12" t="s">
        <v>36</v>
      </c>
      <c r="AX435" s="12" t="s">
        <v>81</v>
      </c>
      <c r="AY435" s="153" t="s">
        <v>230</v>
      </c>
    </row>
    <row r="436" spans="2:51" s="13" customFormat="1" ht="11.25">
      <c r="B436" s="159"/>
      <c r="D436" s="152" t="s">
        <v>250</v>
      </c>
      <c r="E436" s="160" t="s">
        <v>1</v>
      </c>
      <c r="F436" s="161" t="s">
        <v>252</v>
      </c>
      <c r="H436" s="162">
        <v>117.82</v>
      </c>
      <c r="I436" s="163"/>
      <c r="L436" s="159"/>
      <c r="M436" s="164"/>
      <c r="T436" s="165"/>
      <c r="AT436" s="160" t="s">
        <v>250</v>
      </c>
      <c r="AU436" s="160" t="s">
        <v>89</v>
      </c>
      <c r="AV436" s="13" t="s">
        <v>237</v>
      </c>
      <c r="AW436" s="13" t="s">
        <v>36</v>
      </c>
      <c r="AX436" s="13" t="s">
        <v>21</v>
      </c>
      <c r="AY436" s="160" t="s">
        <v>230</v>
      </c>
    </row>
    <row r="437" spans="2:51" s="1" customFormat="1" ht="11.25">
      <c r="B437" s="32"/>
      <c r="D437" s="152" t="s">
        <v>257</v>
      </c>
      <c r="F437" s="166" t="s">
        <v>437</v>
      </c>
      <c r="L437" s="32"/>
      <c r="M437" s="167"/>
      <c r="T437" s="56"/>
      <c r="AU437" s="17" t="s">
        <v>89</v>
      </c>
    </row>
    <row r="438" spans="2:51" s="1" customFormat="1" ht="11.25">
      <c r="B438" s="32"/>
      <c r="D438" s="152" t="s">
        <v>257</v>
      </c>
      <c r="F438" s="168" t="s">
        <v>430</v>
      </c>
      <c r="H438" s="169">
        <v>5.0599999999999996</v>
      </c>
      <c r="L438" s="32"/>
      <c r="M438" s="167"/>
      <c r="T438" s="56"/>
      <c r="AU438" s="17" t="s">
        <v>89</v>
      </c>
    </row>
    <row r="439" spans="2:51" s="1" customFormat="1" ht="11.25">
      <c r="B439" s="32"/>
      <c r="D439" s="152" t="s">
        <v>257</v>
      </c>
      <c r="F439" s="168" t="s">
        <v>252</v>
      </c>
      <c r="H439" s="169">
        <v>5.0599999999999996</v>
      </c>
      <c r="L439" s="32"/>
      <c r="M439" s="167"/>
      <c r="T439" s="56"/>
      <c r="AU439" s="17" t="s">
        <v>89</v>
      </c>
    </row>
    <row r="440" spans="2:51" s="1" customFormat="1" ht="11.25">
      <c r="B440" s="32"/>
      <c r="D440" s="152" t="s">
        <v>257</v>
      </c>
      <c r="F440" s="166" t="s">
        <v>325</v>
      </c>
      <c r="L440" s="32"/>
      <c r="M440" s="167"/>
      <c r="T440" s="56"/>
      <c r="AU440" s="17" t="s">
        <v>89</v>
      </c>
    </row>
    <row r="441" spans="2:51" s="1" customFormat="1" ht="11.25">
      <c r="B441" s="32"/>
      <c r="D441" s="152" t="s">
        <v>257</v>
      </c>
      <c r="F441" s="168" t="s">
        <v>326</v>
      </c>
      <c r="H441" s="169">
        <v>0</v>
      </c>
      <c r="L441" s="32"/>
      <c r="M441" s="167"/>
      <c r="T441" s="56"/>
      <c r="AU441" s="17" t="s">
        <v>89</v>
      </c>
    </row>
    <row r="442" spans="2:51" s="1" customFormat="1" ht="11.25">
      <c r="B442" s="32"/>
      <c r="D442" s="152" t="s">
        <v>257</v>
      </c>
      <c r="F442" s="168" t="s">
        <v>327</v>
      </c>
      <c r="H442" s="169">
        <v>24.31</v>
      </c>
      <c r="L442" s="32"/>
      <c r="M442" s="167"/>
      <c r="T442" s="56"/>
      <c r="AU442" s="17" t="s">
        <v>89</v>
      </c>
    </row>
    <row r="443" spans="2:51" s="1" customFormat="1" ht="11.25">
      <c r="B443" s="32"/>
      <c r="D443" s="152" t="s">
        <v>257</v>
      </c>
      <c r="F443" s="168" t="s">
        <v>328</v>
      </c>
      <c r="H443" s="169">
        <v>69.959999999999994</v>
      </c>
      <c r="L443" s="32"/>
      <c r="M443" s="167"/>
      <c r="T443" s="56"/>
      <c r="AU443" s="17" t="s">
        <v>89</v>
      </c>
    </row>
    <row r="444" spans="2:51" s="1" customFormat="1" ht="11.25">
      <c r="B444" s="32"/>
      <c r="D444" s="152" t="s">
        <v>257</v>
      </c>
      <c r="F444" s="168" t="s">
        <v>329</v>
      </c>
      <c r="H444" s="169">
        <v>10.01</v>
      </c>
      <c r="L444" s="32"/>
      <c r="M444" s="167"/>
      <c r="T444" s="56"/>
      <c r="AU444" s="17" t="s">
        <v>89</v>
      </c>
    </row>
    <row r="445" spans="2:51" s="1" customFormat="1" ht="11.25">
      <c r="B445" s="32"/>
      <c r="D445" s="152" t="s">
        <v>257</v>
      </c>
      <c r="F445" s="168" t="s">
        <v>330</v>
      </c>
      <c r="H445" s="169">
        <v>1.43</v>
      </c>
      <c r="L445" s="32"/>
      <c r="M445" s="167"/>
      <c r="T445" s="56"/>
      <c r="AU445" s="17" t="s">
        <v>89</v>
      </c>
    </row>
    <row r="446" spans="2:51" s="1" customFormat="1" ht="11.25">
      <c r="B446" s="32"/>
      <c r="D446" s="152" t="s">
        <v>257</v>
      </c>
      <c r="F446" s="168" t="s">
        <v>252</v>
      </c>
      <c r="H446" s="169">
        <v>105.71</v>
      </c>
      <c r="L446" s="32"/>
      <c r="M446" s="167"/>
      <c r="T446" s="56"/>
      <c r="AU446" s="17" t="s">
        <v>89</v>
      </c>
    </row>
    <row r="447" spans="2:51" s="1" customFormat="1" ht="11.25">
      <c r="B447" s="32"/>
      <c r="D447" s="152" t="s">
        <v>257</v>
      </c>
      <c r="F447" s="166" t="s">
        <v>367</v>
      </c>
      <c r="L447" s="32"/>
      <c r="M447" s="167"/>
      <c r="T447" s="56"/>
      <c r="AU447" s="17" t="s">
        <v>89</v>
      </c>
    </row>
    <row r="448" spans="2:51" s="1" customFormat="1" ht="11.25">
      <c r="B448" s="32"/>
      <c r="D448" s="152" t="s">
        <v>257</v>
      </c>
      <c r="F448" s="168" t="s">
        <v>368</v>
      </c>
      <c r="H448" s="169">
        <v>0</v>
      </c>
      <c r="L448" s="32"/>
      <c r="M448" s="167"/>
      <c r="T448" s="56"/>
      <c r="AU448" s="17" t="s">
        <v>89</v>
      </c>
    </row>
    <row r="449" spans="2:47" s="1" customFormat="1" ht="11.25">
      <c r="B449" s="32"/>
      <c r="D449" s="152" t="s">
        <v>257</v>
      </c>
      <c r="F449" s="168" t="s">
        <v>369</v>
      </c>
      <c r="H449" s="169">
        <v>119.79</v>
      </c>
      <c r="L449" s="32"/>
      <c r="M449" s="167"/>
      <c r="T449" s="56"/>
      <c r="AU449" s="17" t="s">
        <v>89</v>
      </c>
    </row>
    <row r="450" spans="2:47" s="1" customFormat="1" ht="11.25">
      <c r="B450" s="32"/>
      <c r="D450" s="152" t="s">
        <v>257</v>
      </c>
      <c r="F450" s="168" t="s">
        <v>370</v>
      </c>
      <c r="H450" s="169">
        <v>2.2000000000000002</v>
      </c>
      <c r="L450" s="32"/>
      <c r="M450" s="167"/>
      <c r="T450" s="56"/>
      <c r="AU450" s="17" t="s">
        <v>89</v>
      </c>
    </row>
    <row r="451" spans="2:47" s="1" customFormat="1" ht="11.25">
      <c r="B451" s="32"/>
      <c r="D451" s="152" t="s">
        <v>257</v>
      </c>
      <c r="F451" s="168" t="s">
        <v>288</v>
      </c>
      <c r="H451" s="169">
        <v>121.99</v>
      </c>
      <c r="L451" s="32"/>
      <c r="M451" s="167"/>
      <c r="T451" s="56"/>
      <c r="AU451" s="17" t="s">
        <v>89</v>
      </c>
    </row>
    <row r="452" spans="2:47" s="1" customFormat="1" ht="11.25">
      <c r="B452" s="32"/>
      <c r="D452" s="152" t="s">
        <v>257</v>
      </c>
      <c r="F452" s="166" t="s">
        <v>377</v>
      </c>
      <c r="L452" s="32"/>
      <c r="M452" s="167"/>
      <c r="T452" s="56"/>
      <c r="AU452" s="17" t="s">
        <v>89</v>
      </c>
    </row>
    <row r="453" spans="2:47" s="1" customFormat="1" ht="11.25">
      <c r="B453" s="32"/>
      <c r="D453" s="152" t="s">
        <v>257</v>
      </c>
      <c r="F453" s="168" t="s">
        <v>283</v>
      </c>
      <c r="H453" s="169">
        <v>0</v>
      </c>
      <c r="L453" s="32"/>
      <c r="M453" s="167"/>
      <c r="T453" s="56"/>
      <c r="AU453" s="17" t="s">
        <v>89</v>
      </c>
    </row>
    <row r="454" spans="2:47" s="1" customFormat="1" ht="11.25">
      <c r="B454" s="32"/>
      <c r="D454" s="152" t="s">
        <v>257</v>
      </c>
      <c r="F454" s="168" t="s">
        <v>284</v>
      </c>
      <c r="H454" s="169">
        <v>8.25</v>
      </c>
      <c r="L454" s="32"/>
      <c r="M454" s="167"/>
      <c r="T454" s="56"/>
      <c r="AU454" s="17" t="s">
        <v>89</v>
      </c>
    </row>
    <row r="455" spans="2:47" s="1" customFormat="1" ht="11.25">
      <c r="B455" s="32"/>
      <c r="D455" s="152" t="s">
        <v>257</v>
      </c>
      <c r="F455" s="168" t="s">
        <v>285</v>
      </c>
      <c r="H455" s="169">
        <v>74.25</v>
      </c>
      <c r="L455" s="32"/>
      <c r="M455" s="167"/>
      <c r="T455" s="56"/>
      <c r="AU455" s="17" t="s">
        <v>89</v>
      </c>
    </row>
    <row r="456" spans="2:47" s="1" customFormat="1" ht="11.25">
      <c r="B456" s="32"/>
      <c r="D456" s="152" t="s">
        <v>257</v>
      </c>
      <c r="F456" s="168" t="s">
        <v>286</v>
      </c>
      <c r="H456" s="169">
        <v>4.95</v>
      </c>
      <c r="L456" s="32"/>
      <c r="M456" s="167"/>
      <c r="T456" s="56"/>
      <c r="AU456" s="17" t="s">
        <v>89</v>
      </c>
    </row>
    <row r="457" spans="2:47" s="1" customFormat="1" ht="11.25">
      <c r="B457" s="32"/>
      <c r="D457" s="152" t="s">
        <v>257</v>
      </c>
      <c r="F457" s="168" t="s">
        <v>289</v>
      </c>
      <c r="H457" s="169">
        <v>0</v>
      </c>
      <c r="L457" s="32"/>
      <c r="M457" s="167"/>
      <c r="T457" s="56"/>
      <c r="AU457" s="17" t="s">
        <v>89</v>
      </c>
    </row>
    <row r="458" spans="2:47" s="1" customFormat="1" ht="11.25">
      <c r="B458" s="32"/>
      <c r="D458" s="152" t="s">
        <v>257</v>
      </c>
      <c r="F458" s="168" t="s">
        <v>290</v>
      </c>
      <c r="H458" s="169">
        <v>27.28</v>
      </c>
      <c r="L458" s="32"/>
      <c r="M458" s="167"/>
      <c r="T458" s="56"/>
      <c r="AU458" s="17" t="s">
        <v>89</v>
      </c>
    </row>
    <row r="459" spans="2:47" s="1" customFormat="1" ht="11.25">
      <c r="B459" s="32"/>
      <c r="D459" s="152" t="s">
        <v>257</v>
      </c>
      <c r="F459" s="168" t="s">
        <v>292</v>
      </c>
      <c r="H459" s="169">
        <v>0</v>
      </c>
      <c r="L459" s="32"/>
      <c r="M459" s="167"/>
      <c r="T459" s="56"/>
      <c r="AU459" s="17" t="s">
        <v>89</v>
      </c>
    </row>
    <row r="460" spans="2:47" s="1" customFormat="1" ht="11.25">
      <c r="B460" s="32"/>
      <c r="D460" s="152" t="s">
        <v>257</v>
      </c>
      <c r="F460" s="168" t="s">
        <v>293</v>
      </c>
      <c r="H460" s="169">
        <v>0.88</v>
      </c>
      <c r="L460" s="32"/>
      <c r="M460" s="167"/>
      <c r="T460" s="56"/>
      <c r="AU460" s="17" t="s">
        <v>89</v>
      </c>
    </row>
    <row r="461" spans="2:47" s="1" customFormat="1" ht="11.25">
      <c r="B461" s="32"/>
      <c r="D461" s="152" t="s">
        <v>257</v>
      </c>
      <c r="F461" s="168" t="s">
        <v>294</v>
      </c>
      <c r="H461" s="169">
        <v>2.09</v>
      </c>
      <c r="L461" s="32"/>
      <c r="M461" s="167"/>
      <c r="T461" s="56"/>
      <c r="AU461" s="17" t="s">
        <v>89</v>
      </c>
    </row>
    <row r="462" spans="2:47" s="1" customFormat="1" ht="11.25">
      <c r="B462" s="32"/>
      <c r="D462" s="152" t="s">
        <v>257</v>
      </c>
      <c r="F462" s="168" t="s">
        <v>252</v>
      </c>
      <c r="H462" s="169">
        <v>117.7</v>
      </c>
      <c r="L462" s="32"/>
      <c r="M462" s="167"/>
      <c r="T462" s="56"/>
      <c r="AU462" s="17" t="s">
        <v>89</v>
      </c>
    </row>
    <row r="463" spans="2:47" s="1" customFormat="1" ht="11.25">
      <c r="B463" s="32"/>
      <c r="D463" s="152" t="s">
        <v>257</v>
      </c>
      <c r="F463" s="166" t="s">
        <v>313</v>
      </c>
      <c r="L463" s="32"/>
      <c r="M463" s="167"/>
      <c r="T463" s="56"/>
      <c r="AU463" s="17" t="s">
        <v>89</v>
      </c>
    </row>
    <row r="464" spans="2:47" s="1" customFormat="1" ht="11.25">
      <c r="B464" s="32"/>
      <c r="D464" s="152" t="s">
        <v>257</v>
      </c>
      <c r="F464" s="168" t="s">
        <v>302</v>
      </c>
      <c r="H464" s="169">
        <v>0</v>
      </c>
      <c r="L464" s="32"/>
      <c r="M464" s="167"/>
      <c r="T464" s="56"/>
      <c r="AU464" s="17" t="s">
        <v>89</v>
      </c>
    </row>
    <row r="465" spans="2:47" s="1" customFormat="1" ht="11.25">
      <c r="B465" s="32"/>
      <c r="D465" s="152" t="s">
        <v>257</v>
      </c>
      <c r="F465" s="168" t="s">
        <v>303</v>
      </c>
      <c r="H465" s="169">
        <v>79.97</v>
      </c>
      <c r="L465" s="32"/>
      <c r="M465" s="167"/>
      <c r="T465" s="56"/>
      <c r="AU465" s="17" t="s">
        <v>89</v>
      </c>
    </row>
    <row r="466" spans="2:47" s="1" customFormat="1" ht="11.25">
      <c r="B466" s="32"/>
      <c r="D466" s="152" t="s">
        <v>257</v>
      </c>
      <c r="F466" s="168" t="s">
        <v>252</v>
      </c>
      <c r="H466" s="169">
        <v>79.97</v>
      </c>
      <c r="L466" s="32"/>
      <c r="M466" s="167"/>
      <c r="T466" s="56"/>
      <c r="AU466" s="17" t="s">
        <v>89</v>
      </c>
    </row>
    <row r="467" spans="2:47" s="1" customFormat="1" ht="11.25">
      <c r="B467" s="32"/>
      <c r="D467" s="152" t="s">
        <v>257</v>
      </c>
      <c r="F467" s="166" t="s">
        <v>331</v>
      </c>
      <c r="L467" s="32"/>
      <c r="M467" s="167"/>
      <c r="T467" s="56"/>
      <c r="AU467" s="17" t="s">
        <v>89</v>
      </c>
    </row>
    <row r="468" spans="2:47" s="1" customFormat="1" ht="11.25">
      <c r="B468" s="32"/>
      <c r="D468" s="152" t="s">
        <v>257</v>
      </c>
      <c r="F468" s="168" t="s">
        <v>332</v>
      </c>
      <c r="H468" s="169">
        <v>0</v>
      </c>
      <c r="L468" s="32"/>
      <c r="M468" s="167"/>
      <c r="T468" s="56"/>
      <c r="AU468" s="17" t="s">
        <v>89</v>
      </c>
    </row>
    <row r="469" spans="2:47" s="1" customFormat="1" ht="11.25">
      <c r="B469" s="32"/>
      <c r="D469" s="152" t="s">
        <v>257</v>
      </c>
      <c r="F469" s="168" t="s">
        <v>333</v>
      </c>
      <c r="H469" s="169">
        <v>81.95</v>
      </c>
      <c r="L469" s="32"/>
      <c r="M469" s="167"/>
      <c r="T469" s="56"/>
      <c r="AU469" s="17" t="s">
        <v>89</v>
      </c>
    </row>
    <row r="470" spans="2:47" s="1" customFormat="1" ht="11.25">
      <c r="B470" s="32"/>
      <c r="D470" s="152" t="s">
        <v>257</v>
      </c>
      <c r="F470" s="168" t="s">
        <v>288</v>
      </c>
      <c r="H470" s="169">
        <v>81.95</v>
      </c>
      <c r="L470" s="32"/>
      <c r="M470" s="167"/>
      <c r="T470" s="56"/>
      <c r="AU470" s="17" t="s">
        <v>89</v>
      </c>
    </row>
    <row r="471" spans="2:47" s="1" customFormat="1" ht="11.25">
      <c r="B471" s="32"/>
      <c r="D471" s="152" t="s">
        <v>257</v>
      </c>
      <c r="F471" s="166" t="s">
        <v>526</v>
      </c>
      <c r="L471" s="32"/>
      <c r="M471" s="167"/>
      <c r="T471" s="56"/>
      <c r="AU471" s="17" t="s">
        <v>89</v>
      </c>
    </row>
    <row r="472" spans="2:47" s="1" customFormat="1" ht="11.25">
      <c r="B472" s="32"/>
      <c r="D472" s="152" t="s">
        <v>257</v>
      </c>
      <c r="F472" s="168" t="s">
        <v>527</v>
      </c>
      <c r="H472" s="169">
        <v>2.7</v>
      </c>
      <c r="L472" s="32"/>
      <c r="M472" s="167"/>
      <c r="T472" s="56"/>
      <c r="AU472" s="17" t="s">
        <v>89</v>
      </c>
    </row>
    <row r="473" spans="2:47" s="1" customFormat="1" ht="11.25">
      <c r="B473" s="32"/>
      <c r="D473" s="152" t="s">
        <v>257</v>
      </c>
      <c r="F473" s="168" t="s">
        <v>252</v>
      </c>
      <c r="H473" s="169">
        <v>2.7</v>
      </c>
      <c r="L473" s="32"/>
      <c r="M473" s="167"/>
      <c r="T473" s="56"/>
      <c r="AU473" s="17" t="s">
        <v>89</v>
      </c>
    </row>
    <row r="474" spans="2:47" s="1" customFormat="1" ht="11.25">
      <c r="B474" s="32"/>
      <c r="D474" s="152" t="s">
        <v>257</v>
      </c>
      <c r="F474" s="166" t="s">
        <v>528</v>
      </c>
      <c r="L474" s="32"/>
      <c r="M474" s="167"/>
      <c r="T474" s="56"/>
      <c r="AU474" s="17" t="s">
        <v>89</v>
      </c>
    </row>
    <row r="475" spans="2:47" s="1" customFormat="1" ht="11.25">
      <c r="B475" s="32"/>
      <c r="D475" s="152" t="s">
        <v>257</v>
      </c>
      <c r="F475" s="168" t="s">
        <v>529</v>
      </c>
      <c r="H475" s="169">
        <v>8.5</v>
      </c>
      <c r="L475" s="32"/>
      <c r="M475" s="167"/>
      <c r="T475" s="56"/>
      <c r="AU475" s="17" t="s">
        <v>89</v>
      </c>
    </row>
    <row r="476" spans="2:47" s="1" customFormat="1" ht="11.25">
      <c r="B476" s="32"/>
      <c r="D476" s="152" t="s">
        <v>257</v>
      </c>
      <c r="F476" s="168" t="s">
        <v>252</v>
      </c>
      <c r="H476" s="169">
        <v>8.5</v>
      </c>
      <c r="L476" s="32"/>
      <c r="M476" s="167"/>
      <c r="T476" s="56"/>
      <c r="AU476" s="17" t="s">
        <v>89</v>
      </c>
    </row>
    <row r="477" spans="2:47" s="1" customFormat="1" ht="11.25">
      <c r="B477" s="32"/>
      <c r="D477" s="152" t="s">
        <v>257</v>
      </c>
      <c r="F477" s="166" t="s">
        <v>530</v>
      </c>
      <c r="L477" s="32"/>
      <c r="M477" s="167"/>
      <c r="T477" s="56"/>
      <c r="AU477" s="17" t="s">
        <v>89</v>
      </c>
    </row>
    <row r="478" spans="2:47" s="1" customFormat="1" ht="11.25">
      <c r="B478" s="32"/>
      <c r="D478" s="152" t="s">
        <v>257</v>
      </c>
      <c r="F478" s="168" t="s">
        <v>531</v>
      </c>
      <c r="H478" s="169">
        <v>19.7</v>
      </c>
      <c r="L478" s="32"/>
      <c r="M478" s="167"/>
      <c r="T478" s="56"/>
      <c r="AU478" s="17" t="s">
        <v>89</v>
      </c>
    </row>
    <row r="479" spans="2:47" s="1" customFormat="1" ht="11.25">
      <c r="B479" s="32"/>
      <c r="D479" s="152" t="s">
        <v>257</v>
      </c>
      <c r="F479" s="168" t="s">
        <v>532</v>
      </c>
      <c r="H479" s="169">
        <v>184.5</v>
      </c>
      <c r="L479" s="32"/>
      <c r="M479" s="167"/>
      <c r="T479" s="56"/>
      <c r="AU479" s="17" t="s">
        <v>89</v>
      </c>
    </row>
    <row r="480" spans="2:47" s="1" customFormat="1" ht="11.25">
      <c r="B480" s="32"/>
      <c r="D480" s="152" t="s">
        <v>257</v>
      </c>
      <c r="F480" s="168" t="s">
        <v>533</v>
      </c>
      <c r="H480" s="169">
        <v>4</v>
      </c>
      <c r="L480" s="32"/>
      <c r="M480" s="167"/>
      <c r="T480" s="56"/>
      <c r="AU480" s="17" t="s">
        <v>89</v>
      </c>
    </row>
    <row r="481" spans="2:47" s="1" customFormat="1" ht="11.25">
      <c r="B481" s="32"/>
      <c r="D481" s="152" t="s">
        <v>257</v>
      </c>
      <c r="F481" s="168" t="s">
        <v>534</v>
      </c>
      <c r="H481" s="169">
        <v>-8</v>
      </c>
      <c r="L481" s="32"/>
      <c r="M481" s="167"/>
      <c r="T481" s="56"/>
      <c r="AU481" s="17" t="s">
        <v>89</v>
      </c>
    </row>
    <row r="482" spans="2:47" s="1" customFormat="1" ht="11.25">
      <c r="B482" s="32"/>
      <c r="D482" s="152" t="s">
        <v>257</v>
      </c>
      <c r="F482" s="168" t="s">
        <v>252</v>
      </c>
      <c r="H482" s="169">
        <v>200.2</v>
      </c>
      <c r="L482" s="32"/>
      <c r="M482" s="167"/>
      <c r="T482" s="56"/>
      <c r="AU482" s="17" t="s">
        <v>89</v>
      </c>
    </row>
    <row r="483" spans="2:47" s="1" customFormat="1" ht="11.25">
      <c r="B483" s="32"/>
      <c r="D483" s="152" t="s">
        <v>257</v>
      </c>
      <c r="F483" s="166" t="s">
        <v>465</v>
      </c>
      <c r="L483" s="32"/>
      <c r="M483" s="167"/>
      <c r="T483" s="56"/>
      <c r="AU483" s="17" t="s">
        <v>89</v>
      </c>
    </row>
    <row r="484" spans="2:47" s="1" customFormat="1" ht="11.25">
      <c r="B484" s="32"/>
      <c r="D484" s="152" t="s">
        <v>257</v>
      </c>
      <c r="F484" s="168" t="s">
        <v>466</v>
      </c>
      <c r="H484" s="169">
        <v>250.5</v>
      </c>
      <c r="L484" s="32"/>
      <c r="M484" s="167"/>
      <c r="T484" s="56"/>
      <c r="AU484" s="17" t="s">
        <v>89</v>
      </c>
    </row>
    <row r="485" spans="2:47" s="1" customFormat="1" ht="11.25">
      <c r="B485" s="32"/>
      <c r="D485" s="152" t="s">
        <v>257</v>
      </c>
      <c r="F485" s="168" t="s">
        <v>252</v>
      </c>
      <c r="H485" s="169">
        <v>250.5</v>
      </c>
      <c r="L485" s="32"/>
      <c r="M485" s="167"/>
      <c r="T485" s="56"/>
      <c r="AU485" s="17" t="s">
        <v>89</v>
      </c>
    </row>
    <row r="486" spans="2:47" s="1" customFormat="1" ht="11.25">
      <c r="B486" s="32"/>
      <c r="D486" s="152" t="s">
        <v>257</v>
      </c>
      <c r="F486" s="166" t="s">
        <v>475</v>
      </c>
      <c r="L486" s="32"/>
      <c r="M486" s="167"/>
      <c r="T486" s="56"/>
      <c r="AU486" s="17" t="s">
        <v>89</v>
      </c>
    </row>
    <row r="487" spans="2:47" s="1" customFormat="1" ht="11.25">
      <c r="B487" s="32"/>
      <c r="D487" s="152" t="s">
        <v>257</v>
      </c>
      <c r="F487" s="168" t="s">
        <v>460</v>
      </c>
      <c r="H487" s="169">
        <v>31.416</v>
      </c>
      <c r="L487" s="32"/>
      <c r="M487" s="167"/>
      <c r="T487" s="56"/>
      <c r="AU487" s="17" t="s">
        <v>89</v>
      </c>
    </row>
    <row r="488" spans="2:47" s="1" customFormat="1" ht="11.25">
      <c r="B488" s="32"/>
      <c r="D488" s="152" t="s">
        <v>257</v>
      </c>
      <c r="F488" s="168" t="s">
        <v>461</v>
      </c>
      <c r="H488" s="169">
        <v>26.4</v>
      </c>
      <c r="L488" s="32"/>
      <c r="M488" s="167"/>
      <c r="T488" s="56"/>
      <c r="AU488" s="17" t="s">
        <v>89</v>
      </c>
    </row>
    <row r="489" spans="2:47" s="1" customFormat="1" ht="11.25">
      <c r="B489" s="32"/>
      <c r="D489" s="152" t="s">
        <v>257</v>
      </c>
      <c r="F489" s="168" t="s">
        <v>462</v>
      </c>
      <c r="H489" s="169">
        <v>0</v>
      </c>
      <c r="L489" s="32"/>
      <c r="M489" s="167"/>
      <c r="T489" s="56"/>
      <c r="AU489" s="17" t="s">
        <v>89</v>
      </c>
    </row>
    <row r="490" spans="2:47" s="1" customFormat="1" ht="11.25">
      <c r="B490" s="32"/>
      <c r="D490" s="152" t="s">
        <v>257</v>
      </c>
      <c r="F490" s="168" t="s">
        <v>463</v>
      </c>
      <c r="H490" s="169">
        <v>43.518999999999998</v>
      </c>
      <c r="L490" s="32"/>
      <c r="M490" s="167"/>
      <c r="T490" s="56"/>
      <c r="AU490" s="17" t="s">
        <v>89</v>
      </c>
    </row>
    <row r="491" spans="2:47" s="1" customFormat="1" ht="11.25">
      <c r="B491" s="32"/>
      <c r="D491" s="152" t="s">
        <v>257</v>
      </c>
      <c r="F491" s="168" t="s">
        <v>464</v>
      </c>
      <c r="H491" s="169">
        <v>42.944000000000003</v>
      </c>
      <c r="L491" s="32"/>
      <c r="M491" s="167"/>
      <c r="T491" s="56"/>
      <c r="AU491" s="17" t="s">
        <v>89</v>
      </c>
    </row>
    <row r="492" spans="2:47" s="1" customFormat="1" ht="11.25">
      <c r="B492" s="32"/>
      <c r="D492" s="152" t="s">
        <v>257</v>
      </c>
      <c r="F492" s="168" t="s">
        <v>252</v>
      </c>
      <c r="H492" s="169">
        <v>144.279</v>
      </c>
      <c r="L492" s="32"/>
      <c r="M492" s="167"/>
      <c r="T492" s="56"/>
      <c r="AU492" s="17" t="s">
        <v>89</v>
      </c>
    </row>
    <row r="493" spans="2:47" s="1" customFormat="1" ht="11.25">
      <c r="B493" s="32"/>
      <c r="D493" s="152" t="s">
        <v>257</v>
      </c>
      <c r="F493" s="166" t="s">
        <v>535</v>
      </c>
      <c r="L493" s="32"/>
      <c r="M493" s="167"/>
      <c r="T493" s="56"/>
      <c r="AU493" s="17" t="s">
        <v>89</v>
      </c>
    </row>
    <row r="494" spans="2:47" s="1" customFormat="1" ht="11.25">
      <c r="B494" s="32"/>
      <c r="D494" s="152" t="s">
        <v>257</v>
      </c>
      <c r="F494" s="168" t="s">
        <v>485</v>
      </c>
      <c r="H494" s="169">
        <v>0</v>
      </c>
      <c r="L494" s="32"/>
      <c r="M494" s="167"/>
      <c r="T494" s="56"/>
      <c r="AU494" s="17" t="s">
        <v>89</v>
      </c>
    </row>
    <row r="495" spans="2:47" s="1" customFormat="1" ht="11.25">
      <c r="B495" s="32"/>
      <c r="D495" s="152" t="s">
        <v>257</v>
      </c>
      <c r="F495" s="168" t="s">
        <v>486</v>
      </c>
      <c r="H495" s="169">
        <v>34.334000000000003</v>
      </c>
      <c r="L495" s="32"/>
      <c r="M495" s="167"/>
      <c r="T495" s="56"/>
      <c r="AU495" s="17" t="s">
        <v>89</v>
      </c>
    </row>
    <row r="496" spans="2:47" s="1" customFormat="1" ht="11.25">
      <c r="B496" s="32"/>
      <c r="D496" s="152" t="s">
        <v>257</v>
      </c>
      <c r="F496" s="168" t="s">
        <v>487</v>
      </c>
      <c r="H496" s="169">
        <v>7.0490000000000004</v>
      </c>
      <c r="L496" s="32"/>
      <c r="M496" s="167"/>
      <c r="T496" s="56"/>
      <c r="AU496" s="17" t="s">
        <v>89</v>
      </c>
    </row>
    <row r="497" spans="2:47" s="1" customFormat="1" ht="11.25">
      <c r="B497" s="32"/>
      <c r="D497" s="152" t="s">
        <v>257</v>
      </c>
      <c r="F497" s="168" t="s">
        <v>488</v>
      </c>
      <c r="H497" s="169">
        <v>6.016</v>
      </c>
      <c r="L497" s="32"/>
      <c r="M497" s="167"/>
      <c r="T497" s="56"/>
      <c r="AU497" s="17" t="s">
        <v>89</v>
      </c>
    </row>
    <row r="498" spans="2:47" s="1" customFormat="1" ht="11.25">
      <c r="B498" s="32"/>
      <c r="D498" s="152" t="s">
        <v>257</v>
      </c>
      <c r="F498" s="168" t="s">
        <v>489</v>
      </c>
      <c r="H498" s="169">
        <v>8.6590000000000007</v>
      </c>
      <c r="L498" s="32"/>
      <c r="M498" s="167"/>
      <c r="T498" s="56"/>
      <c r="AU498" s="17" t="s">
        <v>89</v>
      </c>
    </row>
    <row r="499" spans="2:47" s="1" customFormat="1" ht="11.25">
      <c r="B499" s="32"/>
      <c r="D499" s="152" t="s">
        <v>257</v>
      </c>
      <c r="F499" s="168" t="s">
        <v>490</v>
      </c>
      <c r="H499" s="169">
        <v>0</v>
      </c>
      <c r="L499" s="32"/>
      <c r="M499" s="167"/>
      <c r="T499" s="56"/>
      <c r="AU499" s="17" t="s">
        <v>89</v>
      </c>
    </row>
    <row r="500" spans="2:47" s="1" customFormat="1" ht="11.25">
      <c r="B500" s="32"/>
      <c r="D500" s="152" t="s">
        <v>257</v>
      </c>
      <c r="F500" s="168" t="s">
        <v>491</v>
      </c>
      <c r="H500" s="169">
        <v>51.406999999999996</v>
      </c>
      <c r="L500" s="32"/>
      <c r="M500" s="167"/>
      <c r="T500" s="56"/>
      <c r="AU500" s="17" t="s">
        <v>89</v>
      </c>
    </row>
    <row r="501" spans="2:47" s="1" customFormat="1" ht="11.25">
      <c r="B501" s="32"/>
      <c r="D501" s="152" t="s">
        <v>257</v>
      </c>
      <c r="F501" s="168" t="s">
        <v>492</v>
      </c>
      <c r="H501" s="169">
        <v>22.363</v>
      </c>
      <c r="L501" s="32"/>
      <c r="M501" s="167"/>
      <c r="T501" s="56"/>
      <c r="AU501" s="17" t="s">
        <v>89</v>
      </c>
    </row>
    <row r="502" spans="2:47" s="1" customFormat="1" ht="11.25">
      <c r="B502" s="32"/>
      <c r="D502" s="152" t="s">
        <v>257</v>
      </c>
      <c r="F502" s="168" t="s">
        <v>493</v>
      </c>
      <c r="H502" s="169">
        <v>127.685</v>
      </c>
      <c r="L502" s="32"/>
      <c r="M502" s="167"/>
      <c r="T502" s="56"/>
      <c r="AU502" s="17" t="s">
        <v>89</v>
      </c>
    </row>
    <row r="503" spans="2:47" s="1" customFormat="1" ht="11.25">
      <c r="B503" s="32"/>
      <c r="D503" s="152" t="s">
        <v>257</v>
      </c>
      <c r="F503" s="168" t="s">
        <v>494</v>
      </c>
      <c r="H503" s="169">
        <v>97.771000000000001</v>
      </c>
      <c r="L503" s="32"/>
      <c r="M503" s="167"/>
      <c r="T503" s="56"/>
      <c r="AU503" s="17" t="s">
        <v>89</v>
      </c>
    </row>
    <row r="504" spans="2:47" s="1" customFormat="1" ht="11.25">
      <c r="B504" s="32"/>
      <c r="D504" s="152" t="s">
        <v>257</v>
      </c>
      <c r="F504" s="168" t="s">
        <v>495</v>
      </c>
      <c r="H504" s="169">
        <v>76.704999999999998</v>
      </c>
      <c r="L504" s="32"/>
      <c r="M504" s="167"/>
      <c r="T504" s="56"/>
      <c r="AU504" s="17" t="s">
        <v>89</v>
      </c>
    </row>
    <row r="505" spans="2:47" s="1" customFormat="1" ht="11.25">
      <c r="B505" s="32"/>
      <c r="D505" s="152" t="s">
        <v>257</v>
      </c>
      <c r="F505" s="168" t="s">
        <v>496</v>
      </c>
      <c r="H505" s="169">
        <v>0</v>
      </c>
      <c r="L505" s="32"/>
      <c r="M505" s="167"/>
      <c r="T505" s="56"/>
      <c r="AU505" s="17" t="s">
        <v>89</v>
      </c>
    </row>
    <row r="506" spans="2:47" s="1" customFormat="1" ht="11.25">
      <c r="B506" s="32"/>
      <c r="D506" s="152" t="s">
        <v>257</v>
      </c>
      <c r="F506" s="168" t="s">
        <v>497</v>
      </c>
      <c r="H506" s="169">
        <v>12.414999999999999</v>
      </c>
      <c r="L506" s="32"/>
      <c r="M506" s="167"/>
      <c r="T506" s="56"/>
      <c r="AU506" s="17" t="s">
        <v>89</v>
      </c>
    </row>
    <row r="507" spans="2:47" s="1" customFormat="1" ht="11.25">
      <c r="B507" s="32"/>
      <c r="D507" s="152" t="s">
        <v>257</v>
      </c>
      <c r="F507" s="168" t="s">
        <v>498</v>
      </c>
      <c r="H507" s="169">
        <v>12.955</v>
      </c>
      <c r="L507" s="32"/>
      <c r="M507" s="167"/>
      <c r="T507" s="56"/>
      <c r="AU507" s="17" t="s">
        <v>89</v>
      </c>
    </row>
    <row r="508" spans="2:47" s="1" customFormat="1" ht="11.25">
      <c r="B508" s="32"/>
      <c r="D508" s="152" t="s">
        <v>257</v>
      </c>
      <c r="F508" s="168" t="s">
        <v>499</v>
      </c>
      <c r="H508" s="169">
        <v>0</v>
      </c>
      <c r="L508" s="32"/>
      <c r="M508" s="167"/>
      <c r="T508" s="56"/>
      <c r="AU508" s="17" t="s">
        <v>89</v>
      </c>
    </row>
    <row r="509" spans="2:47" s="1" customFormat="1" ht="11.25">
      <c r="B509" s="32"/>
      <c r="D509" s="152" t="s">
        <v>257</v>
      </c>
      <c r="F509" s="168" t="s">
        <v>500</v>
      </c>
      <c r="H509" s="169">
        <v>11.590999999999999</v>
      </c>
      <c r="L509" s="32"/>
      <c r="M509" s="167"/>
      <c r="T509" s="56"/>
      <c r="AU509" s="17" t="s">
        <v>89</v>
      </c>
    </row>
    <row r="510" spans="2:47" s="1" customFormat="1" ht="11.25">
      <c r="B510" s="32"/>
      <c r="D510" s="152" t="s">
        <v>257</v>
      </c>
      <c r="F510" s="168" t="s">
        <v>501</v>
      </c>
      <c r="H510" s="169">
        <v>60.91</v>
      </c>
      <c r="L510" s="32"/>
      <c r="M510" s="167"/>
      <c r="T510" s="56"/>
      <c r="AU510" s="17" t="s">
        <v>89</v>
      </c>
    </row>
    <row r="511" spans="2:47" s="1" customFormat="1" ht="11.25">
      <c r="B511" s="32"/>
      <c r="D511" s="152" t="s">
        <v>257</v>
      </c>
      <c r="F511" s="168" t="s">
        <v>502</v>
      </c>
      <c r="H511" s="169">
        <v>51.289000000000001</v>
      </c>
      <c r="L511" s="32"/>
      <c r="M511" s="167"/>
      <c r="T511" s="56"/>
      <c r="AU511" s="17" t="s">
        <v>89</v>
      </c>
    </row>
    <row r="512" spans="2:47" s="1" customFormat="1" ht="11.25">
      <c r="B512" s="32"/>
      <c r="D512" s="152" t="s">
        <v>257</v>
      </c>
      <c r="F512" s="168" t="s">
        <v>503</v>
      </c>
      <c r="H512" s="169">
        <v>254.74</v>
      </c>
      <c r="L512" s="32"/>
      <c r="M512" s="167"/>
      <c r="T512" s="56"/>
      <c r="AU512" s="17" t="s">
        <v>89</v>
      </c>
    </row>
    <row r="513" spans="2:47" s="1" customFormat="1" ht="11.25">
      <c r="B513" s="32"/>
      <c r="D513" s="152" t="s">
        <v>257</v>
      </c>
      <c r="F513" s="168" t="s">
        <v>504</v>
      </c>
      <c r="H513" s="169">
        <v>16.126999999999999</v>
      </c>
      <c r="L513" s="32"/>
      <c r="M513" s="167"/>
      <c r="T513" s="56"/>
      <c r="AU513" s="17" t="s">
        <v>89</v>
      </c>
    </row>
    <row r="514" spans="2:47" s="1" customFormat="1" ht="11.25">
      <c r="B514" s="32"/>
      <c r="D514" s="152" t="s">
        <v>257</v>
      </c>
      <c r="F514" s="168" t="s">
        <v>505</v>
      </c>
      <c r="H514" s="169">
        <v>0</v>
      </c>
      <c r="L514" s="32"/>
      <c r="M514" s="167"/>
      <c r="T514" s="56"/>
      <c r="AU514" s="17" t="s">
        <v>89</v>
      </c>
    </row>
    <row r="515" spans="2:47" s="1" customFormat="1" ht="11.25">
      <c r="B515" s="32"/>
      <c r="D515" s="152" t="s">
        <v>257</v>
      </c>
      <c r="F515" s="168" t="s">
        <v>506</v>
      </c>
      <c r="H515" s="169">
        <v>5.2720000000000002</v>
      </c>
      <c r="L515" s="32"/>
      <c r="M515" s="167"/>
      <c r="T515" s="56"/>
      <c r="AU515" s="17" t="s">
        <v>89</v>
      </c>
    </row>
    <row r="516" spans="2:47" s="1" customFormat="1" ht="11.25">
      <c r="B516" s="32"/>
      <c r="D516" s="152" t="s">
        <v>257</v>
      </c>
      <c r="F516" s="168" t="s">
        <v>507</v>
      </c>
      <c r="H516" s="169">
        <v>0</v>
      </c>
      <c r="L516" s="32"/>
      <c r="M516" s="167"/>
      <c r="T516" s="56"/>
      <c r="AU516" s="17" t="s">
        <v>89</v>
      </c>
    </row>
    <row r="517" spans="2:47" s="1" customFormat="1" ht="11.25">
      <c r="B517" s="32"/>
      <c r="D517" s="152" t="s">
        <v>257</v>
      </c>
      <c r="F517" s="168" t="s">
        <v>508</v>
      </c>
      <c r="H517" s="169">
        <v>7.8540000000000001</v>
      </c>
      <c r="L517" s="32"/>
      <c r="M517" s="167"/>
      <c r="T517" s="56"/>
      <c r="AU517" s="17" t="s">
        <v>89</v>
      </c>
    </row>
    <row r="518" spans="2:47" s="1" customFormat="1" ht="11.25">
      <c r="B518" s="32"/>
      <c r="D518" s="152" t="s">
        <v>257</v>
      </c>
      <c r="F518" s="168" t="s">
        <v>509</v>
      </c>
      <c r="H518" s="169">
        <v>0</v>
      </c>
      <c r="L518" s="32"/>
      <c r="M518" s="167"/>
      <c r="T518" s="56"/>
      <c r="AU518" s="17" t="s">
        <v>89</v>
      </c>
    </row>
    <row r="519" spans="2:47" s="1" customFormat="1" ht="11.25">
      <c r="B519" s="32"/>
      <c r="D519" s="152" t="s">
        <v>257</v>
      </c>
      <c r="F519" s="168" t="s">
        <v>510</v>
      </c>
      <c r="H519" s="169">
        <v>-2.6840000000000002</v>
      </c>
      <c r="L519" s="32"/>
      <c r="M519" s="167"/>
      <c r="T519" s="56"/>
      <c r="AU519" s="17" t="s">
        <v>89</v>
      </c>
    </row>
    <row r="520" spans="2:47" s="1" customFormat="1" ht="11.25">
      <c r="B520" s="32"/>
      <c r="D520" s="152" t="s">
        <v>257</v>
      </c>
      <c r="F520" s="168" t="s">
        <v>511</v>
      </c>
      <c r="H520" s="169">
        <v>-1.012</v>
      </c>
      <c r="L520" s="32"/>
      <c r="M520" s="167"/>
      <c r="T520" s="56"/>
      <c r="AU520" s="17" t="s">
        <v>89</v>
      </c>
    </row>
    <row r="521" spans="2:47" s="1" customFormat="1" ht="11.25">
      <c r="B521" s="32"/>
      <c r="D521" s="152" t="s">
        <v>257</v>
      </c>
      <c r="F521" s="168" t="s">
        <v>512</v>
      </c>
      <c r="H521" s="169">
        <v>-63.426000000000002</v>
      </c>
      <c r="L521" s="32"/>
      <c r="M521" s="167"/>
      <c r="T521" s="56"/>
      <c r="AU521" s="17" t="s">
        <v>89</v>
      </c>
    </row>
    <row r="522" spans="2:47" s="1" customFormat="1" ht="11.25">
      <c r="B522" s="32"/>
      <c r="D522" s="152" t="s">
        <v>257</v>
      </c>
      <c r="F522" s="168" t="s">
        <v>513</v>
      </c>
      <c r="H522" s="169">
        <v>-34.156999999999996</v>
      </c>
      <c r="L522" s="32"/>
      <c r="M522" s="167"/>
      <c r="T522" s="56"/>
      <c r="AU522" s="17" t="s">
        <v>89</v>
      </c>
    </row>
    <row r="523" spans="2:47" s="1" customFormat="1" ht="11.25">
      <c r="B523" s="32"/>
      <c r="D523" s="152" t="s">
        <v>257</v>
      </c>
      <c r="F523" s="168" t="s">
        <v>514</v>
      </c>
      <c r="H523" s="169">
        <v>-41.195</v>
      </c>
      <c r="L523" s="32"/>
      <c r="M523" s="167"/>
      <c r="T523" s="56"/>
      <c r="AU523" s="17" t="s">
        <v>89</v>
      </c>
    </row>
    <row r="524" spans="2:47" s="1" customFormat="1" ht="11.25">
      <c r="B524" s="32"/>
      <c r="D524" s="152" t="s">
        <v>257</v>
      </c>
      <c r="F524" s="168" t="s">
        <v>515</v>
      </c>
      <c r="H524" s="169">
        <v>-37.585999999999999</v>
      </c>
      <c r="L524" s="32"/>
      <c r="M524" s="167"/>
      <c r="T524" s="56"/>
      <c r="AU524" s="17" t="s">
        <v>89</v>
      </c>
    </row>
    <row r="525" spans="2:47" s="1" customFormat="1" ht="11.25">
      <c r="B525" s="32"/>
      <c r="D525" s="152" t="s">
        <v>257</v>
      </c>
      <c r="F525" s="168" t="s">
        <v>516</v>
      </c>
      <c r="H525" s="169">
        <v>-40.975000000000001</v>
      </c>
      <c r="L525" s="32"/>
      <c r="M525" s="167"/>
      <c r="T525" s="56"/>
      <c r="AU525" s="17" t="s">
        <v>89</v>
      </c>
    </row>
    <row r="526" spans="2:47" s="1" customFormat="1" ht="11.25">
      <c r="B526" s="32"/>
      <c r="D526" s="152" t="s">
        <v>257</v>
      </c>
      <c r="F526" s="168" t="s">
        <v>517</v>
      </c>
      <c r="H526" s="169">
        <v>0</v>
      </c>
      <c r="L526" s="32"/>
      <c r="M526" s="167"/>
      <c r="T526" s="56"/>
      <c r="AU526" s="17" t="s">
        <v>89</v>
      </c>
    </row>
    <row r="527" spans="2:47" s="1" customFormat="1" ht="11.25">
      <c r="B527" s="32"/>
      <c r="D527" s="152" t="s">
        <v>257</v>
      </c>
      <c r="F527" s="168" t="s">
        <v>518</v>
      </c>
      <c r="H527" s="169">
        <v>-0.02</v>
      </c>
      <c r="L527" s="32"/>
      <c r="M527" s="167"/>
      <c r="T527" s="56"/>
      <c r="AU527" s="17" t="s">
        <v>89</v>
      </c>
    </row>
    <row r="528" spans="2:47" s="1" customFormat="1" ht="11.25">
      <c r="B528" s="32"/>
      <c r="D528" s="152" t="s">
        <v>257</v>
      </c>
      <c r="F528" s="168" t="s">
        <v>519</v>
      </c>
      <c r="H528" s="169">
        <v>-9.2999999999999999E-2</v>
      </c>
      <c r="L528" s="32"/>
      <c r="M528" s="167"/>
      <c r="T528" s="56"/>
      <c r="AU528" s="17" t="s">
        <v>89</v>
      </c>
    </row>
    <row r="529" spans="2:65" s="1" customFormat="1" ht="11.25">
      <c r="B529" s="32"/>
      <c r="D529" s="152" t="s">
        <v>257</v>
      </c>
      <c r="F529" s="168" t="s">
        <v>520</v>
      </c>
      <c r="H529" s="169">
        <v>-4.726</v>
      </c>
      <c r="L529" s="32"/>
      <c r="M529" s="167"/>
      <c r="T529" s="56"/>
      <c r="AU529" s="17" t="s">
        <v>89</v>
      </c>
    </row>
    <row r="530" spans="2:65" s="1" customFormat="1" ht="11.25">
      <c r="B530" s="32"/>
      <c r="D530" s="152" t="s">
        <v>257</v>
      </c>
      <c r="F530" s="168" t="s">
        <v>521</v>
      </c>
      <c r="H530" s="169">
        <v>-9.6850000000000005</v>
      </c>
      <c r="L530" s="32"/>
      <c r="M530" s="167"/>
      <c r="T530" s="56"/>
      <c r="AU530" s="17" t="s">
        <v>89</v>
      </c>
    </row>
    <row r="531" spans="2:65" s="1" customFormat="1" ht="11.25">
      <c r="B531" s="32"/>
      <c r="D531" s="152" t="s">
        <v>257</v>
      </c>
      <c r="F531" s="168" t="s">
        <v>522</v>
      </c>
      <c r="H531" s="169">
        <v>0</v>
      </c>
      <c r="L531" s="32"/>
      <c r="M531" s="167"/>
      <c r="T531" s="56"/>
      <c r="AU531" s="17" t="s">
        <v>89</v>
      </c>
    </row>
    <row r="532" spans="2:65" s="1" customFormat="1" ht="11.25">
      <c r="B532" s="32"/>
      <c r="D532" s="152" t="s">
        <v>257</v>
      </c>
      <c r="F532" s="168" t="s">
        <v>523</v>
      </c>
      <c r="H532" s="169">
        <v>-14.025</v>
      </c>
      <c r="L532" s="32"/>
      <c r="M532" s="167"/>
      <c r="T532" s="56"/>
      <c r="AU532" s="17" t="s">
        <v>89</v>
      </c>
    </row>
    <row r="533" spans="2:65" s="1" customFormat="1" ht="11.25">
      <c r="B533" s="32"/>
      <c r="D533" s="152" t="s">
        <v>257</v>
      </c>
      <c r="F533" s="168" t="s">
        <v>524</v>
      </c>
      <c r="H533" s="169">
        <v>-144.279</v>
      </c>
      <c r="L533" s="32"/>
      <c r="M533" s="167"/>
      <c r="T533" s="56"/>
      <c r="AU533" s="17" t="s">
        <v>89</v>
      </c>
    </row>
    <row r="534" spans="2:65" s="1" customFormat="1" ht="11.25">
      <c r="B534" s="32"/>
      <c r="D534" s="152" t="s">
        <v>257</v>
      </c>
      <c r="F534" s="168" t="s">
        <v>252</v>
      </c>
      <c r="H534" s="169">
        <v>471.279</v>
      </c>
      <c r="L534" s="32"/>
      <c r="M534" s="167"/>
      <c r="T534" s="56"/>
      <c r="AU534" s="17" t="s">
        <v>89</v>
      </c>
    </row>
    <row r="535" spans="2:65" s="1" customFormat="1" ht="33" customHeight="1">
      <c r="B535" s="32"/>
      <c r="C535" s="138" t="s">
        <v>536</v>
      </c>
      <c r="D535" s="138" t="s">
        <v>232</v>
      </c>
      <c r="E535" s="139" t="s">
        <v>537</v>
      </c>
      <c r="F535" s="140" t="s">
        <v>538</v>
      </c>
      <c r="G535" s="141" t="s">
        <v>434</v>
      </c>
      <c r="H535" s="142">
        <v>353.459</v>
      </c>
      <c r="I535" s="143"/>
      <c r="J535" s="144">
        <f>ROUND(I535*H535,2)</f>
        <v>0</v>
      </c>
      <c r="K535" s="140" t="s">
        <v>236</v>
      </c>
      <c r="L535" s="32"/>
      <c r="M535" s="145" t="s">
        <v>1</v>
      </c>
      <c r="N535" s="146" t="s">
        <v>46</v>
      </c>
      <c r="P535" s="147">
        <f>O535*H535</f>
        <v>0</v>
      </c>
      <c r="Q535" s="147">
        <v>0</v>
      </c>
      <c r="R535" s="147">
        <f>Q535*H535</f>
        <v>0</v>
      </c>
      <c r="S535" s="147">
        <v>0</v>
      </c>
      <c r="T535" s="148">
        <f>S535*H535</f>
        <v>0</v>
      </c>
      <c r="AR535" s="149" t="s">
        <v>237</v>
      </c>
      <c r="AT535" s="149" t="s">
        <v>232</v>
      </c>
      <c r="AU535" s="149" t="s">
        <v>89</v>
      </c>
      <c r="AY535" s="17" t="s">
        <v>230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7" t="s">
        <v>21</v>
      </c>
      <c r="BK535" s="150">
        <f>ROUND(I535*H535,2)</f>
        <v>0</v>
      </c>
      <c r="BL535" s="17" t="s">
        <v>237</v>
      </c>
      <c r="BM535" s="149" t="s">
        <v>539</v>
      </c>
    </row>
    <row r="536" spans="2:65" s="12" customFormat="1" ht="11.25">
      <c r="B536" s="151"/>
      <c r="D536" s="152" t="s">
        <v>250</v>
      </c>
      <c r="E536" s="153" t="s">
        <v>1</v>
      </c>
      <c r="F536" s="154" t="s">
        <v>540</v>
      </c>
      <c r="H536" s="155">
        <v>353.459</v>
      </c>
      <c r="I536" s="156"/>
      <c r="L536" s="151"/>
      <c r="M536" s="157"/>
      <c r="T536" s="158"/>
      <c r="AT536" s="153" t="s">
        <v>250</v>
      </c>
      <c r="AU536" s="153" t="s">
        <v>89</v>
      </c>
      <c r="AV536" s="12" t="s">
        <v>89</v>
      </c>
      <c r="AW536" s="12" t="s">
        <v>36</v>
      </c>
      <c r="AX536" s="12" t="s">
        <v>21</v>
      </c>
      <c r="AY536" s="153" t="s">
        <v>230</v>
      </c>
    </row>
    <row r="537" spans="2:65" s="1" customFormat="1" ht="11.25">
      <c r="B537" s="32"/>
      <c r="D537" s="152" t="s">
        <v>257</v>
      </c>
      <c r="F537" s="166" t="s">
        <v>535</v>
      </c>
      <c r="L537" s="32"/>
      <c r="M537" s="167"/>
      <c r="T537" s="56"/>
      <c r="AU537" s="17" t="s">
        <v>89</v>
      </c>
    </row>
    <row r="538" spans="2:65" s="1" customFormat="1" ht="11.25">
      <c r="B538" s="32"/>
      <c r="D538" s="152" t="s">
        <v>257</v>
      </c>
      <c r="F538" s="168" t="s">
        <v>485</v>
      </c>
      <c r="H538" s="169">
        <v>0</v>
      </c>
      <c r="L538" s="32"/>
      <c r="M538" s="167"/>
      <c r="T538" s="56"/>
      <c r="AU538" s="17" t="s">
        <v>89</v>
      </c>
    </row>
    <row r="539" spans="2:65" s="1" customFormat="1" ht="11.25">
      <c r="B539" s="32"/>
      <c r="D539" s="152" t="s">
        <v>257</v>
      </c>
      <c r="F539" s="168" t="s">
        <v>486</v>
      </c>
      <c r="H539" s="169">
        <v>34.334000000000003</v>
      </c>
      <c r="L539" s="32"/>
      <c r="M539" s="167"/>
      <c r="T539" s="56"/>
      <c r="AU539" s="17" t="s">
        <v>89</v>
      </c>
    </row>
    <row r="540" spans="2:65" s="1" customFormat="1" ht="11.25">
      <c r="B540" s="32"/>
      <c r="D540" s="152" t="s">
        <v>257</v>
      </c>
      <c r="F540" s="168" t="s">
        <v>487</v>
      </c>
      <c r="H540" s="169">
        <v>7.0490000000000004</v>
      </c>
      <c r="L540" s="32"/>
      <c r="M540" s="167"/>
      <c r="T540" s="56"/>
      <c r="AU540" s="17" t="s">
        <v>89</v>
      </c>
    </row>
    <row r="541" spans="2:65" s="1" customFormat="1" ht="11.25">
      <c r="B541" s="32"/>
      <c r="D541" s="152" t="s">
        <v>257</v>
      </c>
      <c r="F541" s="168" t="s">
        <v>488</v>
      </c>
      <c r="H541" s="169">
        <v>6.016</v>
      </c>
      <c r="L541" s="32"/>
      <c r="M541" s="167"/>
      <c r="T541" s="56"/>
      <c r="AU541" s="17" t="s">
        <v>89</v>
      </c>
    </row>
    <row r="542" spans="2:65" s="1" customFormat="1" ht="11.25">
      <c r="B542" s="32"/>
      <c r="D542" s="152" t="s">
        <v>257</v>
      </c>
      <c r="F542" s="168" t="s">
        <v>489</v>
      </c>
      <c r="H542" s="169">
        <v>8.6590000000000007</v>
      </c>
      <c r="L542" s="32"/>
      <c r="M542" s="167"/>
      <c r="T542" s="56"/>
      <c r="AU542" s="17" t="s">
        <v>89</v>
      </c>
    </row>
    <row r="543" spans="2:65" s="1" customFormat="1" ht="11.25">
      <c r="B543" s="32"/>
      <c r="D543" s="152" t="s">
        <v>257</v>
      </c>
      <c r="F543" s="168" t="s">
        <v>490</v>
      </c>
      <c r="H543" s="169">
        <v>0</v>
      </c>
      <c r="L543" s="32"/>
      <c r="M543" s="167"/>
      <c r="T543" s="56"/>
      <c r="AU543" s="17" t="s">
        <v>89</v>
      </c>
    </row>
    <row r="544" spans="2:65" s="1" customFormat="1" ht="11.25">
      <c r="B544" s="32"/>
      <c r="D544" s="152" t="s">
        <v>257</v>
      </c>
      <c r="F544" s="168" t="s">
        <v>491</v>
      </c>
      <c r="H544" s="169">
        <v>51.406999999999996</v>
      </c>
      <c r="L544" s="32"/>
      <c r="M544" s="167"/>
      <c r="T544" s="56"/>
      <c r="AU544" s="17" t="s">
        <v>89</v>
      </c>
    </row>
    <row r="545" spans="2:47" s="1" customFormat="1" ht="11.25">
      <c r="B545" s="32"/>
      <c r="D545" s="152" t="s">
        <v>257</v>
      </c>
      <c r="F545" s="168" t="s">
        <v>492</v>
      </c>
      <c r="H545" s="169">
        <v>22.363</v>
      </c>
      <c r="L545" s="32"/>
      <c r="M545" s="167"/>
      <c r="T545" s="56"/>
      <c r="AU545" s="17" t="s">
        <v>89</v>
      </c>
    </row>
    <row r="546" spans="2:47" s="1" customFormat="1" ht="11.25">
      <c r="B546" s="32"/>
      <c r="D546" s="152" t="s">
        <v>257</v>
      </c>
      <c r="F546" s="168" t="s">
        <v>493</v>
      </c>
      <c r="H546" s="169">
        <v>127.685</v>
      </c>
      <c r="L546" s="32"/>
      <c r="M546" s="167"/>
      <c r="T546" s="56"/>
      <c r="AU546" s="17" t="s">
        <v>89</v>
      </c>
    </row>
    <row r="547" spans="2:47" s="1" customFormat="1" ht="11.25">
      <c r="B547" s="32"/>
      <c r="D547" s="152" t="s">
        <v>257</v>
      </c>
      <c r="F547" s="168" t="s">
        <v>494</v>
      </c>
      <c r="H547" s="169">
        <v>97.771000000000001</v>
      </c>
      <c r="L547" s="32"/>
      <c r="M547" s="167"/>
      <c r="T547" s="56"/>
      <c r="AU547" s="17" t="s">
        <v>89</v>
      </c>
    </row>
    <row r="548" spans="2:47" s="1" customFormat="1" ht="11.25">
      <c r="B548" s="32"/>
      <c r="D548" s="152" t="s">
        <v>257</v>
      </c>
      <c r="F548" s="168" t="s">
        <v>495</v>
      </c>
      <c r="H548" s="169">
        <v>76.704999999999998</v>
      </c>
      <c r="L548" s="32"/>
      <c r="M548" s="167"/>
      <c r="T548" s="56"/>
      <c r="AU548" s="17" t="s">
        <v>89</v>
      </c>
    </row>
    <row r="549" spans="2:47" s="1" customFormat="1" ht="11.25">
      <c r="B549" s="32"/>
      <c r="D549" s="152" t="s">
        <v>257</v>
      </c>
      <c r="F549" s="168" t="s">
        <v>496</v>
      </c>
      <c r="H549" s="169">
        <v>0</v>
      </c>
      <c r="L549" s="32"/>
      <c r="M549" s="167"/>
      <c r="T549" s="56"/>
      <c r="AU549" s="17" t="s">
        <v>89</v>
      </c>
    </row>
    <row r="550" spans="2:47" s="1" customFormat="1" ht="11.25">
      <c r="B550" s="32"/>
      <c r="D550" s="152" t="s">
        <v>257</v>
      </c>
      <c r="F550" s="168" t="s">
        <v>497</v>
      </c>
      <c r="H550" s="169">
        <v>12.414999999999999</v>
      </c>
      <c r="L550" s="32"/>
      <c r="M550" s="167"/>
      <c r="T550" s="56"/>
      <c r="AU550" s="17" t="s">
        <v>89</v>
      </c>
    </row>
    <row r="551" spans="2:47" s="1" customFormat="1" ht="11.25">
      <c r="B551" s="32"/>
      <c r="D551" s="152" t="s">
        <v>257</v>
      </c>
      <c r="F551" s="168" t="s">
        <v>498</v>
      </c>
      <c r="H551" s="169">
        <v>12.955</v>
      </c>
      <c r="L551" s="32"/>
      <c r="M551" s="167"/>
      <c r="T551" s="56"/>
      <c r="AU551" s="17" t="s">
        <v>89</v>
      </c>
    </row>
    <row r="552" spans="2:47" s="1" customFormat="1" ht="11.25">
      <c r="B552" s="32"/>
      <c r="D552" s="152" t="s">
        <v>257</v>
      </c>
      <c r="F552" s="168" t="s">
        <v>499</v>
      </c>
      <c r="H552" s="169">
        <v>0</v>
      </c>
      <c r="L552" s="32"/>
      <c r="M552" s="167"/>
      <c r="T552" s="56"/>
      <c r="AU552" s="17" t="s">
        <v>89</v>
      </c>
    </row>
    <row r="553" spans="2:47" s="1" customFormat="1" ht="11.25">
      <c r="B553" s="32"/>
      <c r="D553" s="152" t="s">
        <v>257</v>
      </c>
      <c r="F553" s="168" t="s">
        <v>500</v>
      </c>
      <c r="H553" s="169">
        <v>11.590999999999999</v>
      </c>
      <c r="L553" s="32"/>
      <c r="M553" s="167"/>
      <c r="T553" s="56"/>
      <c r="AU553" s="17" t="s">
        <v>89</v>
      </c>
    </row>
    <row r="554" spans="2:47" s="1" customFormat="1" ht="11.25">
      <c r="B554" s="32"/>
      <c r="D554" s="152" t="s">
        <v>257</v>
      </c>
      <c r="F554" s="168" t="s">
        <v>501</v>
      </c>
      <c r="H554" s="169">
        <v>60.91</v>
      </c>
      <c r="L554" s="32"/>
      <c r="M554" s="167"/>
      <c r="T554" s="56"/>
      <c r="AU554" s="17" t="s">
        <v>89</v>
      </c>
    </row>
    <row r="555" spans="2:47" s="1" customFormat="1" ht="11.25">
      <c r="B555" s="32"/>
      <c r="D555" s="152" t="s">
        <v>257</v>
      </c>
      <c r="F555" s="168" t="s">
        <v>502</v>
      </c>
      <c r="H555" s="169">
        <v>51.289000000000001</v>
      </c>
      <c r="L555" s="32"/>
      <c r="M555" s="167"/>
      <c r="T555" s="56"/>
      <c r="AU555" s="17" t="s">
        <v>89</v>
      </c>
    </row>
    <row r="556" spans="2:47" s="1" customFormat="1" ht="11.25">
      <c r="B556" s="32"/>
      <c r="D556" s="152" t="s">
        <v>257</v>
      </c>
      <c r="F556" s="168" t="s">
        <v>503</v>
      </c>
      <c r="H556" s="169">
        <v>254.74</v>
      </c>
      <c r="L556" s="32"/>
      <c r="M556" s="167"/>
      <c r="T556" s="56"/>
      <c r="AU556" s="17" t="s">
        <v>89</v>
      </c>
    </row>
    <row r="557" spans="2:47" s="1" customFormat="1" ht="11.25">
      <c r="B557" s="32"/>
      <c r="D557" s="152" t="s">
        <v>257</v>
      </c>
      <c r="F557" s="168" t="s">
        <v>504</v>
      </c>
      <c r="H557" s="169">
        <v>16.126999999999999</v>
      </c>
      <c r="L557" s="32"/>
      <c r="M557" s="167"/>
      <c r="T557" s="56"/>
      <c r="AU557" s="17" t="s">
        <v>89</v>
      </c>
    </row>
    <row r="558" spans="2:47" s="1" customFormat="1" ht="11.25">
      <c r="B558" s="32"/>
      <c r="D558" s="152" t="s">
        <v>257</v>
      </c>
      <c r="F558" s="168" t="s">
        <v>505</v>
      </c>
      <c r="H558" s="169">
        <v>0</v>
      </c>
      <c r="L558" s="32"/>
      <c r="M558" s="167"/>
      <c r="T558" s="56"/>
      <c r="AU558" s="17" t="s">
        <v>89</v>
      </c>
    </row>
    <row r="559" spans="2:47" s="1" customFormat="1" ht="11.25">
      <c r="B559" s="32"/>
      <c r="D559" s="152" t="s">
        <v>257</v>
      </c>
      <c r="F559" s="168" t="s">
        <v>506</v>
      </c>
      <c r="H559" s="169">
        <v>5.2720000000000002</v>
      </c>
      <c r="L559" s="32"/>
      <c r="M559" s="167"/>
      <c r="T559" s="56"/>
      <c r="AU559" s="17" t="s">
        <v>89</v>
      </c>
    </row>
    <row r="560" spans="2:47" s="1" customFormat="1" ht="11.25">
      <c r="B560" s="32"/>
      <c r="D560" s="152" t="s">
        <v>257</v>
      </c>
      <c r="F560" s="168" t="s">
        <v>507</v>
      </c>
      <c r="H560" s="169">
        <v>0</v>
      </c>
      <c r="L560" s="32"/>
      <c r="M560" s="167"/>
      <c r="T560" s="56"/>
      <c r="AU560" s="17" t="s">
        <v>89</v>
      </c>
    </row>
    <row r="561" spans="2:47" s="1" customFormat="1" ht="11.25">
      <c r="B561" s="32"/>
      <c r="D561" s="152" t="s">
        <v>257</v>
      </c>
      <c r="F561" s="168" t="s">
        <v>508</v>
      </c>
      <c r="H561" s="169">
        <v>7.8540000000000001</v>
      </c>
      <c r="L561" s="32"/>
      <c r="M561" s="167"/>
      <c r="T561" s="56"/>
      <c r="AU561" s="17" t="s">
        <v>89</v>
      </c>
    </row>
    <row r="562" spans="2:47" s="1" customFormat="1" ht="11.25">
      <c r="B562" s="32"/>
      <c r="D562" s="152" t="s">
        <v>257</v>
      </c>
      <c r="F562" s="168" t="s">
        <v>509</v>
      </c>
      <c r="H562" s="169">
        <v>0</v>
      </c>
      <c r="L562" s="32"/>
      <c r="M562" s="167"/>
      <c r="T562" s="56"/>
      <c r="AU562" s="17" t="s">
        <v>89</v>
      </c>
    </row>
    <row r="563" spans="2:47" s="1" customFormat="1" ht="11.25">
      <c r="B563" s="32"/>
      <c r="D563" s="152" t="s">
        <v>257</v>
      </c>
      <c r="F563" s="168" t="s">
        <v>510</v>
      </c>
      <c r="H563" s="169">
        <v>-2.6840000000000002</v>
      </c>
      <c r="L563" s="32"/>
      <c r="M563" s="167"/>
      <c r="T563" s="56"/>
      <c r="AU563" s="17" t="s">
        <v>89</v>
      </c>
    </row>
    <row r="564" spans="2:47" s="1" customFormat="1" ht="11.25">
      <c r="B564" s="32"/>
      <c r="D564" s="152" t="s">
        <v>257</v>
      </c>
      <c r="F564" s="168" t="s">
        <v>511</v>
      </c>
      <c r="H564" s="169">
        <v>-1.012</v>
      </c>
      <c r="L564" s="32"/>
      <c r="M564" s="167"/>
      <c r="T564" s="56"/>
      <c r="AU564" s="17" t="s">
        <v>89</v>
      </c>
    </row>
    <row r="565" spans="2:47" s="1" customFormat="1" ht="11.25">
      <c r="B565" s="32"/>
      <c r="D565" s="152" t="s">
        <v>257</v>
      </c>
      <c r="F565" s="168" t="s">
        <v>512</v>
      </c>
      <c r="H565" s="169">
        <v>-63.426000000000002</v>
      </c>
      <c r="L565" s="32"/>
      <c r="M565" s="167"/>
      <c r="T565" s="56"/>
      <c r="AU565" s="17" t="s">
        <v>89</v>
      </c>
    </row>
    <row r="566" spans="2:47" s="1" customFormat="1" ht="11.25">
      <c r="B566" s="32"/>
      <c r="D566" s="152" t="s">
        <v>257</v>
      </c>
      <c r="F566" s="168" t="s">
        <v>513</v>
      </c>
      <c r="H566" s="169">
        <v>-34.156999999999996</v>
      </c>
      <c r="L566" s="32"/>
      <c r="M566" s="167"/>
      <c r="T566" s="56"/>
      <c r="AU566" s="17" t="s">
        <v>89</v>
      </c>
    </row>
    <row r="567" spans="2:47" s="1" customFormat="1" ht="11.25">
      <c r="B567" s="32"/>
      <c r="D567" s="152" t="s">
        <v>257</v>
      </c>
      <c r="F567" s="168" t="s">
        <v>514</v>
      </c>
      <c r="H567" s="169">
        <v>-41.195</v>
      </c>
      <c r="L567" s="32"/>
      <c r="M567" s="167"/>
      <c r="T567" s="56"/>
      <c r="AU567" s="17" t="s">
        <v>89</v>
      </c>
    </row>
    <row r="568" spans="2:47" s="1" customFormat="1" ht="11.25">
      <c r="B568" s="32"/>
      <c r="D568" s="152" t="s">
        <v>257</v>
      </c>
      <c r="F568" s="168" t="s">
        <v>515</v>
      </c>
      <c r="H568" s="169">
        <v>-37.585999999999999</v>
      </c>
      <c r="L568" s="32"/>
      <c r="M568" s="167"/>
      <c r="T568" s="56"/>
      <c r="AU568" s="17" t="s">
        <v>89</v>
      </c>
    </row>
    <row r="569" spans="2:47" s="1" customFormat="1" ht="11.25">
      <c r="B569" s="32"/>
      <c r="D569" s="152" t="s">
        <v>257</v>
      </c>
      <c r="F569" s="168" t="s">
        <v>516</v>
      </c>
      <c r="H569" s="169">
        <v>-40.975000000000001</v>
      </c>
      <c r="L569" s="32"/>
      <c r="M569" s="167"/>
      <c r="T569" s="56"/>
      <c r="AU569" s="17" t="s">
        <v>89</v>
      </c>
    </row>
    <row r="570" spans="2:47" s="1" customFormat="1" ht="11.25">
      <c r="B570" s="32"/>
      <c r="D570" s="152" t="s">
        <v>257</v>
      </c>
      <c r="F570" s="168" t="s">
        <v>517</v>
      </c>
      <c r="H570" s="169">
        <v>0</v>
      </c>
      <c r="L570" s="32"/>
      <c r="M570" s="167"/>
      <c r="T570" s="56"/>
      <c r="AU570" s="17" t="s">
        <v>89</v>
      </c>
    </row>
    <row r="571" spans="2:47" s="1" customFormat="1" ht="11.25">
      <c r="B571" s="32"/>
      <c r="D571" s="152" t="s">
        <v>257</v>
      </c>
      <c r="F571" s="168" t="s">
        <v>518</v>
      </c>
      <c r="H571" s="169">
        <v>-0.02</v>
      </c>
      <c r="L571" s="32"/>
      <c r="M571" s="167"/>
      <c r="T571" s="56"/>
      <c r="AU571" s="17" t="s">
        <v>89</v>
      </c>
    </row>
    <row r="572" spans="2:47" s="1" customFormat="1" ht="11.25">
      <c r="B572" s="32"/>
      <c r="D572" s="152" t="s">
        <v>257</v>
      </c>
      <c r="F572" s="168" t="s">
        <v>519</v>
      </c>
      <c r="H572" s="169">
        <v>-9.2999999999999999E-2</v>
      </c>
      <c r="L572" s="32"/>
      <c r="M572" s="167"/>
      <c r="T572" s="56"/>
      <c r="AU572" s="17" t="s">
        <v>89</v>
      </c>
    </row>
    <row r="573" spans="2:47" s="1" customFormat="1" ht="11.25">
      <c r="B573" s="32"/>
      <c r="D573" s="152" t="s">
        <v>257</v>
      </c>
      <c r="F573" s="168" t="s">
        <v>520</v>
      </c>
      <c r="H573" s="169">
        <v>-4.726</v>
      </c>
      <c r="L573" s="32"/>
      <c r="M573" s="167"/>
      <c r="T573" s="56"/>
      <c r="AU573" s="17" t="s">
        <v>89</v>
      </c>
    </row>
    <row r="574" spans="2:47" s="1" customFormat="1" ht="11.25">
      <c r="B574" s="32"/>
      <c r="D574" s="152" t="s">
        <v>257</v>
      </c>
      <c r="F574" s="168" t="s">
        <v>521</v>
      </c>
      <c r="H574" s="169">
        <v>-9.6850000000000005</v>
      </c>
      <c r="L574" s="32"/>
      <c r="M574" s="167"/>
      <c r="T574" s="56"/>
      <c r="AU574" s="17" t="s">
        <v>89</v>
      </c>
    </row>
    <row r="575" spans="2:47" s="1" customFormat="1" ht="11.25">
      <c r="B575" s="32"/>
      <c r="D575" s="152" t="s">
        <v>257</v>
      </c>
      <c r="F575" s="168" t="s">
        <v>522</v>
      </c>
      <c r="H575" s="169">
        <v>0</v>
      </c>
      <c r="L575" s="32"/>
      <c r="M575" s="167"/>
      <c r="T575" s="56"/>
      <c r="AU575" s="17" t="s">
        <v>89</v>
      </c>
    </row>
    <row r="576" spans="2:47" s="1" customFormat="1" ht="11.25">
      <c r="B576" s="32"/>
      <c r="D576" s="152" t="s">
        <v>257</v>
      </c>
      <c r="F576" s="168" t="s">
        <v>523</v>
      </c>
      <c r="H576" s="169">
        <v>-14.025</v>
      </c>
      <c r="L576" s="32"/>
      <c r="M576" s="167"/>
      <c r="T576" s="56"/>
      <c r="AU576" s="17" t="s">
        <v>89</v>
      </c>
    </row>
    <row r="577" spans="2:47" s="1" customFormat="1" ht="11.25">
      <c r="B577" s="32"/>
      <c r="D577" s="152" t="s">
        <v>257</v>
      </c>
      <c r="F577" s="168" t="s">
        <v>524</v>
      </c>
      <c r="H577" s="169">
        <v>-144.279</v>
      </c>
      <c r="L577" s="32"/>
      <c r="M577" s="167"/>
      <c r="T577" s="56"/>
      <c r="AU577" s="17" t="s">
        <v>89</v>
      </c>
    </row>
    <row r="578" spans="2:47" s="1" customFormat="1" ht="11.25">
      <c r="B578" s="32"/>
      <c r="D578" s="152" t="s">
        <v>257</v>
      </c>
      <c r="F578" s="168" t="s">
        <v>252</v>
      </c>
      <c r="H578" s="169">
        <v>471.279</v>
      </c>
      <c r="L578" s="32"/>
      <c r="M578" s="167"/>
      <c r="T578" s="56"/>
      <c r="AU578" s="17" t="s">
        <v>89</v>
      </c>
    </row>
    <row r="579" spans="2:47" s="1" customFormat="1" ht="11.25">
      <c r="B579" s="32"/>
      <c r="D579" s="152" t="s">
        <v>257</v>
      </c>
      <c r="F579" s="170" t="s">
        <v>526</v>
      </c>
      <c r="L579" s="32"/>
      <c r="M579" s="167"/>
      <c r="T579" s="56"/>
      <c r="AU579" s="17" t="s">
        <v>89</v>
      </c>
    </row>
    <row r="580" spans="2:47" s="1" customFormat="1" ht="11.25">
      <c r="B580" s="32"/>
      <c r="D580" s="152" t="s">
        <v>257</v>
      </c>
      <c r="F580" s="171" t="s">
        <v>527</v>
      </c>
      <c r="H580" s="169">
        <v>2.7</v>
      </c>
      <c r="L580" s="32"/>
      <c r="M580" s="167"/>
      <c r="T580" s="56"/>
      <c r="AU580" s="17" t="s">
        <v>89</v>
      </c>
    </row>
    <row r="581" spans="2:47" s="1" customFormat="1" ht="11.25">
      <c r="B581" s="32"/>
      <c r="D581" s="152" t="s">
        <v>257</v>
      </c>
      <c r="F581" s="171" t="s">
        <v>252</v>
      </c>
      <c r="H581" s="169">
        <v>2.7</v>
      </c>
      <c r="L581" s="32"/>
      <c r="M581" s="167"/>
      <c r="T581" s="56"/>
      <c r="AU581" s="17" t="s">
        <v>89</v>
      </c>
    </row>
    <row r="582" spans="2:47" s="1" customFormat="1" ht="11.25">
      <c r="B582" s="32"/>
      <c r="D582" s="152" t="s">
        <v>257</v>
      </c>
      <c r="F582" s="170" t="s">
        <v>528</v>
      </c>
      <c r="L582" s="32"/>
      <c r="M582" s="167"/>
      <c r="T582" s="56"/>
      <c r="AU582" s="17" t="s">
        <v>89</v>
      </c>
    </row>
    <row r="583" spans="2:47" s="1" customFormat="1" ht="11.25">
      <c r="B583" s="32"/>
      <c r="D583" s="152" t="s">
        <v>257</v>
      </c>
      <c r="F583" s="171" t="s">
        <v>529</v>
      </c>
      <c r="H583" s="169">
        <v>8.5</v>
      </c>
      <c r="L583" s="32"/>
      <c r="M583" s="167"/>
      <c r="T583" s="56"/>
      <c r="AU583" s="17" t="s">
        <v>89</v>
      </c>
    </row>
    <row r="584" spans="2:47" s="1" customFormat="1" ht="11.25">
      <c r="B584" s="32"/>
      <c r="D584" s="152" t="s">
        <v>257</v>
      </c>
      <c r="F584" s="171" t="s">
        <v>252</v>
      </c>
      <c r="H584" s="169">
        <v>8.5</v>
      </c>
      <c r="L584" s="32"/>
      <c r="M584" s="167"/>
      <c r="T584" s="56"/>
      <c r="AU584" s="17" t="s">
        <v>89</v>
      </c>
    </row>
    <row r="585" spans="2:47" s="1" customFormat="1" ht="11.25">
      <c r="B585" s="32"/>
      <c r="D585" s="152" t="s">
        <v>257</v>
      </c>
      <c r="F585" s="170" t="s">
        <v>530</v>
      </c>
      <c r="L585" s="32"/>
      <c r="M585" s="167"/>
      <c r="T585" s="56"/>
      <c r="AU585" s="17" t="s">
        <v>89</v>
      </c>
    </row>
    <row r="586" spans="2:47" s="1" customFormat="1" ht="11.25">
      <c r="B586" s="32"/>
      <c r="D586" s="152" t="s">
        <v>257</v>
      </c>
      <c r="F586" s="171" t="s">
        <v>531</v>
      </c>
      <c r="H586" s="169">
        <v>19.7</v>
      </c>
      <c r="L586" s="32"/>
      <c r="M586" s="167"/>
      <c r="T586" s="56"/>
      <c r="AU586" s="17" t="s">
        <v>89</v>
      </c>
    </row>
    <row r="587" spans="2:47" s="1" customFormat="1" ht="11.25">
      <c r="B587" s="32"/>
      <c r="D587" s="152" t="s">
        <v>257</v>
      </c>
      <c r="F587" s="171" t="s">
        <v>532</v>
      </c>
      <c r="H587" s="169">
        <v>184.5</v>
      </c>
      <c r="L587" s="32"/>
      <c r="M587" s="167"/>
      <c r="T587" s="56"/>
      <c r="AU587" s="17" t="s">
        <v>89</v>
      </c>
    </row>
    <row r="588" spans="2:47" s="1" customFormat="1" ht="11.25">
      <c r="B588" s="32"/>
      <c r="D588" s="152" t="s">
        <v>257</v>
      </c>
      <c r="F588" s="171" t="s">
        <v>533</v>
      </c>
      <c r="H588" s="169">
        <v>4</v>
      </c>
      <c r="L588" s="32"/>
      <c r="M588" s="167"/>
      <c r="T588" s="56"/>
      <c r="AU588" s="17" t="s">
        <v>89</v>
      </c>
    </row>
    <row r="589" spans="2:47" s="1" customFormat="1" ht="11.25">
      <c r="B589" s="32"/>
      <c r="D589" s="152" t="s">
        <v>257</v>
      </c>
      <c r="F589" s="171" t="s">
        <v>534</v>
      </c>
      <c r="H589" s="169">
        <v>-8</v>
      </c>
      <c r="L589" s="32"/>
      <c r="M589" s="167"/>
      <c r="T589" s="56"/>
      <c r="AU589" s="17" t="s">
        <v>89</v>
      </c>
    </row>
    <row r="590" spans="2:47" s="1" customFormat="1" ht="11.25">
      <c r="B590" s="32"/>
      <c r="D590" s="152" t="s">
        <v>257</v>
      </c>
      <c r="F590" s="171" t="s">
        <v>252</v>
      </c>
      <c r="H590" s="169">
        <v>200.2</v>
      </c>
      <c r="L590" s="32"/>
      <c r="M590" s="167"/>
      <c r="T590" s="56"/>
      <c r="AU590" s="17" t="s">
        <v>89</v>
      </c>
    </row>
    <row r="591" spans="2:47" s="1" customFormat="1" ht="11.25">
      <c r="B591" s="32"/>
      <c r="D591" s="152" t="s">
        <v>257</v>
      </c>
      <c r="F591" s="170" t="s">
        <v>465</v>
      </c>
      <c r="L591" s="32"/>
      <c r="M591" s="167"/>
      <c r="T591" s="56"/>
      <c r="AU591" s="17" t="s">
        <v>89</v>
      </c>
    </row>
    <row r="592" spans="2:47" s="1" customFormat="1" ht="11.25">
      <c r="B592" s="32"/>
      <c r="D592" s="152" t="s">
        <v>257</v>
      </c>
      <c r="F592" s="171" t="s">
        <v>466</v>
      </c>
      <c r="H592" s="169">
        <v>250.5</v>
      </c>
      <c r="L592" s="32"/>
      <c r="M592" s="167"/>
      <c r="T592" s="56"/>
      <c r="AU592" s="17" t="s">
        <v>89</v>
      </c>
    </row>
    <row r="593" spans="2:65" s="1" customFormat="1" ht="11.25">
      <c r="B593" s="32"/>
      <c r="D593" s="152" t="s">
        <v>257</v>
      </c>
      <c r="F593" s="171" t="s">
        <v>252</v>
      </c>
      <c r="H593" s="169">
        <v>250.5</v>
      </c>
      <c r="L593" s="32"/>
      <c r="M593" s="167"/>
      <c r="T593" s="56"/>
      <c r="AU593" s="17" t="s">
        <v>89</v>
      </c>
    </row>
    <row r="594" spans="2:65" s="1" customFormat="1" ht="21.75" customHeight="1">
      <c r="B594" s="32"/>
      <c r="C594" s="138" t="s">
        <v>541</v>
      </c>
      <c r="D594" s="138" t="s">
        <v>232</v>
      </c>
      <c r="E594" s="139" t="s">
        <v>542</v>
      </c>
      <c r="F594" s="140" t="s">
        <v>543</v>
      </c>
      <c r="G594" s="141" t="s">
        <v>276</v>
      </c>
      <c r="H594" s="142">
        <v>1457.3779999999999</v>
      </c>
      <c r="I594" s="143"/>
      <c r="J594" s="144">
        <f>ROUND(I594*H594,2)</f>
        <v>0</v>
      </c>
      <c r="K594" s="140" t="s">
        <v>236</v>
      </c>
      <c r="L594" s="32"/>
      <c r="M594" s="145" t="s">
        <v>1</v>
      </c>
      <c r="N594" s="146" t="s">
        <v>46</v>
      </c>
      <c r="P594" s="147">
        <f>O594*H594</f>
        <v>0</v>
      </c>
      <c r="Q594" s="147">
        <v>8.4000000000000003E-4</v>
      </c>
      <c r="R594" s="147">
        <f>Q594*H594</f>
        <v>1.2241975199999999</v>
      </c>
      <c r="S594" s="147">
        <v>0</v>
      </c>
      <c r="T594" s="148">
        <f>S594*H594</f>
        <v>0</v>
      </c>
      <c r="AR594" s="149" t="s">
        <v>237</v>
      </c>
      <c r="AT594" s="149" t="s">
        <v>232</v>
      </c>
      <c r="AU594" s="149" t="s">
        <v>89</v>
      </c>
      <c r="AY594" s="17" t="s">
        <v>230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21</v>
      </c>
      <c r="BK594" s="150">
        <f>ROUND(I594*H594,2)</f>
        <v>0</v>
      </c>
      <c r="BL594" s="17" t="s">
        <v>237</v>
      </c>
      <c r="BM594" s="149" t="s">
        <v>544</v>
      </c>
    </row>
    <row r="595" spans="2:65" s="14" customFormat="1" ht="11.25">
      <c r="B595" s="172"/>
      <c r="D595" s="152" t="s">
        <v>250</v>
      </c>
      <c r="E595" s="173" t="s">
        <v>1</v>
      </c>
      <c r="F595" s="174" t="s">
        <v>485</v>
      </c>
      <c r="H595" s="173" t="s">
        <v>1</v>
      </c>
      <c r="I595" s="175"/>
      <c r="L595" s="172"/>
      <c r="M595" s="176"/>
      <c r="T595" s="177"/>
      <c r="AT595" s="173" t="s">
        <v>250</v>
      </c>
      <c r="AU595" s="173" t="s">
        <v>89</v>
      </c>
      <c r="AV595" s="14" t="s">
        <v>21</v>
      </c>
      <c r="AW595" s="14" t="s">
        <v>36</v>
      </c>
      <c r="AX595" s="14" t="s">
        <v>81</v>
      </c>
      <c r="AY595" s="173" t="s">
        <v>230</v>
      </c>
    </row>
    <row r="596" spans="2:65" s="12" customFormat="1" ht="11.25">
      <c r="B596" s="151"/>
      <c r="D596" s="152" t="s">
        <v>250</v>
      </c>
      <c r="E596" s="153" t="s">
        <v>1</v>
      </c>
      <c r="F596" s="154" t="s">
        <v>545</v>
      </c>
      <c r="H596" s="155">
        <v>62.426000000000002</v>
      </c>
      <c r="I596" s="156"/>
      <c r="L596" s="151"/>
      <c r="M596" s="157"/>
      <c r="T596" s="158"/>
      <c r="AT596" s="153" t="s">
        <v>250</v>
      </c>
      <c r="AU596" s="153" t="s">
        <v>89</v>
      </c>
      <c r="AV596" s="12" t="s">
        <v>89</v>
      </c>
      <c r="AW596" s="12" t="s">
        <v>36</v>
      </c>
      <c r="AX596" s="12" t="s">
        <v>81</v>
      </c>
      <c r="AY596" s="153" t="s">
        <v>230</v>
      </c>
    </row>
    <row r="597" spans="2:65" s="12" customFormat="1" ht="11.25">
      <c r="B597" s="151"/>
      <c r="D597" s="152" t="s">
        <v>250</v>
      </c>
      <c r="E597" s="153" t="s">
        <v>1</v>
      </c>
      <c r="F597" s="154" t="s">
        <v>546</v>
      </c>
      <c r="H597" s="155">
        <v>12.816000000000001</v>
      </c>
      <c r="I597" s="156"/>
      <c r="L597" s="151"/>
      <c r="M597" s="157"/>
      <c r="T597" s="158"/>
      <c r="AT597" s="153" t="s">
        <v>250</v>
      </c>
      <c r="AU597" s="153" t="s">
        <v>89</v>
      </c>
      <c r="AV597" s="12" t="s">
        <v>89</v>
      </c>
      <c r="AW597" s="12" t="s">
        <v>36</v>
      </c>
      <c r="AX597" s="12" t="s">
        <v>81</v>
      </c>
      <c r="AY597" s="153" t="s">
        <v>230</v>
      </c>
    </row>
    <row r="598" spans="2:65" s="12" customFormat="1" ht="11.25">
      <c r="B598" s="151"/>
      <c r="D598" s="152" t="s">
        <v>250</v>
      </c>
      <c r="E598" s="153" t="s">
        <v>1</v>
      </c>
      <c r="F598" s="154" t="s">
        <v>547</v>
      </c>
      <c r="H598" s="155">
        <v>10.939</v>
      </c>
      <c r="I598" s="156"/>
      <c r="L598" s="151"/>
      <c r="M598" s="157"/>
      <c r="T598" s="158"/>
      <c r="AT598" s="153" t="s">
        <v>250</v>
      </c>
      <c r="AU598" s="153" t="s">
        <v>89</v>
      </c>
      <c r="AV598" s="12" t="s">
        <v>89</v>
      </c>
      <c r="AW598" s="12" t="s">
        <v>36</v>
      </c>
      <c r="AX598" s="12" t="s">
        <v>81</v>
      </c>
      <c r="AY598" s="153" t="s">
        <v>230</v>
      </c>
    </row>
    <row r="599" spans="2:65" s="12" customFormat="1" ht="11.25">
      <c r="B599" s="151"/>
      <c r="D599" s="152" t="s">
        <v>250</v>
      </c>
      <c r="E599" s="153" t="s">
        <v>1</v>
      </c>
      <c r="F599" s="154" t="s">
        <v>548</v>
      </c>
      <c r="H599" s="155">
        <v>15.744</v>
      </c>
      <c r="I599" s="156"/>
      <c r="L599" s="151"/>
      <c r="M599" s="157"/>
      <c r="T599" s="158"/>
      <c r="AT599" s="153" t="s">
        <v>250</v>
      </c>
      <c r="AU599" s="153" t="s">
        <v>89</v>
      </c>
      <c r="AV599" s="12" t="s">
        <v>89</v>
      </c>
      <c r="AW599" s="12" t="s">
        <v>36</v>
      </c>
      <c r="AX599" s="12" t="s">
        <v>81</v>
      </c>
      <c r="AY599" s="153" t="s">
        <v>230</v>
      </c>
    </row>
    <row r="600" spans="2:65" s="14" customFormat="1" ht="11.25">
      <c r="B600" s="172"/>
      <c r="D600" s="152" t="s">
        <v>250</v>
      </c>
      <c r="E600" s="173" t="s">
        <v>1</v>
      </c>
      <c r="F600" s="174" t="s">
        <v>490</v>
      </c>
      <c r="H600" s="173" t="s">
        <v>1</v>
      </c>
      <c r="I600" s="175"/>
      <c r="L600" s="172"/>
      <c r="M600" s="176"/>
      <c r="T600" s="177"/>
      <c r="AT600" s="173" t="s">
        <v>250</v>
      </c>
      <c r="AU600" s="173" t="s">
        <v>89</v>
      </c>
      <c r="AV600" s="14" t="s">
        <v>21</v>
      </c>
      <c r="AW600" s="14" t="s">
        <v>36</v>
      </c>
      <c r="AX600" s="14" t="s">
        <v>81</v>
      </c>
      <c r="AY600" s="173" t="s">
        <v>230</v>
      </c>
    </row>
    <row r="601" spans="2:65" s="12" customFormat="1" ht="11.25">
      <c r="B601" s="151"/>
      <c r="D601" s="152" t="s">
        <v>250</v>
      </c>
      <c r="E601" s="153" t="s">
        <v>1</v>
      </c>
      <c r="F601" s="154" t="s">
        <v>549</v>
      </c>
      <c r="H601" s="155">
        <v>93.468000000000004</v>
      </c>
      <c r="I601" s="156"/>
      <c r="L601" s="151"/>
      <c r="M601" s="157"/>
      <c r="T601" s="158"/>
      <c r="AT601" s="153" t="s">
        <v>250</v>
      </c>
      <c r="AU601" s="153" t="s">
        <v>89</v>
      </c>
      <c r="AV601" s="12" t="s">
        <v>89</v>
      </c>
      <c r="AW601" s="12" t="s">
        <v>36</v>
      </c>
      <c r="AX601" s="12" t="s">
        <v>81</v>
      </c>
      <c r="AY601" s="153" t="s">
        <v>230</v>
      </c>
    </row>
    <row r="602" spans="2:65" s="12" customFormat="1" ht="11.25">
      <c r="B602" s="151"/>
      <c r="D602" s="152" t="s">
        <v>250</v>
      </c>
      <c r="E602" s="153" t="s">
        <v>1</v>
      </c>
      <c r="F602" s="154" t="s">
        <v>550</v>
      </c>
      <c r="H602" s="155">
        <v>40.659999999999997</v>
      </c>
      <c r="I602" s="156"/>
      <c r="L602" s="151"/>
      <c r="M602" s="157"/>
      <c r="T602" s="158"/>
      <c r="AT602" s="153" t="s">
        <v>250</v>
      </c>
      <c r="AU602" s="153" t="s">
        <v>89</v>
      </c>
      <c r="AV602" s="12" t="s">
        <v>89</v>
      </c>
      <c r="AW602" s="12" t="s">
        <v>36</v>
      </c>
      <c r="AX602" s="12" t="s">
        <v>81</v>
      </c>
      <c r="AY602" s="153" t="s">
        <v>230</v>
      </c>
    </row>
    <row r="603" spans="2:65" s="12" customFormat="1" ht="11.25">
      <c r="B603" s="151"/>
      <c r="D603" s="152" t="s">
        <v>250</v>
      </c>
      <c r="E603" s="153" t="s">
        <v>1</v>
      </c>
      <c r="F603" s="154" t="s">
        <v>551</v>
      </c>
      <c r="H603" s="155">
        <v>232.155</v>
      </c>
      <c r="I603" s="156"/>
      <c r="L603" s="151"/>
      <c r="M603" s="157"/>
      <c r="T603" s="158"/>
      <c r="AT603" s="153" t="s">
        <v>250</v>
      </c>
      <c r="AU603" s="153" t="s">
        <v>89</v>
      </c>
      <c r="AV603" s="12" t="s">
        <v>89</v>
      </c>
      <c r="AW603" s="12" t="s">
        <v>36</v>
      </c>
      <c r="AX603" s="12" t="s">
        <v>81</v>
      </c>
      <c r="AY603" s="153" t="s">
        <v>230</v>
      </c>
    </row>
    <row r="604" spans="2:65" s="12" customFormat="1" ht="11.25">
      <c r="B604" s="151"/>
      <c r="D604" s="152" t="s">
        <v>250</v>
      </c>
      <c r="E604" s="153" t="s">
        <v>1</v>
      </c>
      <c r="F604" s="154" t="s">
        <v>552</v>
      </c>
      <c r="H604" s="155">
        <v>177.76599999999999</v>
      </c>
      <c r="I604" s="156"/>
      <c r="L604" s="151"/>
      <c r="M604" s="157"/>
      <c r="T604" s="158"/>
      <c r="AT604" s="153" t="s">
        <v>250</v>
      </c>
      <c r="AU604" s="153" t="s">
        <v>89</v>
      </c>
      <c r="AV604" s="12" t="s">
        <v>89</v>
      </c>
      <c r="AW604" s="12" t="s">
        <v>36</v>
      </c>
      <c r="AX604" s="12" t="s">
        <v>81</v>
      </c>
      <c r="AY604" s="153" t="s">
        <v>230</v>
      </c>
    </row>
    <row r="605" spans="2:65" s="12" customFormat="1" ht="11.25">
      <c r="B605" s="151"/>
      <c r="D605" s="152" t="s">
        <v>250</v>
      </c>
      <c r="E605" s="153" t="s">
        <v>1</v>
      </c>
      <c r="F605" s="154" t="s">
        <v>553</v>
      </c>
      <c r="H605" s="155">
        <v>139.46299999999999</v>
      </c>
      <c r="I605" s="156"/>
      <c r="L605" s="151"/>
      <c r="M605" s="157"/>
      <c r="T605" s="158"/>
      <c r="AT605" s="153" t="s">
        <v>250</v>
      </c>
      <c r="AU605" s="153" t="s">
        <v>89</v>
      </c>
      <c r="AV605" s="12" t="s">
        <v>89</v>
      </c>
      <c r="AW605" s="12" t="s">
        <v>36</v>
      </c>
      <c r="AX605" s="12" t="s">
        <v>81</v>
      </c>
      <c r="AY605" s="153" t="s">
        <v>230</v>
      </c>
    </row>
    <row r="606" spans="2:65" s="14" customFormat="1" ht="11.25">
      <c r="B606" s="172"/>
      <c r="D606" s="152" t="s">
        <v>250</v>
      </c>
      <c r="E606" s="173" t="s">
        <v>1</v>
      </c>
      <c r="F606" s="174" t="s">
        <v>496</v>
      </c>
      <c r="H606" s="173" t="s">
        <v>1</v>
      </c>
      <c r="I606" s="175"/>
      <c r="L606" s="172"/>
      <c r="M606" s="176"/>
      <c r="T606" s="177"/>
      <c r="AT606" s="173" t="s">
        <v>250</v>
      </c>
      <c r="AU606" s="173" t="s">
        <v>89</v>
      </c>
      <c r="AV606" s="14" t="s">
        <v>21</v>
      </c>
      <c r="AW606" s="14" t="s">
        <v>36</v>
      </c>
      <c r="AX606" s="14" t="s">
        <v>81</v>
      </c>
      <c r="AY606" s="173" t="s">
        <v>230</v>
      </c>
    </row>
    <row r="607" spans="2:65" s="14" customFormat="1" ht="11.25">
      <c r="B607" s="172"/>
      <c r="D607" s="152" t="s">
        <v>250</v>
      </c>
      <c r="E607" s="173" t="s">
        <v>1</v>
      </c>
      <c r="F607" s="174" t="s">
        <v>496</v>
      </c>
      <c r="H607" s="173" t="s">
        <v>1</v>
      </c>
      <c r="I607" s="175"/>
      <c r="L607" s="172"/>
      <c r="M607" s="176"/>
      <c r="T607" s="177"/>
      <c r="AT607" s="173" t="s">
        <v>250</v>
      </c>
      <c r="AU607" s="173" t="s">
        <v>89</v>
      </c>
      <c r="AV607" s="14" t="s">
        <v>21</v>
      </c>
      <c r="AW607" s="14" t="s">
        <v>36</v>
      </c>
      <c r="AX607" s="14" t="s">
        <v>81</v>
      </c>
      <c r="AY607" s="173" t="s">
        <v>230</v>
      </c>
    </row>
    <row r="608" spans="2:65" s="12" customFormat="1" ht="11.25">
      <c r="B608" s="151"/>
      <c r="D608" s="152" t="s">
        <v>250</v>
      </c>
      <c r="E608" s="153" t="s">
        <v>1</v>
      </c>
      <c r="F608" s="154" t="s">
        <v>554</v>
      </c>
      <c r="H608" s="155">
        <v>22.571999999999999</v>
      </c>
      <c r="I608" s="156"/>
      <c r="L608" s="151"/>
      <c r="M608" s="157"/>
      <c r="T608" s="158"/>
      <c r="AT608" s="153" t="s">
        <v>250</v>
      </c>
      <c r="AU608" s="153" t="s">
        <v>89</v>
      </c>
      <c r="AV608" s="12" t="s">
        <v>89</v>
      </c>
      <c r="AW608" s="12" t="s">
        <v>36</v>
      </c>
      <c r="AX608" s="12" t="s">
        <v>81</v>
      </c>
      <c r="AY608" s="153" t="s">
        <v>230</v>
      </c>
    </row>
    <row r="609" spans="2:51" s="12" customFormat="1" ht="11.25">
      <c r="B609" s="151"/>
      <c r="D609" s="152" t="s">
        <v>250</v>
      </c>
      <c r="E609" s="153" t="s">
        <v>1</v>
      </c>
      <c r="F609" s="154" t="s">
        <v>555</v>
      </c>
      <c r="H609" s="155">
        <v>23.555</v>
      </c>
      <c r="I609" s="156"/>
      <c r="L609" s="151"/>
      <c r="M609" s="157"/>
      <c r="T609" s="158"/>
      <c r="AT609" s="153" t="s">
        <v>250</v>
      </c>
      <c r="AU609" s="153" t="s">
        <v>89</v>
      </c>
      <c r="AV609" s="12" t="s">
        <v>89</v>
      </c>
      <c r="AW609" s="12" t="s">
        <v>36</v>
      </c>
      <c r="AX609" s="12" t="s">
        <v>81</v>
      </c>
      <c r="AY609" s="153" t="s">
        <v>230</v>
      </c>
    </row>
    <row r="610" spans="2:51" s="12" customFormat="1" ht="11.25">
      <c r="B610" s="151"/>
      <c r="D610" s="152" t="s">
        <v>250</v>
      </c>
      <c r="E610" s="153" t="s">
        <v>1</v>
      </c>
      <c r="F610" s="154" t="s">
        <v>556</v>
      </c>
      <c r="H610" s="155">
        <v>79.125</v>
      </c>
      <c r="I610" s="156"/>
      <c r="L610" s="151"/>
      <c r="M610" s="157"/>
      <c r="T610" s="158"/>
      <c r="AT610" s="153" t="s">
        <v>250</v>
      </c>
      <c r="AU610" s="153" t="s">
        <v>89</v>
      </c>
      <c r="AV610" s="12" t="s">
        <v>89</v>
      </c>
      <c r="AW610" s="12" t="s">
        <v>36</v>
      </c>
      <c r="AX610" s="12" t="s">
        <v>81</v>
      </c>
      <c r="AY610" s="153" t="s">
        <v>230</v>
      </c>
    </row>
    <row r="611" spans="2:51" s="12" customFormat="1" ht="11.25">
      <c r="B611" s="151"/>
      <c r="D611" s="152" t="s">
        <v>250</v>
      </c>
      <c r="E611" s="153" t="s">
        <v>1</v>
      </c>
      <c r="F611" s="154" t="s">
        <v>557</v>
      </c>
      <c r="H611" s="155">
        <v>78.081000000000003</v>
      </c>
      <c r="I611" s="156"/>
      <c r="L611" s="151"/>
      <c r="M611" s="157"/>
      <c r="T611" s="158"/>
      <c r="AT611" s="153" t="s">
        <v>250</v>
      </c>
      <c r="AU611" s="153" t="s">
        <v>89</v>
      </c>
      <c r="AV611" s="12" t="s">
        <v>89</v>
      </c>
      <c r="AW611" s="12" t="s">
        <v>36</v>
      </c>
      <c r="AX611" s="12" t="s">
        <v>81</v>
      </c>
      <c r="AY611" s="153" t="s">
        <v>230</v>
      </c>
    </row>
    <row r="612" spans="2:51" s="12" customFormat="1" ht="11.25">
      <c r="B612" s="151"/>
      <c r="D612" s="152" t="s">
        <v>250</v>
      </c>
      <c r="E612" s="153" t="s">
        <v>1</v>
      </c>
      <c r="F612" s="154" t="s">
        <v>558</v>
      </c>
      <c r="H612" s="155">
        <v>21.074000000000002</v>
      </c>
      <c r="I612" s="156"/>
      <c r="L612" s="151"/>
      <c r="M612" s="157"/>
      <c r="T612" s="158"/>
      <c r="AT612" s="153" t="s">
        <v>250</v>
      </c>
      <c r="AU612" s="153" t="s">
        <v>89</v>
      </c>
      <c r="AV612" s="12" t="s">
        <v>89</v>
      </c>
      <c r="AW612" s="12" t="s">
        <v>36</v>
      </c>
      <c r="AX612" s="12" t="s">
        <v>81</v>
      </c>
      <c r="AY612" s="153" t="s">
        <v>230</v>
      </c>
    </row>
    <row r="613" spans="2:51" s="12" customFormat="1" ht="11.25">
      <c r="B613" s="151"/>
      <c r="D613" s="152" t="s">
        <v>250</v>
      </c>
      <c r="E613" s="153" t="s">
        <v>1</v>
      </c>
      <c r="F613" s="154" t="s">
        <v>559</v>
      </c>
      <c r="H613" s="155">
        <v>110.746</v>
      </c>
      <c r="I613" s="156"/>
      <c r="L613" s="151"/>
      <c r="M613" s="157"/>
      <c r="T613" s="158"/>
      <c r="AT613" s="153" t="s">
        <v>250</v>
      </c>
      <c r="AU613" s="153" t="s">
        <v>89</v>
      </c>
      <c r="AV613" s="12" t="s">
        <v>89</v>
      </c>
      <c r="AW613" s="12" t="s">
        <v>36</v>
      </c>
      <c r="AX613" s="12" t="s">
        <v>81</v>
      </c>
      <c r="AY613" s="153" t="s">
        <v>230</v>
      </c>
    </row>
    <row r="614" spans="2:51" s="12" customFormat="1" ht="11.25">
      <c r="B614" s="151"/>
      <c r="D614" s="152" t="s">
        <v>250</v>
      </c>
      <c r="E614" s="153" t="s">
        <v>1</v>
      </c>
      <c r="F614" s="154" t="s">
        <v>560</v>
      </c>
      <c r="H614" s="155">
        <v>93.253</v>
      </c>
      <c r="I614" s="156"/>
      <c r="L614" s="151"/>
      <c r="M614" s="157"/>
      <c r="T614" s="158"/>
      <c r="AT614" s="153" t="s">
        <v>250</v>
      </c>
      <c r="AU614" s="153" t="s">
        <v>89</v>
      </c>
      <c r="AV614" s="12" t="s">
        <v>89</v>
      </c>
      <c r="AW614" s="12" t="s">
        <v>36</v>
      </c>
      <c r="AX614" s="12" t="s">
        <v>81</v>
      </c>
      <c r="AY614" s="153" t="s">
        <v>230</v>
      </c>
    </row>
    <row r="615" spans="2:51" s="12" customFormat="1" ht="11.25">
      <c r="B615" s="151"/>
      <c r="D615" s="152" t="s">
        <v>250</v>
      </c>
      <c r="E615" s="153" t="s">
        <v>1</v>
      </c>
      <c r="F615" s="154" t="s">
        <v>561</v>
      </c>
      <c r="H615" s="155">
        <v>463.16300000000001</v>
      </c>
      <c r="I615" s="156"/>
      <c r="L615" s="151"/>
      <c r="M615" s="157"/>
      <c r="T615" s="158"/>
      <c r="AT615" s="153" t="s">
        <v>250</v>
      </c>
      <c r="AU615" s="153" t="s">
        <v>89</v>
      </c>
      <c r="AV615" s="12" t="s">
        <v>89</v>
      </c>
      <c r="AW615" s="12" t="s">
        <v>36</v>
      </c>
      <c r="AX615" s="12" t="s">
        <v>81</v>
      </c>
      <c r="AY615" s="153" t="s">
        <v>230</v>
      </c>
    </row>
    <row r="616" spans="2:51" s="12" customFormat="1" ht="11.25">
      <c r="B616" s="151"/>
      <c r="D616" s="152" t="s">
        <v>250</v>
      </c>
      <c r="E616" s="153" t="s">
        <v>1</v>
      </c>
      <c r="F616" s="154" t="s">
        <v>562</v>
      </c>
      <c r="H616" s="155">
        <v>29.321999999999999</v>
      </c>
      <c r="I616" s="156"/>
      <c r="L616" s="151"/>
      <c r="M616" s="157"/>
      <c r="T616" s="158"/>
      <c r="AT616" s="153" t="s">
        <v>250</v>
      </c>
      <c r="AU616" s="153" t="s">
        <v>89</v>
      </c>
      <c r="AV616" s="12" t="s">
        <v>89</v>
      </c>
      <c r="AW616" s="12" t="s">
        <v>36</v>
      </c>
      <c r="AX616" s="12" t="s">
        <v>81</v>
      </c>
      <c r="AY616" s="153" t="s">
        <v>230</v>
      </c>
    </row>
    <row r="617" spans="2:51" s="14" customFormat="1" ht="11.25">
      <c r="B617" s="172"/>
      <c r="D617" s="152" t="s">
        <v>250</v>
      </c>
      <c r="E617" s="173" t="s">
        <v>1</v>
      </c>
      <c r="F617" s="174" t="s">
        <v>505</v>
      </c>
      <c r="H617" s="173" t="s">
        <v>1</v>
      </c>
      <c r="I617" s="175"/>
      <c r="L617" s="172"/>
      <c r="M617" s="176"/>
      <c r="T617" s="177"/>
      <c r="AT617" s="173" t="s">
        <v>250</v>
      </c>
      <c r="AU617" s="173" t="s">
        <v>89</v>
      </c>
      <c r="AV617" s="14" t="s">
        <v>21</v>
      </c>
      <c r="AW617" s="14" t="s">
        <v>36</v>
      </c>
      <c r="AX617" s="14" t="s">
        <v>81</v>
      </c>
      <c r="AY617" s="173" t="s">
        <v>230</v>
      </c>
    </row>
    <row r="618" spans="2:51" s="12" customFormat="1" ht="11.25">
      <c r="B618" s="151"/>
      <c r="D618" s="152" t="s">
        <v>250</v>
      </c>
      <c r="E618" s="153" t="s">
        <v>1</v>
      </c>
      <c r="F618" s="154" t="s">
        <v>563</v>
      </c>
      <c r="H618" s="155">
        <v>9.5850000000000009</v>
      </c>
      <c r="I618" s="156"/>
      <c r="L618" s="151"/>
      <c r="M618" s="157"/>
      <c r="T618" s="158"/>
      <c r="AT618" s="153" t="s">
        <v>250</v>
      </c>
      <c r="AU618" s="153" t="s">
        <v>89</v>
      </c>
      <c r="AV618" s="12" t="s">
        <v>89</v>
      </c>
      <c r="AW618" s="12" t="s">
        <v>36</v>
      </c>
      <c r="AX618" s="12" t="s">
        <v>81</v>
      </c>
      <c r="AY618" s="153" t="s">
        <v>230</v>
      </c>
    </row>
    <row r="619" spans="2:51" s="14" customFormat="1" ht="11.25">
      <c r="B619" s="172"/>
      <c r="D619" s="152" t="s">
        <v>250</v>
      </c>
      <c r="E619" s="173" t="s">
        <v>1</v>
      </c>
      <c r="F619" s="174" t="s">
        <v>507</v>
      </c>
      <c r="H619" s="173" t="s">
        <v>1</v>
      </c>
      <c r="I619" s="175"/>
      <c r="L619" s="172"/>
      <c r="M619" s="176"/>
      <c r="T619" s="177"/>
      <c r="AT619" s="173" t="s">
        <v>250</v>
      </c>
      <c r="AU619" s="173" t="s">
        <v>89</v>
      </c>
      <c r="AV619" s="14" t="s">
        <v>21</v>
      </c>
      <c r="AW619" s="14" t="s">
        <v>36</v>
      </c>
      <c r="AX619" s="14" t="s">
        <v>81</v>
      </c>
      <c r="AY619" s="173" t="s">
        <v>230</v>
      </c>
    </row>
    <row r="620" spans="2:51" s="12" customFormat="1" ht="11.25">
      <c r="B620" s="151"/>
      <c r="D620" s="152" t="s">
        <v>250</v>
      </c>
      <c r="E620" s="153" t="s">
        <v>1</v>
      </c>
      <c r="F620" s="154" t="s">
        <v>564</v>
      </c>
      <c r="H620" s="155">
        <v>14.28</v>
      </c>
      <c r="I620" s="156"/>
      <c r="L620" s="151"/>
      <c r="M620" s="157"/>
      <c r="T620" s="158"/>
      <c r="AT620" s="153" t="s">
        <v>250</v>
      </c>
      <c r="AU620" s="153" t="s">
        <v>89</v>
      </c>
      <c r="AV620" s="12" t="s">
        <v>89</v>
      </c>
      <c r="AW620" s="12" t="s">
        <v>36</v>
      </c>
      <c r="AX620" s="12" t="s">
        <v>81</v>
      </c>
      <c r="AY620" s="153" t="s">
        <v>230</v>
      </c>
    </row>
    <row r="621" spans="2:51" s="14" customFormat="1" ht="11.25">
      <c r="B621" s="172"/>
      <c r="D621" s="152" t="s">
        <v>250</v>
      </c>
      <c r="E621" s="173" t="s">
        <v>1</v>
      </c>
      <c r="F621" s="174" t="s">
        <v>565</v>
      </c>
      <c r="H621" s="173" t="s">
        <v>1</v>
      </c>
      <c r="I621" s="175"/>
      <c r="L621" s="172"/>
      <c r="M621" s="176"/>
      <c r="T621" s="177"/>
      <c r="AT621" s="173" t="s">
        <v>250</v>
      </c>
      <c r="AU621" s="173" t="s">
        <v>89</v>
      </c>
      <c r="AV621" s="14" t="s">
        <v>21</v>
      </c>
      <c r="AW621" s="14" t="s">
        <v>36</v>
      </c>
      <c r="AX621" s="14" t="s">
        <v>81</v>
      </c>
      <c r="AY621" s="173" t="s">
        <v>230</v>
      </c>
    </row>
    <row r="622" spans="2:51" s="12" customFormat="1" ht="11.25">
      <c r="B622" s="151"/>
      <c r="D622" s="152" t="s">
        <v>250</v>
      </c>
      <c r="E622" s="153" t="s">
        <v>1</v>
      </c>
      <c r="F622" s="154" t="s">
        <v>566</v>
      </c>
      <c r="H622" s="155">
        <v>-272.815</v>
      </c>
      <c r="I622" s="156"/>
      <c r="L622" s="151"/>
      <c r="M622" s="157"/>
      <c r="T622" s="158"/>
      <c r="AT622" s="153" t="s">
        <v>250</v>
      </c>
      <c r="AU622" s="153" t="s">
        <v>89</v>
      </c>
      <c r="AV622" s="12" t="s">
        <v>89</v>
      </c>
      <c r="AW622" s="12" t="s">
        <v>36</v>
      </c>
      <c r="AX622" s="12" t="s">
        <v>81</v>
      </c>
      <c r="AY622" s="153" t="s">
        <v>230</v>
      </c>
    </row>
    <row r="623" spans="2:51" s="13" customFormat="1" ht="11.25">
      <c r="B623" s="159"/>
      <c r="D623" s="152" t="s">
        <v>250</v>
      </c>
      <c r="E623" s="160" t="s">
        <v>1</v>
      </c>
      <c r="F623" s="161" t="s">
        <v>252</v>
      </c>
      <c r="H623" s="162">
        <v>1457.3779999999999</v>
      </c>
      <c r="I623" s="163"/>
      <c r="L623" s="159"/>
      <c r="M623" s="164"/>
      <c r="T623" s="165"/>
      <c r="AT623" s="160" t="s">
        <v>250</v>
      </c>
      <c r="AU623" s="160" t="s">
        <v>89</v>
      </c>
      <c r="AV623" s="13" t="s">
        <v>237</v>
      </c>
      <c r="AW623" s="13" t="s">
        <v>36</v>
      </c>
      <c r="AX623" s="13" t="s">
        <v>21</v>
      </c>
      <c r="AY623" s="160" t="s">
        <v>230</v>
      </c>
    </row>
    <row r="624" spans="2:51" s="1" customFormat="1" ht="11.25">
      <c r="B624" s="32"/>
      <c r="D624" s="152" t="s">
        <v>257</v>
      </c>
      <c r="F624" s="166" t="s">
        <v>567</v>
      </c>
      <c r="L624" s="32"/>
      <c r="M624" s="167"/>
      <c r="T624" s="56"/>
      <c r="AU624" s="17" t="s">
        <v>89</v>
      </c>
    </row>
    <row r="625" spans="2:65" s="1" customFormat="1" ht="11.25">
      <c r="B625" s="32"/>
      <c r="D625" s="152" t="s">
        <v>257</v>
      </c>
      <c r="F625" s="168" t="s">
        <v>490</v>
      </c>
      <c r="H625" s="169">
        <v>0</v>
      </c>
      <c r="L625" s="32"/>
      <c r="M625" s="167"/>
      <c r="T625" s="56"/>
      <c r="AU625" s="17" t="s">
        <v>89</v>
      </c>
    </row>
    <row r="626" spans="2:65" s="1" customFormat="1" ht="11.25">
      <c r="B626" s="32"/>
      <c r="D626" s="152" t="s">
        <v>257</v>
      </c>
      <c r="F626" s="168" t="s">
        <v>550</v>
      </c>
      <c r="H626" s="169">
        <v>40.659999999999997</v>
      </c>
      <c r="L626" s="32"/>
      <c r="M626" s="167"/>
      <c r="T626" s="56"/>
      <c r="AU626" s="17" t="s">
        <v>89</v>
      </c>
    </row>
    <row r="627" spans="2:65" s="1" customFormat="1" ht="11.25">
      <c r="B627" s="32"/>
      <c r="D627" s="152" t="s">
        <v>257</v>
      </c>
      <c r="F627" s="168" t="s">
        <v>551</v>
      </c>
      <c r="H627" s="169">
        <v>232.155</v>
      </c>
      <c r="L627" s="32"/>
      <c r="M627" s="167"/>
      <c r="T627" s="56"/>
      <c r="AU627" s="17" t="s">
        <v>89</v>
      </c>
    </row>
    <row r="628" spans="2:65" s="1" customFormat="1" ht="11.25">
      <c r="B628" s="32"/>
      <c r="D628" s="152" t="s">
        <v>257</v>
      </c>
      <c r="F628" s="168" t="s">
        <v>252</v>
      </c>
      <c r="H628" s="169">
        <v>272.815</v>
      </c>
      <c r="L628" s="32"/>
      <c r="M628" s="167"/>
      <c r="T628" s="56"/>
      <c r="AU628" s="17" t="s">
        <v>89</v>
      </c>
    </row>
    <row r="629" spans="2:65" s="1" customFormat="1" ht="24.2" customHeight="1">
      <c r="B629" s="32"/>
      <c r="C629" s="138" t="s">
        <v>568</v>
      </c>
      <c r="D629" s="138" t="s">
        <v>232</v>
      </c>
      <c r="E629" s="139" t="s">
        <v>569</v>
      </c>
      <c r="F629" s="140" t="s">
        <v>570</v>
      </c>
      <c r="G629" s="141" t="s">
        <v>276</v>
      </c>
      <c r="H629" s="142">
        <v>1457.3779999999999</v>
      </c>
      <c r="I629" s="143"/>
      <c r="J629" s="144">
        <f>ROUND(I629*H629,2)</f>
        <v>0</v>
      </c>
      <c r="K629" s="140" t="s">
        <v>236</v>
      </c>
      <c r="L629" s="32"/>
      <c r="M629" s="145" t="s">
        <v>1</v>
      </c>
      <c r="N629" s="146" t="s">
        <v>46</v>
      </c>
      <c r="P629" s="147">
        <f>O629*H629</f>
        <v>0</v>
      </c>
      <c r="Q629" s="147">
        <v>0</v>
      </c>
      <c r="R629" s="147">
        <f>Q629*H629</f>
        <v>0</v>
      </c>
      <c r="S629" s="147">
        <v>0</v>
      </c>
      <c r="T629" s="148">
        <f>S629*H629</f>
        <v>0</v>
      </c>
      <c r="AR629" s="149" t="s">
        <v>237</v>
      </c>
      <c r="AT629" s="149" t="s">
        <v>232</v>
      </c>
      <c r="AU629" s="149" t="s">
        <v>89</v>
      </c>
      <c r="AY629" s="17" t="s">
        <v>230</v>
      </c>
      <c r="BE629" s="150">
        <f>IF(N629="základní",J629,0)</f>
        <v>0</v>
      </c>
      <c r="BF629" s="150">
        <f>IF(N629="snížená",J629,0)</f>
        <v>0</v>
      </c>
      <c r="BG629" s="150">
        <f>IF(N629="zákl. přenesená",J629,0)</f>
        <v>0</v>
      </c>
      <c r="BH629" s="150">
        <f>IF(N629="sníž. přenesená",J629,0)</f>
        <v>0</v>
      </c>
      <c r="BI629" s="150">
        <f>IF(N629="nulová",J629,0)</f>
        <v>0</v>
      </c>
      <c r="BJ629" s="17" t="s">
        <v>21</v>
      </c>
      <c r="BK629" s="150">
        <f>ROUND(I629*H629,2)</f>
        <v>0</v>
      </c>
      <c r="BL629" s="17" t="s">
        <v>237</v>
      </c>
      <c r="BM629" s="149" t="s">
        <v>571</v>
      </c>
    </row>
    <row r="630" spans="2:65" s="1" customFormat="1" ht="24.2" customHeight="1">
      <c r="B630" s="32"/>
      <c r="C630" s="138" t="s">
        <v>572</v>
      </c>
      <c r="D630" s="138" t="s">
        <v>232</v>
      </c>
      <c r="E630" s="139" t="s">
        <v>573</v>
      </c>
      <c r="F630" s="140" t="s">
        <v>574</v>
      </c>
      <c r="G630" s="141" t="s">
        <v>276</v>
      </c>
      <c r="H630" s="142">
        <v>272.815</v>
      </c>
      <c r="I630" s="143"/>
      <c r="J630" s="144">
        <f>ROUND(I630*H630,2)</f>
        <v>0</v>
      </c>
      <c r="K630" s="140" t="s">
        <v>236</v>
      </c>
      <c r="L630" s="32"/>
      <c r="M630" s="145" t="s">
        <v>1</v>
      </c>
      <c r="N630" s="146" t="s">
        <v>46</v>
      </c>
      <c r="P630" s="147">
        <f>O630*H630</f>
        <v>0</v>
      </c>
      <c r="Q630" s="147">
        <v>8.4999999999999995E-4</v>
      </c>
      <c r="R630" s="147">
        <f>Q630*H630</f>
        <v>0.23189274999999998</v>
      </c>
      <c r="S630" s="147">
        <v>0</v>
      </c>
      <c r="T630" s="148">
        <f>S630*H630</f>
        <v>0</v>
      </c>
      <c r="AR630" s="149" t="s">
        <v>237</v>
      </c>
      <c r="AT630" s="149" t="s">
        <v>232</v>
      </c>
      <c r="AU630" s="149" t="s">
        <v>89</v>
      </c>
      <c r="AY630" s="17" t="s">
        <v>230</v>
      </c>
      <c r="BE630" s="150">
        <f>IF(N630="základní",J630,0)</f>
        <v>0</v>
      </c>
      <c r="BF630" s="150">
        <f>IF(N630="snížená",J630,0)</f>
        <v>0</v>
      </c>
      <c r="BG630" s="150">
        <f>IF(N630="zákl. přenesená",J630,0)</f>
        <v>0</v>
      </c>
      <c r="BH630" s="150">
        <f>IF(N630="sníž. přenesená",J630,0)</f>
        <v>0</v>
      </c>
      <c r="BI630" s="150">
        <f>IF(N630="nulová",J630,0)</f>
        <v>0</v>
      </c>
      <c r="BJ630" s="17" t="s">
        <v>21</v>
      </c>
      <c r="BK630" s="150">
        <f>ROUND(I630*H630,2)</f>
        <v>0</v>
      </c>
      <c r="BL630" s="17" t="s">
        <v>237</v>
      </c>
      <c r="BM630" s="149" t="s">
        <v>575</v>
      </c>
    </row>
    <row r="631" spans="2:65" s="14" customFormat="1" ht="11.25">
      <c r="B631" s="172"/>
      <c r="D631" s="152" t="s">
        <v>250</v>
      </c>
      <c r="E631" s="173" t="s">
        <v>1</v>
      </c>
      <c r="F631" s="174" t="s">
        <v>490</v>
      </c>
      <c r="H631" s="173" t="s">
        <v>1</v>
      </c>
      <c r="I631" s="175"/>
      <c r="L631" s="172"/>
      <c r="M631" s="176"/>
      <c r="T631" s="177"/>
      <c r="AT631" s="173" t="s">
        <v>250</v>
      </c>
      <c r="AU631" s="173" t="s">
        <v>89</v>
      </c>
      <c r="AV631" s="14" t="s">
        <v>21</v>
      </c>
      <c r="AW631" s="14" t="s">
        <v>36</v>
      </c>
      <c r="AX631" s="14" t="s">
        <v>81</v>
      </c>
      <c r="AY631" s="173" t="s">
        <v>230</v>
      </c>
    </row>
    <row r="632" spans="2:65" s="12" customFormat="1" ht="11.25">
      <c r="B632" s="151"/>
      <c r="D632" s="152" t="s">
        <v>250</v>
      </c>
      <c r="E632" s="153" t="s">
        <v>1</v>
      </c>
      <c r="F632" s="154" t="s">
        <v>550</v>
      </c>
      <c r="H632" s="155">
        <v>40.659999999999997</v>
      </c>
      <c r="I632" s="156"/>
      <c r="L632" s="151"/>
      <c r="M632" s="157"/>
      <c r="T632" s="158"/>
      <c r="AT632" s="153" t="s">
        <v>250</v>
      </c>
      <c r="AU632" s="153" t="s">
        <v>89</v>
      </c>
      <c r="AV632" s="12" t="s">
        <v>89</v>
      </c>
      <c r="AW632" s="12" t="s">
        <v>36</v>
      </c>
      <c r="AX632" s="12" t="s">
        <v>81</v>
      </c>
      <c r="AY632" s="153" t="s">
        <v>230</v>
      </c>
    </row>
    <row r="633" spans="2:65" s="12" customFormat="1" ht="11.25">
      <c r="B633" s="151"/>
      <c r="D633" s="152" t="s">
        <v>250</v>
      </c>
      <c r="E633" s="153" t="s">
        <v>1</v>
      </c>
      <c r="F633" s="154" t="s">
        <v>551</v>
      </c>
      <c r="H633" s="155">
        <v>232.155</v>
      </c>
      <c r="I633" s="156"/>
      <c r="L633" s="151"/>
      <c r="M633" s="157"/>
      <c r="T633" s="158"/>
      <c r="AT633" s="153" t="s">
        <v>250</v>
      </c>
      <c r="AU633" s="153" t="s">
        <v>89</v>
      </c>
      <c r="AV633" s="12" t="s">
        <v>89</v>
      </c>
      <c r="AW633" s="12" t="s">
        <v>36</v>
      </c>
      <c r="AX633" s="12" t="s">
        <v>81</v>
      </c>
      <c r="AY633" s="153" t="s">
        <v>230</v>
      </c>
    </row>
    <row r="634" spans="2:65" s="13" customFormat="1" ht="11.25">
      <c r="B634" s="159"/>
      <c r="D634" s="152" t="s">
        <v>250</v>
      </c>
      <c r="E634" s="160" t="s">
        <v>151</v>
      </c>
      <c r="F634" s="161" t="s">
        <v>252</v>
      </c>
      <c r="H634" s="162">
        <v>272.815</v>
      </c>
      <c r="I634" s="163"/>
      <c r="L634" s="159"/>
      <c r="M634" s="164"/>
      <c r="T634" s="165"/>
      <c r="AT634" s="160" t="s">
        <v>250</v>
      </c>
      <c r="AU634" s="160" t="s">
        <v>89</v>
      </c>
      <c r="AV634" s="13" t="s">
        <v>237</v>
      </c>
      <c r="AW634" s="13" t="s">
        <v>36</v>
      </c>
      <c r="AX634" s="13" t="s">
        <v>21</v>
      </c>
      <c r="AY634" s="160" t="s">
        <v>230</v>
      </c>
    </row>
    <row r="635" spans="2:65" s="1" customFormat="1" ht="24.2" customHeight="1">
      <c r="B635" s="32"/>
      <c r="C635" s="138" t="s">
        <v>576</v>
      </c>
      <c r="D635" s="138" t="s">
        <v>232</v>
      </c>
      <c r="E635" s="139" t="s">
        <v>577</v>
      </c>
      <c r="F635" s="140" t="s">
        <v>578</v>
      </c>
      <c r="G635" s="141" t="s">
        <v>276</v>
      </c>
      <c r="H635" s="142">
        <v>5270.2910000000002</v>
      </c>
      <c r="I635" s="143"/>
      <c r="J635" s="144">
        <f>ROUND(I635*H635,2)</f>
        <v>0</v>
      </c>
      <c r="K635" s="140" t="s">
        <v>236</v>
      </c>
      <c r="L635" s="32"/>
      <c r="M635" s="145" t="s">
        <v>1</v>
      </c>
      <c r="N635" s="146" t="s">
        <v>46</v>
      </c>
      <c r="P635" s="147">
        <f>O635*H635</f>
        <v>0</v>
      </c>
      <c r="Q635" s="147">
        <v>0</v>
      </c>
      <c r="R635" s="147">
        <f>Q635*H635</f>
        <v>0</v>
      </c>
      <c r="S635" s="147">
        <v>0</v>
      </c>
      <c r="T635" s="148">
        <f>S635*H635</f>
        <v>0</v>
      </c>
      <c r="AR635" s="149" t="s">
        <v>237</v>
      </c>
      <c r="AT635" s="149" t="s">
        <v>232</v>
      </c>
      <c r="AU635" s="149" t="s">
        <v>89</v>
      </c>
      <c r="AY635" s="17" t="s">
        <v>230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21</v>
      </c>
      <c r="BK635" s="150">
        <f>ROUND(I635*H635,2)</f>
        <v>0</v>
      </c>
      <c r="BL635" s="17" t="s">
        <v>237</v>
      </c>
      <c r="BM635" s="149" t="s">
        <v>579</v>
      </c>
    </row>
    <row r="636" spans="2:65" s="1" customFormat="1" ht="37.9" customHeight="1">
      <c r="B636" s="32"/>
      <c r="C636" s="138" t="s">
        <v>580</v>
      </c>
      <c r="D636" s="138" t="s">
        <v>232</v>
      </c>
      <c r="E636" s="139" t="s">
        <v>432</v>
      </c>
      <c r="F636" s="140" t="s">
        <v>433</v>
      </c>
      <c r="G636" s="141" t="s">
        <v>434</v>
      </c>
      <c r="H636" s="142">
        <v>153.88999999999999</v>
      </c>
      <c r="I636" s="143"/>
      <c r="J636" s="144">
        <f>ROUND(I636*H636,2)</f>
        <v>0</v>
      </c>
      <c r="K636" s="140" t="s">
        <v>236</v>
      </c>
      <c r="L636" s="32"/>
      <c r="M636" s="145" t="s">
        <v>1</v>
      </c>
      <c r="N636" s="146" t="s">
        <v>46</v>
      </c>
      <c r="P636" s="147">
        <f>O636*H636</f>
        <v>0</v>
      </c>
      <c r="Q636" s="147">
        <v>0</v>
      </c>
      <c r="R636" s="147">
        <f>Q636*H636</f>
        <v>0</v>
      </c>
      <c r="S636" s="147">
        <v>0</v>
      </c>
      <c r="T636" s="148">
        <f>S636*H636</f>
        <v>0</v>
      </c>
      <c r="AR636" s="149" t="s">
        <v>237</v>
      </c>
      <c r="AT636" s="149" t="s">
        <v>232</v>
      </c>
      <c r="AU636" s="149" t="s">
        <v>89</v>
      </c>
      <c r="AY636" s="17" t="s">
        <v>230</v>
      </c>
      <c r="BE636" s="150">
        <f>IF(N636="základní",J636,0)</f>
        <v>0</v>
      </c>
      <c r="BF636" s="150">
        <f>IF(N636="snížená",J636,0)</f>
        <v>0</v>
      </c>
      <c r="BG636" s="150">
        <f>IF(N636="zákl. přenesená",J636,0)</f>
        <v>0</v>
      </c>
      <c r="BH636" s="150">
        <f>IF(N636="sníž. přenesená",J636,0)</f>
        <v>0</v>
      </c>
      <c r="BI636" s="150">
        <f>IF(N636="nulová",J636,0)</f>
        <v>0</v>
      </c>
      <c r="BJ636" s="17" t="s">
        <v>21</v>
      </c>
      <c r="BK636" s="150">
        <f>ROUND(I636*H636,2)</f>
        <v>0</v>
      </c>
      <c r="BL636" s="17" t="s">
        <v>237</v>
      </c>
      <c r="BM636" s="149" t="s">
        <v>581</v>
      </c>
    </row>
    <row r="637" spans="2:65" s="12" customFormat="1" ht="11.25">
      <c r="B637" s="151"/>
      <c r="D637" s="152" t="s">
        <v>250</v>
      </c>
      <c r="E637" s="153" t="s">
        <v>1</v>
      </c>
      <c r="F637" s="154" t="s">
        <v>582</v>
      </c>
      <c r="H637" s="155">
        <v>615.55799999999999</v>
      </c>
      <c r="I637" s="156"/>
      <c r="L637" s="151"/>
      <c r="M637" s="157"/>
      <c r="T637" s="158"/>
      <c r="AT637" s="153" t="s">
        <v>250</v>
      </c>
      <c r="AU637" s="153" t="s">
        <v>89</v>
      </c>
      <c r="AV637" s="12" t="s">
        <v>89</v>
      </c>
      <c r="AW637" s="12" t="s">
        <v>36</v>
      </c>
      <c r="AX637" s="12" t="s">
        <v>81</v>
      </c>
      <c r="AY637" s="153" t="s">
        <v>230</v>
      </c>
    </row>
    <row r="638" spans="2:65" s="13" customFormat="1" ht="11.25">
      <c r="B638" s="159"/>
      <c r="D638" s="152" t="s">
        <v>250</v>
      </c>
      <c r="E638" s="160" t="s">
        <v>129</v>
      </c>
      <c r="F638" s="161" t="s">
        <v>252</v>
      </c>
      <c r="H638" s="162">
        <v>615.55799999999999</v>
      </c>
      <c r="I638" s="163"/>
      <c r="L638" s="159"/>
      <c r="M638" s="164"/>
      <c r="T638" s="165"/>
      <c r="AT638" s="160" t="s">
        <v>250</v>
      </c>
      <c r="AU638" s="160" t="s">
        <v>89</v>
      </c>
      <c r="AV638" s="13" t="s">
        <v>237</v>
      </c>
      <c r="AW638" s="13" t="s">
        <v>36</v>
      </c>
      <c r="AX638" s="13" t="s">
        <v>81</v>
      </c>
      <c r="AY638" s="160" t="s">
        <v>230</v>
      </c>
    </row>
    <row r="639" spans="2:65" s="12" customFormat="1" ht="11.25">
      <c r="B639" s="151"/>
      <c r="D639" s="152" t="s">
        <v>250</v>
      </c>
      <c r="E639" s="153" t="s">
        <v>1</v>
      </c>
      <c r="F639" s="154" t="s">
        <v>583</v>
      </c>
      <c r="H639" s="155">
        <v>153.88999999999999</v>
      </c>
      <c r="I639" s="156"/>
      <c r="L639" s="151"/>
      <c r="M639" s="157"/>
      <c r="T639" s="158"/>
      <c r="AT639" s="153" t="s">
        <v>250</v>
      </c>
      <c r="AU639" s="153" t="s">
        <v>89</v>
      </c>
      <c r="AV639" s="12" t="s">
        <v>89</v>
      </c>
      <c r="AW639" s="12" t="s">
        <v>36</v>
      </c>
      <c r="AX639" s="12" t="s">
        <v>81</v>
      </c>
      <c r="AY639" s="153" t="s">
        <v>230</v>
      </c>
    </row>
    <row r="640" spans="2:65" s="13" customFormat="1" ht="11.25">
      <c r="B640" s="159"/>
      <c r="D640" s="152" t="s">
        <v>250</v>
      </c>
      <c r="E640" s="160" t="s">
        <v>1</v>
      </c>
      <c r="F640" s="161" t="s">
        <v>252</v>
      </c>
      <c r="H640" s="162">
        <v>153.88999999999999</v>
      </c>
      <c r="I640" s="163"/>
      <c r="L640" s="159"/>
      <c r="M640" s="164"/>
      <c r="T640" s="165"/>
      <c r="AT640" s="160" t="s">
        <v>250</v>
      </c>
      <c r="AU640" s="160" t="s">
        <v>89</v>
      </c>
      <c r="AV640" s="13" t="s">
        <v>237</v>
      </c>
      <c r="AW640" s="13" t="s">
        <v>36</v>
      </c>
      <c r="AX640" s="13" t="s">
        <v>21</v>
      </c>
      <c r="AY640" s="160" t="s">
        <v>230</v>
      </c>
    </row>
    <row r="641" spans="2:47" s="1" customFormat="1" ht="11.25">
      <c r="B641" s="32"/>
      <c r="D641" s="152" t="s">
        <v>257</v>
      </c>
      <c r="F641" s="166" t="s">
        <v>535</v>
      </c>
      <c r="L641" s="32"/>
      <c r="M641" s="167"/>
      <c r="T641" s="56"/>
      <c r="AU641" s="17" t="s">
        <v>89</v>
      </c>
    </row>
    <row r="642" spans="2:47" s="1" customFormat="1" ht="11.25">
      <c r="B642" s="32"/>
      <c r="D642" s="152" t="s">
        <v>257</v>
      </c>
      <c r="F642" s="168" t="s">
        <v>485</v>
      </c>
      <c r="H642" s="169">
        <v>0</v>
      </c>
      <c r="L642" s="32"/>
      <c r="M642" s="167"/>
      <c r="T642" s="56"/>
      <c r="AU642" s="17" t="s">
        <v>89</v>
      </c>
    </row>
    <row r="643" spans="2:47" s="1" customFormat="1" ht="11.25">
      <c r="B643" s="32"/>
      <c r="D643" s="152" t="s">
        <v>257</v>
      </c>
      <c r="F643" s="168" t="s">
        <v>486</v>
      </c>
      <c r="H643" s="169">
        <v>34.334000000000003</v>
      </c>
      <c r="L643" s="32"/>
      <c r="M643" s="167"/>
      <c r="T643" s="56"/>
      <c r="AU643" s="17" t="s">
        <v>89</v>
      </c>
    </row>
    <row r="644" spans="2:47" s="1" customFormat="1" ht="11.25">
      <c r="B644" s="32"/>
      <c r="D644" s="152" t="s">
        <v>257</v>
      </c>
      <c r="F644" s="168" t="s">
        <v>487</v>
      </c>
      <c r="H644" s="169">
        <v>7.0490000000000004</v>
      </c>
      <c r="L644" s="32"/>
      <c r="M644" s="167"/>
      <c r="T644" s="56"/>
      <c r="AU644" s="17" t="s">
        <v>89</v>
      </c>
    </row>
    <row r="645" spans="2:47" s="1" customFormat="1" ht="11.25">
      <c r="B645" s="32"/>
      <c r="D645" s="152" t="s">
        <v>257</v>
      </c>
      <c r="F645" s="168" t="s">
        <v>488</v>
      </c>
      <c r="H645" s="169">
        <v>6.016</v>
      </c>
      <c r="L645" s="32"/>
      <c r="M645" s="167"/>
      <c r="T645" s="56"/>
      <c r="AU645" s="17" t="s">
        <v>89</v>
      </c>
    </row>
    <row r="646" spans="2:47" s="1" customFormat="1" ht="11.25">
      <c r="B646" s="32"/>
      <c r="D646" s="152" t="s">
        <v>257</v>
      </c>
      <c r="F646" s="168" t="s">
        <v>489</v>
      </c>
      <c r="H646" s="169">
        <v>8.6590000000000007</v>
      </c>
      <c r="L646" s="32"/>
      <c r="M646" s="167"/>
      <c r="T646" s="56"/>
      <c r="AU646" s="17" t="s">
        <v>89</v>
      </c>
    </row>
    <row r="647" spans="2:47" s="1" customFormat="1" ht="11.25">
      <c r="B647" s="32"/>
      <c r="D647" s="152" t="s">
        <v>257</v>
      </c>
      <c r="F647" s="168" t="s">
        <v>490</v>
      </c>
      <c r="H647" s="169">
        <v>0</v>
      </c>
      <c r="L647" s="32"/>
      <c r="M647" s="167"/>
      <c r="T647" s="56"/>
      <c r="AU647" s="17" t="s">
        <v>89</v>
      </c>
    </row>
    <row r="648" spans="2:47" s="1" customFormat="1" ht="11.25">
      <c r="B648" s="32"/>
      <c r="D648" s="152" t="s">
        <v>257</v>
      </c>
      <c r="F648" s="168" t="s">
        <v>491</v>
      </c>
      <c r="H648" s="169">
        <v>51.406999999999996</v>
      </c>
      <c r="L648" s="32"/>
      <c r="M648" s="167"/>
      <c r="T648" s="56"/>
      <c r="AU648" s="17" t="s">
        <v>89</v>
      </c>
    </row>
    <row r="649" spans="2:47" s="1" customFormat="1" ht="11.25">
      <c r="B649" s="32"/>
      <c r="D649" s="152" t="s">
        <v>257</v>
      </c>
      <c r="F649" s="168" t="s">
        <v>492</v>
      </c>
      <c r="H649" s="169">
        <v>22.363</v>
      </c>
      <c r="L649" s="32"/>
      <c r="M649" s="167"/>
      <c r="T649" s="56"/>
      <c r="AU649" s="17" t="s">
        <v>89</v>
      </c>
    </row>
    <row r="650" spans="2:47" s="1" customFormat="1" ht="11.25">
      <c r="B650" s="32"/>
      <c r="D650" s="152" t="s">
        <v>257</v>
      </c>
      <c r="F650" s="168" t="s">
        <v>493</v>
      </c>
      <c r="H650" s="169">
        <v>127.685</v>
      </c>
      <c r="L650" s="32"/>
      <c r="M650" s="167"/>
      <c r="T650" s="56"/>
      <c r="AU650" s="17" t="s">
        <v>89</v>
      </c>
    </row>
    <row r="651" spans="2:47" s="1" customFormat="1" ht="11.25">
      <c r="B651" s="32"/>
      <c r="D651" s="152" t="s">
        <v>257</v>
      </c>
      <c r="F651" s="168" t="s">
        <v>494</v>
      </c>
      <c r="H651" s="169">
        <v>97.771000000000001</v>
      </c>
      <c r="L651" s="32"/>
      <c r="M651" s="167"/>
      <c r="T651" s="56"/>
      <c r="AU651" s="17" t="s">
        <v>89</v>
      </c>
    </row>
    <row r="652" spans="2:47" s="1" customFormat="1" ht="11.25">
      <c r="B652" s="32"/>
      <c r="D652" s="152" t="s">
        <v>257</v>
      </c>
      <c r="F652" s="168" t="s">
        <v>495</v>
      </c>
      <c r="H652" s="169">
        <v>76.704999999999998</v>
      </c>
      <c r="L652" s="32"/>
      <c r="M652" s="167"/>
      <c r="T652" s="56"/>
      <c r="AU652" s="17" t="s">
        <v>89</v>
      </c>
    </row>
    <row r="653" spans="2:47" s="1" customFormat="1" ht="11.25">
      <c r="B653" s="32"/>
      <c r="D653" s="152" t="s">
        <v>257</v>
      </c>
      <c r="F653" s="168" t="s">
        <v>496</v>
      </c>
      <c r="H653" s="169">
        <v>0</v>
      </c>
      <c r="L653" s="32"/>
      <c r="M653" s="167"/>
      <c r="T653" s="56"/>
      <c r="AU653" s="17" t="s">
        <v>89</v>
      </c>
    </row>
    <row r="654" spans="2:47" s="1" customFormat="1" ht="11.25">
      <c r="B654" s="32"/>
      <c r="D654" s="152" t="s">
        <v>257</v>
      </c>
      <c r="F654" s="168" t="s">
        <v>497</v>
      </c>
      <c r="H654" s="169">
        <v>12.414999999999999</v>
      </c>
      <c r="L654" s="32"/>
      <c r="M654" s="167"/>
      <c r="T654" s="56"/>
      <c r="AU654" s="17" t="s">
        <v>89</v>
      </c>
    </row>
    <row r="655" spans="2:47" s="1" customFormat="1" ht="11.25">
      <c r="B655" s="32"/>
      <c r="D655" s="152" t="s">
        <v>257</v>
      </c>
      <c r="F655" s="168" t="s">
        <v>498</v>
      </c>
      <c r="H655" s="169">
        <v>12.955</v>
      </c>
      <c r="L655" s="32"/>
      <c r="M655" s="167"/>
      <c r="T655" s="56"/>
      <c r="AU655" s="17" t="s">
        <v>89</v>
      </c>
    </row>
    <row r="656" spans="2:47" s="1" customFormat="1" ht="11.25">
      <c r="B656" s="32"/>
      <c r="D656" s="152" t="s">
        <v>257</v>
      </c>
      <c r="F656" s="168" t="s">
        <v>499</v>
      </c>
      <c r="H656" s="169">
        <v>0</v>
      </c>
      <c r="L656" s="32"/>
      <c r="M656" s="167"/>
      <c r="T656" s="56"/>
      <c r="AU656" s="17" t="s">
        <v>89</v>
      </c>
    </row>
    <row r="657" spans="2:47" s="1" customFormat="1" ht="11.25">
      <c r="B657" s="32"/>
      <c r="D657" s="152" t="s">
        <v>257</v>
      </c>
      <c r="F657" s="168" t="s">
        <v>500</v>
      </c>
      <c r="H657" s="169">
        <v>11.590999999999999</v>
      </c>
      <c r="L657" s="32"/>
      <c r="M657" s="167"/>
      <c r="T657" s="56"/>
      <c r="AU657" s="17" t="s">
        <v>89</v>
      </c>
    </row>
    <row r="658" spans="2:47" s="1" customFormat="1" ht="11.25">
      <c r="B658" s="32"/>
      <c r="D658" s="152" t="s">
        <v>257</v>
      </c>
      <c r="F658" s="168" t="s">
        <v>501</v>
      </c>
      <c r="H658" s="169">
        <v>60.91</v>
      </c>
      <c r="L658" s="32"/>
      <c r="M658" s="167"/>
      <c r="T658" s="56"/>
      <c r="AU658" s="17" t="s">
        <v>89</v>
      </c>
    </row>
    <row r="659" spans="2:47" s="1" customFormat="1" ht="11.25">
      <c r="B659" s="32"/>
      <c r="D659" s="152" t="s">
        <v>257</v>
      </c>
      <c r="F659" s="168" t="s">
        <v>502</v>
      </c>
      <c r="H659" s="169">
        <v>51.289000000000001</v>
      </c>
      <c r="L659" s="32"/>
      <c r="M659" s="167"/>
      <c r="T659" s="56"/>
      <c r="AU659" s="17" t="s">
        <v>89</v>
      </c>
    </row>
    <row r="660" spans="2:47" s="1" customFormat="1" ht="11.25">
      <c r="B660" s="32"/>
      <c r="D660" s="152" t="s">
        <v>257</v>
      </c>
      <c r="F660" s="168" t="s">
        <v>503</v>
      </c>
      <c r="H660" s="169">
        <v>254.74</v>
      </c>
      <c r="L660" s="32"/>
      <c r="M660" s="167"/>
      <c r="T660" s="56"/>
      <c r="AU660" s="17" t="s">
        <v>89</v>
      </c>
    </row>
    <row r="661" spans="2:47" s="1" customFormat="1" ht="11.25">
      <c r="B661" s="32"/>
      <c r="D661" s="152" t="s">
        <v>257</v>
      </c>
      <c r="F661" s="168" t="s">
        <v>504</v>
      </c>
      <c r="H661" s="169">
        <v>16.126999999999999</v>
      </c>
      <c r="L661" s="32"/>
      <c r="M661" s="167"/>
      <c r="T661" s="56"/>
      <c r="AU661" s="17" t="s">
        <v>89</v>
      </c>
    </row>
    <row r="662" spans="2:47" s="1" customFormat="1" ht="11.25">
      <c r="B662" s="32"/>
      <c r="D662" s="152" t="s">
        <v>257</v>
      </c>
      <c r="F662" s="168" t="s">
        <v>505</v>
      </c>
      <c r="H662" s="169">
        <v>0</v>
      </c>
      <c r="L662" s="32"/>
      <c r="M662" s="167"/>
      <c r="T662" s="56"/>
      <c r="AU662" s="17" t="s">
        <v>89</v>
      </c>
    </row>
    <row r="663" spans="2:47" s="1" customFormat="1" ht="11.25">
      <c r="B663" s="32"/>
      <c r="D663" s="152" t="s">
        <v>257</v>
      </c>
      <c r="F663" s="168" t="s">
        <v>506</v>
      </c>
      <c r="H663" s="169">
        <v>5.2720000000000002</v>
      </c>
      <c r="L663" s="32"/>
      <c r="M663" s="167"/>
      <c r="T663" s="56"/>
      <c r="AU663" s="17" t="s">
        <v>89</v>
      </c>
    </row>
    <row r="664" spans="2:47" s="1" customFormat="1" ht="11.25">
      <c r="B664" s="32"/>
      <c r="D664" s="152" t="s">
        <v>257</v>
      </c>
      <c r="F664" s="168" t="s">
        <v>507</v>
      </c>
      <c r="H664" s="169">
        <v>0</v>
      </c>
      <c r="L664" s="32"/>
      <c r="M664" s="167"/>
      <c r="T664" s="56"/>
      <c r="AU664" s="17" t="s">
        <v>89</v>
      </c>
    </row>
    <row r="665" spans="2:47" s="1" customFormat="1" ht="11.25">
      <c r="B665" s="32"/>
      <c r="D665" s="152" t="s">
        <v>257</v>
      </c>
      <c r="F665" s="168" t="s">
        <v>508</v>
      </c>
      <c r="H665" s="169">
        <v>7.8540000000000001</v>
      </c>
      <c r="L665" s="32"/>
      <c r="M665" s="167"/>
      <c r="T665" s="56"/>
      <c r="AU665" s="17" t="s">
        <v>89</v>
      </c>
    </row>
    <row r="666" spans="2:47" s="1" customFormat="1" ht="11.25">
      <c r="B666" s="32"/>
      <c r="D666" s="152" t="s">
        <v>257</v>
      </c>
      <c r="F666" s="168" t="s">
        <v>509</v>
      </c>
      <c r="H666" s="169">
        <v>0</v>
      </c>
      <c r="L666" s="32"/>
      <c r="M666" s="167"/>
      <c r="T666" s="56"/>
      <c r="AU666" s="17" t="s">
        <v>89</v>
      </c>
    </row>
    <row r="667" spans="2:47" s="1" customFormat="1" ht="11.25">
      <c r="B667" s="32"/>
      <c r="D667" s="152" t="s">
        <v>257</v>
      </c>
      <c r="F667" s="168" t="s">
        <v>510</v>
      </c>
      <c r="H667" s="169">
        <v>-2.6840000000000002</v>
      </c>
      <c r="L667" s="32"/>
      <c r="M667" s="167"/>
      <c r="T667" s="56"/>
      <c r="AU667" s="17" t="s">
        <v>89</v>
      </c>
    </row>
    <row r="668" spans="2:47" s="1" customFormat="1" ht="11.25">
      <c r="B668" s="32"/>
      <c r="D668" s="152" t="s">
        <v>257</v>
      </c>
      <c r="F668" s="168" t="s">
        <v>511</v>
      </c>
      <c r="H668" s="169">
        <v>-1.012</v>
      </c>
      <c r="L668" s="32"/>
      <c r="M668" s="167"/>
      <c r="T668" s="56"/>
      <c r="AU668" s="17" t="s">
        <v>89</v>
      </c>
    </row>
    <row r="669" spans="2:47" s="1" customFormat="1" ht="11.25">
      <c r="B669" s="32"/>
      <c r="D669" s="152" t="s">
        <v>257</v>
      </c>
      <c r="F669" s="168" t="s">
        <v>512</v>
      </c>
      <c r="H669" s="169">
        <v>-63.426000000000002</v>
      </c>
      <c r="L669" s="32"/>
      <c r="M669" s="167"/>
      <c r="T669" s="56"/>
      <c r="AU669" s="17" t="s">
        <v>89</v>
      </c>
    </row>
    <row r="670" spans="2:47" s="1" customFormat="1" ht="11.25">
      <c r="B670" s="32"/>
      <c r="D670" s="152" t="s">
        <v>257</v>
      </c>
      <c r="F670" s="168" t="s">
        <v>513</v>
      </c>
      <c r="H670" s="169">
        <v>-34.156999999999996</v>
      </c>
      <c r="L670" s="32"/>
      <c r="M670" s="167"/>
      <c r="T670" s="56"/>
      <c r="AU670" s="17" t="s">
        <v>89</v>
      </c>
    </row>
    <row r="671" spans="2:47" s="1" customFormat="1" ht="11.25">
      <c r="B671" s="32"/>
      <c r="D671" s="152" t="s">
        <v>257</v>
      </c>
      <c r="F671" s="168" t="s">
        <v>514</v>
      </c>
      <c r="H671" s="169">
        <v>-41.195</v>
      </c>
      <c r="L671" s="32"/>
      <c r="M671" s="167"/>
      <c r="T671" s="56"/>
      <c r="AU671" s="17" t="s">
        <v>89</v>
      </c>
    </row>
    <row r="672" spans="2:47" s="1" customFormat="1" ht="11.25">
      <c r="B672" s="32"/>
      <c r="D672" s="152" t="s">
        <v>257</v>
      </c>
      <c r="F672" s="168" t="s">
        <v>515</v>
      </c>
      <c r="H672" s="169">
        <v>-37.585999999999999</v>
      </c>
      <c r="L672" s="32"/>
      <c r="M672" s="167"/>
      <c r="T672" s="56"/>
      <c r="AU672" s="17" t="s">
        <v>89</v>
      </c>
    </row>
    <row r="673" spans="2:47" s="1" customFormat="1" ht="11.25">
      <c r="B673" s="32"/>
      <c r="D673" s="152" t="s">
        <v>257</v>
      </c>
      <c r="F673" s="168" t="s">
        <v>516</v>
      </c>
      <c r="H673" s="169">
        <v>-40.975000000000001</v>
      </c>
      <c r="L673" s="32"/>
      <c r="M673" s="167"/>
      <c r="T673" s="56"/>
      <c r="AU673" s="17" t="s">
        <v>89</v>
      </c>
    </row>
    <row r="674" spans="2:47" s="1" customFormat="1" ht="11.25">
      <c r="B674" s="32"/>
      <c r="D674" s="152" t="s">
        <v>257</v>
      </c>
      <c r="F674" s="168" t="s">
        <v>517</v>
      </c>
      <c r="H674" s="169">
        <v>0</v>
      </c>
      <c r="L674" s="32"/>
      <c r="M674" s="167"/>
      <c r="T674" s="56"/>
      <c r="AU674" s="17" t="s">
        <v>89</v>
      </c>
    </row>
    <row r="675" spans="2:47" s="1" customFormat="1" ht="11.25">
      <c r="B675" s="32"/>
      <c r="D675" s="152" t="s">
        <v>257</v>
      </c>
      <c r="F675" s="168" t="s">
        <v>518</v>
      </c>
      <c r="H675" s="169">
        <v>-0.02</v>
      </c>
      <c r="L675" s="32"/>
      <c r="M675" s="167"/>
      <c r="T675" s="56"/>
      <c r="AU675" s="17" t="s">
        <v>89</v>
      </c>
    </row>
    <row r="676" spans="2:47" s="1" customFormat="1" ht="11.25">
      <c r="B676" s="32"/>
      <c r="D676" s="152" t="s">
        <v>257</v>
      </c>
      <c r="F676" s="168" t="s">
        <v>519</v>
      </c>
      <c r="H676" s="169">
        <v>-9.2999999999999999E-2</v>
      </c>
      <c r="L676" s="32"/>
      <c r="M676" s="167"/>
      <c r="T676" s="56"/>
      <c r="AU676" s="17" t="s">
        <v>89</v>
      </c>
    </row>
    <row r="677" spans="2:47" s="1" customFormat="1" ht="11.25">
      <c r="B677" s="32"/>
      <c r="D677" s="152" t="s">
        <v>257</v>
      </c>
      <c r="F677" s="168" t="s">
        <v>520</v>
      </c>
      <c r="H677" s="169">
        <v>-4.726</v>
      </c>
      <c r="L677" s="32"/>
      <c r="M677" s="167"/>
      <c r="T677" s="56"/>
      <c r="AU677" s="17" t="s">
        <v>89</v>
      </c>
    </row>
    <row r="678" spans="2:47" s="1" customFormat="1" ht="11.25">
      <c r="B678" s="32"/>
      <c r="D678" s="152" t="s">
        <v>257</v>
      </c>
      <c r="F678" s="168" t="s">
        <v>521</v>
      </c>
      <c r="H678" s="169">
        <v>-9.6850000000000005</v>
      </c>
      <c r="L678" s="32"/>
      <c r="M678" s="167"/>
      <c r="T678" s="56"/>
      <c r="AU678" s="17" t="s">
        <v>89</v>
      </c>
    </row>
    <row r="679" spans="2:47" s="1" customFormat="1" ht="11.25">
      <c r="B679" s="32"/>
      <c r="D679" s="152" t="s">
        <v>257</v>
      </c>
      <c r="F679" s="168" t="s">
        <v>522</v>
      </c>
      <c r="H679" s="169">
        <v>0</v>
      </c>
      <c r="L679" s="32"/>
      <c r="M679" s="167"/>
      <c r="T679" s="56"/>
      <c r="AU679" s="17" t="s">
        <v>89</v>
      </c>
    </row>
    <row r="680" spans="2:47" s="1" customFormat="1" ht="11.25">
      <c r="B680" s="32"/>
      <c r="D680" s="152" t="s">
        <v>257</v>
      </c>
      <c r="F680" s="168" t="s">
        <v>523</v>
      </c>
      <c r="H680" s="169">
        <v>-14.025</v>
      </c>
      <c r="L680" s="32"/>
      <c r="M680" s="167"/>
      <c r="T680" s="56"/>
      <c r="AU680" s="17" t="s">
        <v>89</v>
      </c>
    </row>
    <row r="681" spans="2:47" s="1" customFormat="1" ht="11.25">
      <c r="B681" s="32"/>
      <c r="D681" s="152" t="s">
        <v>257</v>
      </c>
      <c r="F681" s="168" t="s">
        <v>524</v>
      </c>
      <c r="H681" s="169">
        <v>-144.279</v>
      </c>
      <c r="L681" s="32"/>
      <c r="M681" s="167"/>
      <c r="T681" s="56"/>
      <c r="AU681" s="17" t="s">
        <v>89</v>
      </c>
    </row>
    <row r="682" spans="2:47" s="1" customFormat="1" ht="11.25">
      <c r="B682" s="32"/>
      <c r="D682" s="152" t="s">
        <v>257</v>
      </c>
      <c r="F682" s="168" t="s">
        <v>252</v>
      </c>
      <c r="H682" s="169">
        <v>471.279</v>
      </c>
      <c r="L682" s="32"/>
      <c r="M682" s="167"/>
      <c r="T682" s="56"/>
      <c r="AU682" s="17" t="s">
        <v>89</v>
      </c>
    </row>
    <row r="683" spans="2:47" s="1" customFormat="1" ht="11.25">
      <c r="B683" s="32"/>
      <c r="D683" s="152" t="s">
        <v>257</v>
      </c>
      <c r="F683" s="170" t="s">
        <v>526</v>
      </c>
      <c r="L683" s="32"/>
      <c r="M683" s="167"/>
      <c r="T683" s="56"/>
      <c r="AU683" s="17" t="s">
        <v>89</v>
      </c>
    </row>
    <row r="684" spans="2:47" s="1" customFormat="1" ht="11.25">
      <c r="B684" s="32"/>
      <c r="D684" s="152" t="s">
        <v>257</v>
      </c>
      <c r="F684" s="171" t="s">
        <v>527</v>
      </c>
      <c r="H684" s="169">
        <v>2.7</v>
      </c>
      <c r="L684" s="32"/>
      <c r="M684" s="167"/>
      <c r="T684" s="56"/>
      <c r="AU684" s="17" t="s">
        <v>89</v>
      </c>
    </row>
    <row r="685" spans="2:47" s="1" customFormat="1" ht="11.25">
      <c r="B685" s="32"/>
      <c r="D685" s="152" t="s">
        <v>257</v>
      </c>
      <c r="F685" s="171" t="s">
        <v>252</v>
      </c>
      <c r="H685" s="169">
        <v>2.7</v>
      </c>
      <c r="L685" s="32"/>
      <c r="M685" s="167"/>
      <c r="T685" s="56"/>
      <c r="AU685" s="17" t="s">
        <v>89</v>
      </c>
    </row>
    <row r="686" spans="2:47" s="1" customFormat="1" ht="11.25">
      <c r="B686" s="32"/>
      <c r="D686" s="152" t="s">
        <v>257</v>
      </c>
      <c r="F686" s="170" t="s">
        <v>528</v>
      </c>
      <c r="L686" s="32"/>
      <c r="M686" s="167"/>
      <c r="T686" s="56"/>
      <c r="AU686" s="17" t="s">
        <v>89</v>
      </c>
    </row>
    <row r="687" spans="2:47" s="1" customFormat="1" ht="11.25">
      <c r="B687" s="32"/>
      <c r="D687" s="152" t="s">
        <v>257</v>
      </c>
      <c r="F687" s="171" t="s">
        <v>529</v>
      </c>
      <c r="H687" s="169">
        <v>8.5</v>
      </c>
      <c r="L687" s="32"/>
      <c r="M687" s="167"/>
      <c r="T687" s="56"/>
      <c r="AU687" s="17" t="s">
        <v>89</v>
      </c>
    </row>
    <row r="688" spans="2:47" s="1" customFormat="1" ht="11.25">
      <c r="B688" s="32"/>
      <c r="D688" s="152" t="s">
        <v>257</v>
      </c>
      <c r="F688" s="171" t="s">
        <v>252</v>
      </c>
      <c r="H688" s="169">
        <v>8.5</v>
      </c>
      <c r="L688" s="32"/>
      <c r="M688" s="167"/>
      <c r="T688" s="56"/>
      <c r="AU688" s="17" t="s">
        <v>89</v>
      </c>
    </row>
    <row r="689" spans="2:47" s="1" customFormat="1" ht="11.25">
      <c r="B689" s="32"/>
      <c r="D689" s="152" t="s">
        <v>257</v>
      </c>
      <c r="F689" s="170" t="s">
        <v>530</v>
      </c>
      <c r="L689" s="32"/>
      <c r="M689" s="167"/>
      <c r="T689" s="56"/>
      <c r="AU689" s="17" t="s">
        <v>89</v>
      </c>
    </row>
    <row r="690" spans="2:47" s="1" customFormat="1" ht="11.25">
      <c r="B690" s="32"/>
      <c r="D690" s="152" t="s">
        <v>257</v>
      </c>
      <c r="F690" s="171" t="s">
        <v>531</v>
      </c>
      <c r="H690" s="169">
        <v>19.7</v>
      </c>
      <c r="L690" s="32"/>
      <c r="M690" s="167"/>
      <c r="T690" s="56"/>
      <c r="AU690" s="17" t="s">
        <v>89</v>
      </c>
    </row>
    <row r="691" spans="2:47" s="1" customFormat="1" ht="11.25">
      <c r="B691" s="32"/>
      <c r="D691" s="152" t="s">
        <v>257</v>
      </c>
      <c r="F691" s="171" t="s">
        <v>532</v>
      </c>
      <c r="H691" s="169">
        <v>184.5</v>
      </c>
      <c r="L691" s="32"/>
      <c r="M691" s="167"/>
      <c r="T691" s="56"/>
      <c r="AU691" s="17" t="s">
        <v>89</v>
      </c>
    </row>
    <row r="692" spans="2:47" s="1" customFormat="1" ht="11.25">
      <c r="B692" s="32"/>
      <c r="D692" s="152" t="s">
        <v>257</v>
      </c>
      <c r="F692" s="171" t="s">
        <v>533</v>
      </c>
      <c r="H692" s="169">
        <v>4</v>
      </c>
      <c r="L692" s="32"/>
      <c r="M692" s="167"/>
      <c r="T692" s="56"/>
      <c r="AU692" s="17" t="s">
        <v>89</v>
      </c>
    </row>
    <row r="693" spans="2:47" s="1" customFormat="1" ht="11.25">
      <c r="B693" s="32"/>
      <c r="D693" s="152" t="s">
        <v>257</v>
      </c>
      <c r="F693" s="171" t="s">
        <v>534</v>
      </c>
      <c r="H693" s="169">
        <v>-8</v>
      </c>
      <c r="L693" s="32"/>
      <c r="M693" s="167"/>
      <c r="T693" s="56"/>
      <c r="AU693" s="17" t="s">
        <v>89</v>
      </c>
    </row>
    <row r="694" spans="2:47" s="1" customFormat="1" ht="11.25">
      <c r="B694" s="32"/>
      <c r="D694" s="152" t="s">
        <v>257</v>
      </c>
      <c r="F694" s="171" t="s">
        <v>252</v>
      </c>
      <c r="H694" s="169">
        <v>200.2</v>
      </c>
      <c r="L694" s="32"/>
      <c r="M694" s="167"/>
      <c r="T694" s="56"/>
      <c r="AU694" s="17" t="s">
        <v>89</v>
      </c>
    </row>
    <row r="695" spans="2:47" s="1" customFormat="1" ht="11.25">
      <c r="B695" s="32"/>
      <c r="D695" s="152" t="s">
        <v>257</v>
      </c>
      <c r="F695" s="170" t="s">
        <v>465</v>
      </c>
      <c r="L695" s="32"/>
      <c r="M695" s="167"/>
      <c r="T695" s="56"/>
      <c r="AU695" s="17" t="s">
        <v>89</v>
      </c>
    </row>
    <row r="696" spans="2:47" s="1" customFormat="1" ht="11.25">
      <c r="B696" s="32"/>
      <c r="D696" s="152" t="s">
        <v>257</v>
      </c>
      <c r="F696" s="171" t="s">
        <v>466</v>
      </c>
      <c r="H696" s="169">
        <v>250.5</v>
      </c>
      <c r="L696" s="32"/>
      <c r="M696" s="167"/>
      <c r="T696" s="56"/>
      <c r="AU696" s="17" t="s">
        <v>89</v>
      </c>
    </row>
    <row r="697" spans="2:47" s="1" customFormat="1" ht="11.25">
      <c r="B697" s="32"/>
      <c r="D697" s="152" t="s">
        <v>257</v>
      </c>
      <c r="F697" s="171" t="s">
        <v>252</v>
      </c>
      <c r="H697" s="169">
        <v>250.5</v>
      </c>
      <c r="L697" s="32"/>
      <c r="M697" s="167"/>
      <c r="T697" s="56"/>
      <c r="AU697" s="17" t="s">
        <v>89</v>
      </c>
    </row>
    <row r="698" spans="2:47" s="1" customFormat="1" ht="11.25">
      <c r="B698" s="32"/>
      <c r="D698" s="152" t="s">
        <v>257</v>
      </c>
      <c r="F698" s="166" t="s">
        <v>475</v>
      </c>
      <c r="L698" s="32"/>
      <c r="M698" s="167"/>
      <c r="T698" s="56"/>
      <c r="AU698" s="17" t="s">
        <v>89</v>
      </c>
    </row>
    <row r="699" spans="2:47" s="1" customFormat="1" ht="11.25">
      <c r="B699" s="32"/>
      <c r="D699" s="152" t="s">
        <v>257</v>
      </c>
      <c r="F699" s="168" t="s">
        <v>460</v>
      </c>
      <c r="H699" s="169">
        <v>31.416</v>
      </c>
      <c r="L699" s="32"/>
      <c r="M699" s="167"/>
      <c r="T699" s="56"/>
      <c r="AU699" s="17" t="s">
        <v>89</v>
      </c>
    </row>
    <row r="700" spans="2:47" s="1" customFormat="1" ht="11.25">
      <c r="B700" s="32"/>
      <c r="D700" s="152" t="s">
        <v>257</v>
      </c>
      <c r="F700" s="168" t="s">
        <v>461</v>
      </c>
      <c r="H700" s="169">
        <v>26.4</v>
      </c>
      <c r="L700" s="32"/>
      <c r="M700" s="167"/>
      <c r="T700" s="56"/>
      <c r="AU700" s="17" t="s">
        <v>89</v>
      </c>
    </row>
    <row r="701" spans="2:47" s="1" customFormat="1" ht="11.25">
      <c r="B701" s="32"/>
      <c r="D701" s="152" t="s">
        <v>257</v>
      </c>
      <c r="F701" s="168" t="s">
        <v>462</v>
      </c>
      <c r="H701" s="169">
        <v>0</v>
      </c>
      <c r="L701" s="32"/>
      <c r="M701" s="167"/>
      <c r="T701" s="56"/>
      <c r="AU701" s="17" t="s">
        <v>89</v>
      </c>
    </row>
    <row r="702" spans="2:47" s="1" customFormat="1" ht="11.25">
      <c r="B702" s="32"/>
      <c r="D702" s="152" t="s">
        <v>257</v>
      </c>
      <c r="F702" s="168" t="s">
        <v>463</v>
      </c>
      <c r="H702" s="169">
        <v>43.518999999999998</v>
      </c>
      <c r="L702" s="32"/>
      <c r="M702" s="167"/>
      <c r="T702" s="56"/>
      <c r="AU702" s="17" t="s">
        <v>89</v>
      </c>
    </row>
    <row r="703" spans="2:47" s="1" customFormat="1" ht="11.25">
      <c r="B703" s="32"/>
      <c r="D703" s="152" t="s">
        <v>257</v>
      </c>
      <c r="F703" s="168" t="s">
        <v>464</v>
      </c>
      <c r="H703" s="169">
        <v>42.944000000000003</v>
      </c>
      <c r="L703" s="32"/>
      <c r="M703" s="167"/>
      <c r="T703" s="56"/>
      <c r="AU703" s="17" t="s">
        <v>89</v>
      </c>
    </row>
    <row r="704" spans="2:47" s="1" customFormat="1" ht="11.25">
      <c r="B704" s="32"/>
      <c r="D704" s="152" t="s">
        <v>257</v>
      </c>
      <c r="F704" s="168" t="s">
        <v>252</v>
      </c>
      <c r="H704" s="169">
        <v>144.279</v>
      </c>
      <c r="L704" s="32"/>
      <c r="M704" s="167"/>
      <c r="T704" s="56"/>
      <c r="AU704" s="17" t="s">
        <v>89</v>
      </c>
    </row>
    <row r="705" spans="2:65" s="1" customFormat="1" ht="11.25">
      <c r="B705" s="32"/>
      <c r="D705" s="152" t="s">
        <v>257</v>
      </c>
      <c r="F705" s="166" t="s">
        <v>584</v>
      </c>
      <c r="L705" s="32"/>
      <c r="M705" s="167"/>
      <c r="T705" s="56"/>
      <c r="AU705" s="17" t="s">
        <v>89</v>
      </c>
    </row>
    <row r="706" spans="2:65" s="1" customFormat="1" ht="11.25">
      <c r="B706" s="32"/>
      <c r="D706" s="152" t="s">
        <v>257</v>
      </c>
      <c r="F706" s="168" t="s">
        <v>582</v>
      </c>
      <c r="H706" s="169">
        <v>615.55799999999999</v>
      </c>
      <c r="L706" s="32"/>
      <c r="M706" s="167"/>
      <c r="T706" s="56"/>
      <c r="AU706" s="17" t="s">
        <v>89</v>
      </c>
    </row>
    <row r="707" spans="2:65" s="1" customFormat="1" ht="11.25">
      <c r="B707" s="32"/>
      <c r="D707" s="152" t="s">
        <v>257</v>
      </c>
      <c r="F707" s="168" t="s">
        <v>252</v>
      </c>
      <c r="H707" s="169">
        <v>615.55799999999999</v>
      </c>
      <c r="L707" s="32"/>
      <c r="M707" s="167"/>
      <c r="T707" s="56"/>
      <c r="AU707" s="17" t="s">
        <v>89</v>
      </c>
    </row>
    <row r="708" spans="2:65" s="1" customFormat="1" ht="37.9" customHeight="1">
      <c r="B708" s="32"/>
      <c r="C708" s="138" t="s">
        <v>585</v>
      </c>
      <c r="D708" s="138" t="s">
        <v>232</v>
      </c>
      <c r="E708" s="139" t="s">
        <v>586</v>
      </c>
      <c r="F708" s="140" t="s">
        <v>587</v>
      </c>
      <c r="G708" s="141" t="s">
        <v>434</v>
      </c>
      <c r="H708" s="142">
        <v>461.66899999999998</v>
      </c>
      <c r="I708" s="143"/>
      <c r="J708" s="144">
        <f>ROUND(I708*H708,2)</f>
        <v>0</v>
      </c>
      <c r="K708" s="140" t="s">
        <v>236</v>
      </c>
      <c r="L708" s="32"/>
      <c r="M708" s="145" t="s">
        <v>1</v>
      </c>
      <c r="N708" s="146" t="s">
        <v>46</v>
      </c>
      <c r="P708" s="147">
        <f>O708*H708</f>
        <v>0</v>
      </c>
      <c r="Q708" s="147">
        <v>0</v>
      </c>
      <c r="R708" s="147">
        <f>Q708*H708</f>
        <v>0</v>
      </c>
      <c r="S708" s="147">
        <v>0</v>
      </c>
      <c r="T708" s="148">
        <f>S708*H708</f>
        <v>0</v>
      </c>
      <c r="AR708" s="149" t="s">
        <v>237</v>
      </c>
      <c r="AT708" s="149" t="s">
        <v>232</v>
      </c>
      <c r="AU708" s="149" t="s">
        <v>89</v>
      </c>
      <c r="AY708" s="17" t="s">
        <v>230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21</v>
      </c>
      <c r="BK708" s="150">
        <f>ROUND(I708*H708,2)</f>
        <v>0</v>
      </c>
      <c r="BL708" s="17" t="s">
        <v>237</v>
      </c>
      <c r="BM708" s="149" t="s">
        <v>588</v>
      </c>
    </row>
    <row r="709" spans="2:65" s="12" customFormat="1" ht="11.25">
      <c r="B709" s="151"/>
      <c r="D709" s="152" t="s">
        <v>250</v>
      </c>
      <c r="E709" s="153" t="s">
        <v>1</v>
      </c>
      <c r="F709" s="154" t="s">
        <v>589</v>
      </c>
      <c r="H709" s="155">
        <v>461.66899999999998</v>
      </c>
      <c r="I709" s="156"/>
      <c r="L709" s="151"/>
      <c r="M709" s="157"/>
      <c r="T709" s="158"/>
      <c r="AT709" s="153" t="s">
        <v>250</v>
      </c>
      <c r="AU709" s="153" t="s">
        <v>89</v>
      </c>
      <c r="AV709" s="12" t="s">
        <v>89</v>
      </c>
      <c r="AW709" s="12" t="s">
        <v>36</v>
      </c>
      <c r="AX709" s="12" t="s">
        <v>21</v>
      </c>
      <c r="AY709" s="153" t="s">
        <v>230</v>
      </c>
    </row>
    <row r="710" spans="2:65" s="1" customFormat="1" ht="11.25">
      <c r="B710" s="32"/>
      <c r="D710" s="152" t="s">
        <v>257</v>
      </c>
      <c r="F710" s="166" t="s">
        <v>584</v>
      </c>
      <c r="L710" s="32"/>
      <c r="M710" s="167"/>
      <c r="T710" s="56"/>
      <c r="AU710" s="17" t="s">
        <v>89</v>
      </c>
    </row>
    <row r="711" spans="2:65" s="1" customFormat="1" ht="11.25">
      <c r="B711" s="32"/>
      <c r="D711" s="152" t="s">
        <v>257</v>
      </c>
      <c r="F711" s="168" t="s">
        <v>582</v>
      </c>
      <c r="H711" s="169">
        <v>615.55799999999999</v>
      </c>
      <c r="L711" s="32"/>
      <c r="M711" s="167"/>
      <c r="T711" s="56"/>
      <c r="AU711" s="17" t="s">
        <v>89</v>
      </c>
    </row>
    <row r="712" spans="2:65" s="1" customFormat="1" ht="11.25">
      <c r="B712" s="32"/>
      <c r="D712" s="152" t="s">
        <v>257</v>
      </c>
      <c r="F712" s="168" t="s">
        <v>252</v>
      </c>
      <c r="H712" s="169">
        <v>615.55799999999999</v>
      </c>
      <c r="L712" s="32"/>
      <c r="M712" s="167"/>
      <c r="T712" s="56"/>
      <c r="AU712" s="17" t="s">
        <v>89</v>
      </c>
    </row>
    <row r="713" spans="2:65" s="1" customFormat="1" ht="11.25">
      <c r="B713" s="32"/>
      <c r="D713" s="152" t="s">
        <v>257</v>
      </c>
      <c r="F713" s="170" t="s">
        <v>535</v>
      </c>
      <c r="L713" s="32"/>
      <c r="M713" s="167"/>
      <c r="T713" s="56"/>
      <c r="AU713" s="17" t="s">
        <v>89</v>
      </c>
    </row>
    <row r="714" spans="2:65" s="1" customFormat="1" ht="11.25">
      <c r="B714" s="32"/>
      <c r="D714" s="152" t="s">
        <v>257</v>
      </c>
      <c r="F714" s="171" t="s">
        <v>485</v>
      </c>
      <c r="H714" s="169">
        <v>0</v>
      </c>
      <c r="L714" s="32"/>
      <c r="M714" s="167"/>
      <c r="T714" s="56"/>
      <c r="AU714" s="17" t="s">
        <v>89</v>
      </c>
    </row>
    <row r="715" spans="2:65" s="1" customFormat="1" ht="11.25">
      <c r="B715" s="32"/>
      <c r="D715" s="152" t="s">
        <v>257</v>
      </c>
      <c r="F715" s="171" t="s">
        <v>486</v>
      </c>
      <c r="H715" s="169">
        <v>34.334000000000003</v>
      </c>
      <c r="L715" s="32"/>
      <c r="M715" s="167"/>
      <c r="T715" s="56"/>
      <c r="AU715" s="17" t="s">
        <v>89</v>
      </c>
    </row>
    <row r="716" spans="2:65" s="1" customFormat="1" ht="11.25">
      <c r="B716" s="32"/>
      <c r="D716" s="152" t="s">
        <v>257</v>
      </c>
      <c r="F716" s="171" t="s">
        <v>487</v>
      </c>
      <c r="H716" s="169">
        <v>7.0490000000000004</v>
      </c>
      <c r="L716" s="32"/>
      <c r="M716" s="167"/>
      <c r="T716" s="56"/>
      <c r="AU716" s="17" t="s">
        <v>89</v>
      </c>
    </row>
    <row r="717" spans="2:65" s="1" customFormat="1" ht="11.25">
      <c r="B717" s="32"/>
      <c r="D717" s="152" t="s">
        <v>257</v>
      </c>
      <c r="F717" s="171" t="s">
        <v>488</v>
      </c>
      <c r="H717" s="169">
        <v>6.016</v>
      </c>
      <c r="L717" s="32"/>
      <c r="M717" s="167"/>
      <c r="T717" s="56"/>
      <c r="AU717" s="17" t="s">
        <v>89</v>
      </c>
    </row>
    <row r="718" spans="2:65" s="1" customFormat="1" ht="11.25">
      <c r="B718" s="32"/>
      <c r="D718" s="152" t="s">
        <v>257</v>
      </c>
      <c r="F718" s="171" t="s">
        <v>489</v>
      </c>
      <c r="H718" s="169">
        <v>8.6590000000000007</v>
      </c>
      <c r="L718" s="32"/>
      <c r="M718" s="167"/>
      <c r="T718" s="56"/>
      <c r="AU718" s="17" t="s">
        <v>89</v>
      </c>
    </row>
    <row r="719" spans="2:65" s="1" customFormat="1" ht="11.25">
      <c r="B719" s="32"/>
      <c r="D719" s="152" t="s">
        <v>257</v>
      </c>
      <c r="F719" s="171" t="s">
        <v>490</v>
      </c>
      <c r="H719" s="169">
        <v>0</v>
      </c>
      <c r="L719" s="32"/>
      <c r="M719" s="167"/>
      <c r="T719" s="56"/>
      <c r="AU719" s="17" t="s">
        <v>89</v>
      </c>
    </row>
    <row r="720" spans="2:65" s="1" customFormat="1" ht="11.25">
      <c r="B720" s="32"/>
      <c r="D720" s="152" t="s">
        <v>257</v>
      </c>
      <c r="F720" s="171" t="s">
        <v>491</v>
      </c>
      <c r="H720" s="169">
        <v>51.406999999999996</v>
      </c>
      <c r="L720" s="32"/>
      <c r="M720" s="167"/>
      <c r="T720" s="56"/>
      <c r="AU720" s="17" t="s">
        <v>89</v>
      </c>
    </row>
    <row r="721" spans="2:47" s="1" customFormat="1" ht="11.25">
      <c r="B721" s="32"/>
      <c r="D721" s="152" t="s">
        <v>257</v>
      </c>
      <c r="F721" s="171" t="s">
        <v>492</v>
      </c>
      <c r="H721" s="169">
        <v>22.363</v>
      </c>
      <c r="L721" s="32"/>
      <c r="M721" s="167"/>
      <c r="T721" s="56"/>
      <c r="AU721" s="17" t="s">
        <v>89</v>
      </c>
    </row>
    <row r="722" spans="2:47" s="1" customFormat="1" ht="11.25">
      <c r="B722" s="32"/>
      <c r="D722" s="152" t="s">
        <v>257</v>
      </c>
      <c r="F722" s="171" t="s">
        <v>493</v>
      </c>
      <c r="H722" s="169">
        <v>127.685</v>
      </c>
      <c r="L722" s="32"/>
      <c r="M722" s="167"/>
      <c r="T722" s="56"/>
      <c r="AU722" s="17" t="s">
        <v>89</v>
      </c>
    </row>
    <row r="723" spans="2:47" s="1" customFormat="1" ht="11.25">
      <c r="B723" s="32"/>
      <c r="D723" s="152" t="s">
        <v>257</v>
      </c>
      <c r="F723" s="171" t="s">
        <v>494</v>
      </c>
      <c r="H723" s="169">
        <v>97.771000000000001</v>
      </c>
      <c r="L723" s="32"/>
      <c r="M723" s="167"/>
      <c r="T723" s="56"/>
      <c r="AU723" s="17" t="s">
        <v>89</v>
      </c>
    </row>
    <row r="724" spans="2:47" s="1" customFormat="1" ht="11.25">
      <c r="B724" s="32"/>
      <c r="D724" s="152" t="s">
        <v>257</v>
      </c>
      <c r="F724" s="171" t="s">
        <v>495</v>
      </c>
      <c r="H724" s="169">
        <v>76.704999999999998</v>
      </c>
      <c r="L724" s="32"/>
      <c r="M724" s="167"/>
      <c r="T724" s="56"/>
      <c r="AU724" s="17" t="s">
        <v>89</v>
      </c>
    </row>
    <row r="725" spans="2:47" s="1" customFormat="1" ht="11.25">
      <c r="B725" s="32"/>
      <c r="D725" s="152" t="s">
        <v>257</v>
      </c>
      <c r="F725" s="171" t="s">
        <v>496</v>
      </c>
      <c r="H725" s="169">
        <v>0</v>
      </c>
      <c r="L725" s="32"/>
      <c r="M725" s="167"/>
      <c r="T725" s="56"/>
      <c r="AU725" s="17" t="s">
        <v>89</v>
      </c>
    </row>
    <row r="726" spans="2:47" s="1" customFormat="1" ht="11.25">
      <c r="B726" s="32"/>
      <c r="D726" s="152" t="s">
        <v>257</v>
      </c>
      <c r="F726" s="171" t="s">
        <v>497</v>
      </c>
      <c r="H726" s="169">
        <v>12.414999999999999</v>
      </c>
      <c r="L726" s="32"/>
      <c r="M726" s="167"/>
      <c r="T726" s="56"/>
      <c r="AU726" s="17" t="s">
        <v>89</v>
      </c>
    </row>
    <row r="727" spans="2:47" s="1" customFormat="1" ht="11.25">
      <c r="B727" s="32"/>
      <c r="D727" s="152" t="s">
        <v>257</v>
      </c>
      <c r="F727" s="171" t="s">
        <v>498</v>
      </c>
      <c r="H727" s="169">
        <v>12.955</v>
      </c>
      <c r="L727" s="32"/>
      <c r="M727" s="167"/>
      <c r="T727" s="56"/>
      <c r="AU727" s="17" t="s">
        <v>89</v>
      </c>
    </row>
    <row r="728" spans="2:47" s="1" customFormat="1" ht="11.25">
      <c r="B728" s="32"/>
      <c r="D728" s="152" t="s">
        <v>257</v>
      </c>
      <c r="F728" s="171" t="s">
        <v>499</v>
      </c>
      <c r="H728" s="169">
        <v>0</v>
      </c>
      <c r="L728" s="32"/>
      <c r="M728" s="167"/>
      <c r="T728" s="56"/>
      <c r="AU728" s="17" t="s">
        <v>89</v>
      </c>
    </row>
    <row r="729" spans="2:47" s="1" customFormat="1" ht="11.25">
      <c r="B729" s="32"/>
      <c r="D729" s="152" t="s">
        <v>257</v>
      </c>
      <c r="F729" s="171" t="s">
        <v>500</v>
      </c>
      <c r="H729" s="169">
        <v>11.590999999999999</v>
      </c>
      <c r="L729" s="32"/>
      <c r="M729" s="167"/>
      <c r="T729" s="56"/>
      <c r="AU729" s="17" t="s">
        <v>89</v>
      </c>
    </row>
    <row r="730" spans="2:47" s="1" customFormat="1" ht="11.25">
      <c r="B730" s="32"/>
      <c r="D730" s="152" t="s">
        <v>257</v>
      </c>
      <c r="F730" s="171" t="s">
        <v>501</v>
      </c>
      <c r="H730" s="169">
        <v>60.91</v>
      </c>
      <c r="L730" s="32"/>
      <c r="M730" s="167"/>
      <c r="T730" s="56"/>
      <c r="AU730" s="17" t="s">
        <v>89</v>
      </c>
    </row>
    <row r="731" spans="2:47" s="1" customFormat="1" ht="11.25">
      <c r="B731" s="32"/>
      <c r="D731" s="152" t="s">
        <v>257</v>
      </c>
      <c r="F731" s="171" t="s">
        <v>502</v>
      </c>
      <c r="H731" s="169">
        <v>51.289000000000001</v>
      </c>
      <c r="L731" s="32"/>
      <c r="M731" s="167"/>
      <c r="T731" s="56"/>
      <c r="AU731" s="17" t="s">
        <v>89</v>
      </c>
    </row>
    <row r="732" spans="2:47" s="1" customFormat="1" ht="11.25">
      <c r="B732" s="32"/>
      <c r="D732" s="152" t="s">
        <v>257</v>
      </c>
      <c r="F732" s="171" t="s">
        <v>503</v>
      </c>
      <c r="H732" s="169">
        <v>254.74</v>
      </c>
      <c r="L732" s="32"/>
      <c r="M732" s="167"/>
      <c r="T732" s="56"/>
      <c r="AU732" s="17" t="s">
        <v>89</v>
      </c>
    </row>
    <row r="733" spans="2:47" s="1" customFormat="1" ht="11.25">
      <c r="B733" s="32"/>
      <c r="D733" s="152" t="s">
        <v>257</v>
      </c>
      <c r="F733" s="171" t="s">
        <v>504</v>
      </c>
      <c r="H733" s="169">
        <v>16.126999999999999</v>
      </c>
      <c r="L733" s="32"/>
      <c r="M733" s="167"/>
      <c r="T733" s="56"/>
      <c r="AU733" s="17" t="s">
        <v>89</v>
      </c>
    </row>
    <row r="734" spans="2:47" s="1" customFormat="1" ht="11.25">
      <c r="B734" s="32"/>
      <c r="D734" s="152" t="s">
        <v>257</v>
      </c>
      <c r="F734" s="171" t="s">
        <v>505</v>
      </c>
      <c r="H734" s="169">
        <v>0</v>
      </c>
      <c r="L734" s="32"/>
      <c r="M734" s="167"/>
      <c r="T734" s="56"/>
      <c r="AU734" s="17" t="s">
        <v>89</v>
      </c>
    </row>
    <row r="735" spans="2:47" s="1" customFormat="1" ht="11.25">
      <c r="B735" s="32"/>
      <c r="D735" s="152" t="s">
        <v>257</v>
      </c>
      <c r="F735" s="171" t="s">
        <v>506</v>
      </c>
      <c r="H735" s="169">
        <v>5.2720000000000002</v>
      </c>
      <c r="L735" s="32"/>
      <c r="M735" s="167"/>
      <c r="T735" s="56"/>
      <c r="AU735" s="17" t="s">
        <v>89</v>
      </c>
    </row>
    <row r="736" spans="2:47" s="1" customFormat="1" ht="11.25">
      <c r="B736" s="32"/>
      <c r="D736" s="152" t="s">
        <v>257</v>
      </c>
      <c r="F736" s="171" t="s">
        <v>507</v>
      </c>
      <c r="H736" s="169">
        <v>0</v>
      </c>
      <c r="L736" s="32"/>
      <c r="M736" s="167"/>
      <c r="T736" s="56"/>
      <c r="AU736" s="17" t="s">
        <v>89</v>
      </c>
    </row>
    <row r="737" spans="2:47" s="1" customFormat="1" ht="11.25">
      <c r="B737" s="32"/>
      <c r="D737" s="152" t="s">
        <v>257</v>
      </c>
      <c r="F737" s="171" t="s">
        <v>508</v>
      </c>
      <c r="H737" s="169">
        <v>7.8540000000000001</v>
      </c>
      <c r="L737" s="32"/>
      <c r="M737" s="167"/>
      <c r="T737" s="56"/>
      <c r="AU737" s="17" t="s">
        <v>89</v>
      </c>
    </row>
    <row r="738" spans="2:47" s="1" customFormat="1" ht="11.25">
      <c r="B738" s="32"/>
      <c r="D738" s="152" t="s">
        <v>257</v>
      </c>
      <c r="F738" s="171" t="s">
        <v>509</v>
      </c>
      <c r="H738" s="169">
        <v>0</v>
      </c>
      <c r="L738" s="32"/>
      <c r="M738" s="167"/>
      <c r="T738" s="56"/>
      <c r="AU738" s="17" t="s">
        <v>89</v>
      </c>
    </row>
    <row r="739" spans="2:47" s="1" customFormat="1" ht="11.25">
      <c r="B739" s="32"/>
      <c r="D739" s="152" t="s">
        <v>257</v>
      </c>
      <c r="F739" s="171" t="s">
        <v>510</v>
      </c>
      <c r="H739" s="169">
        <v>-2.6840000000000002</v>
      </c>
      <c r="L739" s="32"/>
      <c r="M739" s="167"/>
      <c r="T739" s="56"/>
      <c r="AU739" s="17" t="s">
        <v>89</v>
      </c>
    </row>
    <row r="740" spans="2:47" s="1" customFormat="1" ht="11.25">
      <c r="B740" s="32"/>
      <c r="D740" s="152" t="s">
        <v>257</v>
      </c>
      <c r="F740" s="171" t="s">
        <v>511</v>
      </c>
      <c r="H740" s="169">
        <v>-1.012</v>
      </c>
      <c r="L740" s="32"/>
      <c r="M740" s="167"/>
      <c r="T740" s="56"/>
      <c r="AU740" s="17" t="s">
        <v>89</v>
      </c>
    </row>
    <row r="741" spans="2:47" s="1" customFormat="1" ht="11.25">
      <c r="B741" s="32"/>
      <c r="D741" s="152" t="s">
        <v>257</v>
      </c>
      <c r="F741" s="171" t="s">
        <v>512</v>
      </c>
      <c r="H741" s="169">
        <v>-63.426000000000002</v>
      </c>
      <c r="L741" s="32"/>
      <c r="M741" s="167"/>
      <c r="T741" s="56"/>
      <c r="AU741" s="17" t="s">
        <v>89</v>
      </c>
    </row>
    <row r="742" spans="2:47" s="1" customFormat="1" ht="11.25">
      <c r="B742" s="32"/>
      <c r="D742" s="152" t="s">
        <v>257</v>
      </c>
      <c r="F742" s="171" t="s">
        <v>513</v>
      </c>
      <c r="H742" s="169">
        <v>-34.156999999999996</v>
      </c>
      <c r="L742" s="32"/>
      <c r="M742" s="167"/>
      <c r="T742" s="56"/>
      <c r="AU742" s="17" t="s">
        <v>89</v>
      </c>
    </row>
    <row r="743" spans="2:47" s="1" customFormat="1" ht="11.25">
      <c r="B743" s="32"/>
      <c r="D743" s="152" t="s">
        <v>257</v>
      </c>
      <c r="F743" s="171" t="s">
        <v>514</v>
      </c>
      <c r="H743" s="169">
        <v>-41.195</v>
      </c>
      <c r="L743" s="32"/>
      <c r="M743" s="167"/>
      <c r="T743" s="56"/>
      <c r="AU743" s="17" t="s">
        <v>89</v>
      </c>
    </row>
    <row r="744" spans="2:47" s="1" customFormat="1" ht="11.25">
      <c r="B744" s="32"/>
      <c r="D744" s="152" t="s">
        <v>257</v>
      </c>
      <c r="F744" s="171" t="s">
        <v>515</v>
      </c>
      <c r="H744" s="169">
        <v>-37.585999999999999</v>
      </c>
      <c r="L744" s="32"/>
      <c r="M744" s="167"/>
      <c r="T744" s="56"/>
      <c r="AU744" s="17" t="s">
        <v>89</v>
      </c>
    </row>
    <row r="745" spans="2:47" s="1" customFormat="1" ht="11.25">
      <c r="B745" s="32"/>
      <c r="D745" s="152" t="s">
        <v>257</v>
      </c>
      <c r="F745" s="171" t="s">
        <v>516</v>
      </c>
      <c r="H745" s="169">
        <v>-40.975000000000001</v>
      </c>
      <c r="L745" s="32"/>
      <c r="M745" s="167"/>
      <c r="T745" s="56"/>
      <c r="AU745" s="17" t="s">
        <v>89</v>
      </c>
    </row>
    <row r="746" spans="2:47" s="1" customFormat="1" ht="11.25">
      <c r="B746" s="32"/>
      <c r="D746" s="152" t="s">
        <v>257</v>
      </c>
      <c r="F746" s="171" t="s">
        <v>517</v>
      </c>
      <c r="H746" s="169">
        <v>0</v>
      </c>
      <c r="L746" s="32"/>
      <c r="M746" s="167"/>
      <c r="T746" s="56"/>
      <c r="AU746" s="17" t="s">
        <v>89</v>
      </c>
    </row>
    <row r="747" spans="2:47" s="1" customFormat="1" ht="11.25">
      <c r="B747" s="32"/>
      <c r="D747" s="152" t="s">
        <v>257</v>
      </c>
      <c r="F747" s="171" t="s">
        <v>518</v>
      </c>
      <c r="H747" s="169">
        <v>-0.02</v>
      </c>
      <c r="L747" s="32"/>
      <c r="M747" s="167"/>
      <c r="T747" s="56"/>
      <c r="AU747" s="17" t="s">
        <v>89</v>
      </c>
    </row>
    <row r="748" spans="2:47" s="1" customFormat="1" ht="11.25">
      <c r="B748" s="32"/>
      <c r="D748" s="152" t="s">
        <v>257</v>
      </c>
      <c r="F748" s="171" t="s">
        <v>519</v>
      </c>
      <c r="H748" s="169">
        <v>-9.2999999999999999E-2</v>
      </c>
      <c r="L748" s="32"/>
      <c r="M748" s="167"/>
      <c r="T748" s="56"/>
      <c r="AU748" s="17" t="s">
        <v>89</v>
      </c>
    </row>
    <row r="749" spans="2:47" s="1" customFormat="1" ht="11.25">
      <c r="B749" s="32"/>
      <c r="D749" s="152" t="s">
        <v>257</v>
      </c>
      <c r="F749" s="171" t="s">
        <v>520</v>
      </c>
      <c r="H749" s="169">
        <v>-4.726</v>
      </c>
      <c r="L749" s="32"/>
      <c r="M749" s="167"/>
      <c r="T749" s="56"/>
      <c r="AU749" s="17" t="s">
        <v>89</v>
      </c>
    </row>
    <row r="750" spans="2:47" s="1" customFormat="1" ht="11.25">
      <c r="B750" s="32"/>
      <c r="D750" s="152" t="s">
        <v>257</v>
      </c>
      <c r="F750" s="171" t="s">
        <v>521</v>
      </c>
      <c r="H750" s="169">
        <v>-9.6850000000000005</v>
      </c>
      <c r="L750" s="32"/>
      <c r="M750" s="167"/>
      <c r="T750" s="56"/>
      <c r="AU750" s="17" t="s">
        <v>89</v>
      </c>
    </row>
    <row r="751" spans="2:47" s="1" customFormat="1" ht="11.25">
      <c r="B751" s="32"/>
      <c r="D751" s="152" t="s">
        <v>257</v>
      </c>
      <c r="F751" s="171" t="s">
        <v>522</v>
      </c>
      <c r="H751" s="169">
        <v>0</v>
      </c>
      <c r="L751" s="32"/>
      <c r="M751" s="167"/>
      <c r="T751" s="56"/>
      <c r="AU751" s="17" t="s">
        <v>89</v>
      </c>
    </row>
    <row r="752" spans="2:47" s="1" customFormat="1" ht="11.25">
      <c r="B752" s="32"/>
      <c r="D752" s="152" t="s">
        <v>257</v>
      </c>
      <c r="F752" s="171" t="s">
        <v>523</v>
      </c>
      <c r="H752" s="169">
        <v>-14.025</v>
      </c>
      <c r="L752" s="32"/>
      <c r="M752" s="167"/>
      <c r="T752" s="56"/>
      <c r="AU752" s="17" t="s">
        <v>89</v>
      </c>
    </row>
    <row r="753" spans="2:47" s="1" customFormat="1" ht="11.25">
      <c r="B753" s="32"/>
      <c r="D753" s="152" t="s">
        <v>257</v>
      </c>
      <c r="F753" s="171" t="s">
        <v>524</v>
      </c>
      <c r="H753" s="169">
        <v>-144.279</v>
      </c>
      <c r="L753" s="32"/>
      <c r="M753" s="167"/>
      <c r="T753" s="56"/>
      <c r="AU753" s="17" t="s">
        <v>89</v>
      </c>
    </row>
    <row r="754" spans="2:47" s="1" customFormat="1" ht="11.25">
      <c r="B754" s="32"/>
      <c r="D754" s="152" t="s">
        <v>257</v>
      </c>
      <c r="F754" s="171" t="s">
        <v>252</v>
      </c>
      <c r="H754" s="169">
        <v>471.279</v>
      </c>
      <c r="L754" s="32"/>
      <c r="M754" s="167"/>
      <c r="T754" s="56"/>
      <c r="AU754" s="17" t="s">
        <v>89</v>
      </c>
    </row>
    <row r="755" spans="2:47" s="1" customFormat="1" ht="11.25">
      <c r="B755" s="32"/>
      <c r="D755" s="152" t="s">
        <v>257</v>
      </c>
      <c r="F755" s="185" t="s">
        <v>526</v>
      </c>
      <c r="L755" s="32"/>
      <c r="M755" s="167"/>
      <c r="T755" s="56"/>
      <c r="AU755" s="17" t="s">
        <v>89</v>
      </c>
    </row>
    <row r="756" spans="2:47" s="1" customFormat="1" ht="11.25">
      <c r="B756" s="32"/>
      <c r="D756" s="152" t="s">
        <v>257</v>
      </c>
      <c r="F756" s="186" t="s">
        <v>527</v>
      </c>
      <c r="H756" s="169">
        <v>2.7</v>
      </c>
      <c r="L756" s="32"/>
      <c r="M756" s="167"/>
      <c r="T756" s="56"/>
      <c r="AU756" s="17" t="s">
        <v>89</v>
      </c>
    </row>
    <row r="757" spans="2:47" s="1" customFormat="1" ht="11.25">
      <c r="B757" s="32"/>
      <c r="D757" s="152" t="s">
        <v>257</v>
      </c>
      <c r="F757" s="186" t="s">
        <v>252</v>
      </c>
      <c r="H757" s="169">
        <v>2.7</v>
      </c>
      <c r="L757" s="32"/>
      <c r="M757" s="167"/>
      <c r="T757" s="56"/>
      <c r="AU757" s="17" t="s">
        <v>89</v>
      </c>
    </row>
    <row r="758" spans="2:47" s="1" customFormat="1" ht="11.25">
      <c r="B758" s="32"/>
      <c r="D758" s="152" t="s">
        <v>257</v>
      </c>
      <c r="F758" s="185" t="s">
        <v>528</v>
      </c>
      <c r="L758" s="32"/>
      <c r="M758" s="167"/>
      <c r="T758" s="56"/>
      <c r="AU758" s="17" t="s">
        <v>89</v>
      </c>
    </row>
    <row r="759" spans="2:47" s="1" customFormat="1" ht="11.25">
      <c r="B759" s="32"/>
      <c r="D759" s="152" t="s">
        <v>257</v>
      </c>
      <c r="F759" s="186" t="s">
        <v>529</v>
      </c>
      <c r="H759" s="169">
        <v>8.5</v>
      </c>
      <c r="L759" s="32"/>
      <c r="M759" s="167"/>
      <c r="T759" s="56"/>
      <c r="AU759" s="17" t="s">
        <v>89</v>
      </c>
    </row>
    <row r="760" spans="2:47" s="1" customFormat="1" ht="11.25">
      <c r="B760" s="32"/>
      <c r="D760" s="152" t="s">
        <v>257</v>
      </c>
      <c r="F760" s="186" t="s">
        <v>252</v>
      </c>
      <c r="H760" s="169">
        <v>8.5</v>
      </c>
      <c r="L760" s="32"/>
      <c r="M760" s="167"/>
      <c r="T760" s="56"/>
      <c r="AU760" s="17" t="s">
        <v>89</v>
      </c>
    </row>
    <row r="761" spans="2:47" s="1" customFormat="1" ht="11.25">
      <c r="B761" s="32"/>
      <c r="D761" s="152" t="s">
        <v>257</v>
      </c>
      <c r="F761" s="185" t="s">
        <v>530</v>
      </c>
      <c r="L761" s="32"/>
      <c r="M761" s="167"/>
      <c r="T761" s="56"/>
      <c r="AU761" s="17" t="s">
        <v>89</v>
      </c>
    </row>
    <row r="762" spans="2:47" s="1" customFormat="1" ht="11.25">
      <c r="B762" s="32"/>
      <c r="D762" s="152" t="s">
        <v>257</v>
      </c>
      <c r="F762" s="186" t="s">
        <v>531</v>
      </c>
      <c r="H762" s="169">
        <v>19.7</v>
      </c>
      <c r="L762" s="32"/>
      <c r="M762" s="167"/>
      <c r="T762" s="56"/>
      <c r="AU762" s="17" t="s">
        <v>89</v>
      </c>
    </row>
    <row r="763" spans="2:47" s="1" customFormat="1" ht="11.25">
      <c r="B763" s="32"/>
      <c r="D763" s="152" t="s">
        <v>257</v>
      </c>
      <c r="F763" s="186" t="s">
        <v>532</v>
      </c>
      <c r="H763" s="169">
        <v>184.5</v>
      </c>
      <c r="L763" s="32"/>
      <c r="M763" s="167"/>
      <c r="T763" s="56"/>
      <c r="AU763" s="17" t="s">
        <v>89</v>
      </c>
    </row>
    <row r="764" spans="2:47" s="1" customFormat="1" ht="11.25">
      <c r="B764" s="32"/>
      <c r="D764" s="152" t="s">
        <v>257</v>
      </c>
      <c r="F764" s="186" t="s">
        <v>533</v>
      </c>
      <c r="H764" s="169">
        <v>4</v>
      </c>
      <c r="L764" s="32"/>
      <c r="M764" s="167"/>
      <c r="T764" s="56"/>
      <c r="AU764" s="17" t="s">
        <v>89</v>
      </c>
    </row>
    <row r="765" spans="2:47" s="1" customFormat="1" ht="11.25">
      <c r="B765" s="32"/>
      <c r="D765" s="152" t="s">
        <v>257</v>
      </c>
      <c r="F765" s="186" t="s">
        <v>534</v>
      </c>
      <c r="H765" s="169">
        <v>-8</v>
      </c>
      <c r="L765" s="32"/>
      <c r="M765" s="167"/>
      <c r="T765" s="56"/>
      <c r="AU765" s="17" t="s">
        <v>89</v>
      </c>
    </row>
    <row r="766" spans="2:47" s="1" customFormat="1" ht="11.25">
      <c r="B766" s="32"/>
      <c r="D766" s="152" t="s">
        <v>257</v>
      </c>
      <c r="F766" s="186" t="s">
        <v>252</v>
      </c>
      <c r="H766" s="169">
        <v>200.2</v>
      </c>
      <c r="L766" s="32"/>
      <c r="M766" s="167"/>
      <c r="T766" s="56"/>
      <c r="AU766" s="17" t="s">
        <v>89</v>
      </c>
    </row>
    <row r="767" spans="2:47" s="1" customFormat="1" ht="11.25">
      <c r="B767" s="32"/>
      <c r="D767" s="152" t="s">
        <v>257</v>
      </c>
      <c r="F767" s="185" t="s">
        <v>465</v>
      </c>
      <c r="L767" s="32"/>
      <c r="M767" s="167"/>
      <c r="T767" s="56"/>
      <c r="AU767" s="17" t="s">
        <v>89</v>
      </c>
    </row>
    <row r="768" spans="2:47" s="1" customFormat="1" ht="11.25">
      <c r="B768" s="32"/>
      <c r="D768" s="152" t="s">
        <v>257</v>
      </c>
      <c r="F768" s="186" t="s">
        <v>466</v>
      </c>
      <c r="H768" s="169">
        <v>250.5</v>
      </c>
      <c r="L768" s="32"/>
      <c r="M768" s="167"/>
      <c r="T768" s="56"/>
      <c r="AU768" s="17" t="s">
        <v>89</v>
      </c>
    </row>
    <row r="769" spans="2:65" s="1" customFormat="1" ht="11.25">
      <c r="B769" s="32"/>
      <c r="D769" s="152" t="s">
        <v>257</v>
      </c>
      <c r="F769" s="186" t="s">
        <v>252</v>
      </c>
      <c r="H769" s="169">
        <v>250.5</v>
      </c>
      <c r="L769" s="32"/>
      <c r="M769" s="167"/>
      <c r="T769" s="56"/>
      <c r="AU769" s="17" t="s">
        <v>89</v>
      </c>
    </row>
    <row r="770" spans="2:65" s="1" customFormat="1" ht="11.25">
      <c r="B770" s="32"/>
      <c r="D770" s="152" t="s">
        <v>257</v>
      </c>
      <c r="F770" s="170" t="s">
        <v>475</v>
      </c>
      <c r="L770" s="32"/>
      <c r="M770" s="167"/>
      <c r="T770" s="56"/>
      <c r="AU770" s="17" t="s">
        <v>89</v>
      </c>
    </row>
    <row r="771" spans="2:65" s="1" customFormat="1" ht="11.25">
      <c r="B771" s="32"/>
      <c r="D771" s="152" t="s">
        <v>257</v>
      </c>
      <c r="F771" s="171" t="s">
        <v>460</v>
      </c>
      <c r="H771" s="169">
        <v>31.416</v>
      </c>
      <c r="L771" s="32"/>
      <c r="M771" s="167"/>
      <c r="T771" s="56"/>
      <c r="AU771" s="17" t="s">
        <v>89</v>
      </c>
    </row>
    <row r="772" spans="2:65" s="1" customFormat="1" ht="11.25">
      <c r="B772" s="32"/>
      <c r="D772" s="152" t="s">
        <v>257</v>
      </c>
      <c r="F772" s="171" t="s">
        <v>461</v>
      </c>
      <c r="H772" s="169">
        <v>26.4</v>
      </c>
      <c r="L772" s="32"/>
      <c r="M772" s="167"/>
      <c r="T772" s="56"/>
      <c r="AU772" s="17" t="s">
        <v>89</v>
      </c>
    </row>
    <row r="773" spans="2:65" s="1" customFormat="1" ht="11.25">
      <c r="B773" s="32"/>
      <c r="D773" s="152" t="s">
        <v>257</v>
      </c>
      <c r="F773" s="171" t="s">
        <v>462</v>
      </c>
      <c r="H773" s="169">
        <v>0</v>
      </c>
      <c r="L773" s="32"/>
      <c r="M773" s="167"/>
      <c r="T773" s="56"/>
      <c r="AU773" s="17" t="s">
        <v>89</v>
      </c>
    </row>
    <row r="774" spans="2:65" s="1" customFormat="1" ht="11.25">
      <c r="B774" s="32"/>
      <c r="D774" s="152" t="s">
        <v>257</v>
      </c>
      <c r="F774" s="171" t="s">
        <v>463</v>
      </c>
      <c r="H774" s="169">
        <v>43.518999999999998</v>
      </c>
      <c r="L774" s="32"/>
      <c r="M774" s="167"/>
      <c r="T774" s="56"/>
      <c r="AU774" s="17" t="s">
        <v>89</v>
      </c>
    </row>
    <row r="775" spans="2:65" s="1" customFormat="1" ht="11.25">
      <c r="B775" s="32"/>
      <c r="D775" s="152" t="s">
        <v>257</v>
      </c>
      <c r="F775" s="171" t="s">
        <v>464</v>
      </c>
      <c r="H775" s="169">
        <v>42.944000000000003</v>
      </c>
      <c r="L775" s="32"/>
      <c r="M775" s="167"/>
      <c r="T775" s="56"/>
      <c r="AU775" s="17" t="s">
        <v>89</v>
      </c>
    </row>
    <row r="776" spans="2:65" s="1" customFormat="1" ht="11.25">
      <c r="B776" s="32"/>
      <c r="D776" s="152" t="s">
        <v>257</v>
      </c>
      <c r="F776" s="171" t="s">
        <v>252</v>
      </c>
      <c r="H776" s="169">
        <v>144.279</v>
      </c>
      <c r="L776" s="32"/>
      <c r="M776" s="167"/>
      <c r="T776" s="56"/>
      <c r="AU776" s="17" t="s">
        <v>89</v>
      </c>
    </row>
    <row r="777" spans="2:65" s="1" customFormat="1" ht="16.5" customHeight="1">
      <c r="B777" s="32"/>
      <c r="C777" s="138" t="s">
        <v>590</v>
      </c>
      <c r="D777" s="138" t="s">
        <v>232</v>
      </c>
      <c r="E777" s="139" t="s">
        <v>591</v>
      </c>
      <c r="F777" s="140" t="s">
        <v>592</v>
      </c>
      <c r="G777" s="141" t="s">
        <v>434</v>
      </c>
      <c r="H777" s="142">
        <v>615.55799999999999</v>
      </c>
      <c r="I777" s="143"/>
      <c r="J777" s="144">
        <f>ROUND(I777*H777,2)</f>
        <v>0</v>
      </c>
      <c r="K777" s="140" t="s">
        <v>248</v>
      </c>
      <c r="L777" s="32"/>
      <c r="M777" s="145" t="s">
        <v>1</v>
      </c>
      <c r="N777" s="146" t="s">
        <v>46</v>
      </c>
      <c r="P777" s="147">
        <f>O777*H777</f>
        <v>0</v>
      </c>
      <c r="Q777" s="147">
        <v>0</v>
      </c>
      <c r="R777" s="147">
        <f>Q777*H777</f>
        <v>0</v>
      </c>
      <c r="S777" s="147">
        <v>0</v>
      </c>
      <c r="T777" s="148">
        <f>S777*H777</f>
        <v>0</v>
      </c>
      <c r="AR777" s="149" t="s">
        <v>237</v>
      </c>
      <c r="AT777" s="149" t="s">
        <v>232</v>
      </c>
      <c r="AU777" s="149" t="s">
        <v>89</v>
      </c>
      <c r="AY777" s="17" t="s">
        <v>230</v>
      </c>
      <c r="BE777" s="150">
        <f>IF(N777="základní",J777,0)</f>
        <v>0</v>
      </c>
      <c r="BF777" s="150">
        <f>IF(N777="snížená",J777,0)</f>
        <v>0</v>
      </c>
      <c r="BG777" s="150">
        <f>IF(N777="zákl. přenesená",J777,0)</f>
        <v>0</v>
      </c>
      <c r="BH777" s="150">
        <f>IF(N777="sníž. přenesená",J777,0)</f>
        <v>0</v>
      </c>
      <c r="BI777" s="150">
        <f>IF(N777="nulová",J777,0)</f>
        <v>0</v>
      </c>
      <c r="BJ777" s="17" t="s">
        <v>21</v>
      </c>
      <c r="BK777" s="150">
        <f>ROUND(I777*H777,2)</f>
        <v>0</v>
      </c>
      <c r="BL777" s="17" t="s">
        <v>237</v>
      </c>
      <c r="BM777" s="149" t="s">
        <v>593</v>
      </c>
    </row>
    <row r="778" spans="2:65" s="12" customFormat="1" ht="11.25">
      <c r="B778" s="151"/>
      <c r="D778" s="152" t="s">
        <v>250</v>
      </c>
      <c r="E778" s="153" t="s">
        <v>1</v>
      </c>
      <c r="F778" s="154" t="s">
        <v>129</v>
      </c>
      <c r="H778" s="155">
        <v>615.55799999999999</v>
      </c>
      <c r="I778" s="156"/>
      <c r="L778" s="151"/>
      <c r="M778" s="157"/>
      <c r="T778" s="158"/>
      <c r="AT778" s="153" t="s">
        <v>250</v>
      </c>
      <c r="AU778" s="153" t="s">
        <v>89</v>
      </c>
      <c r="AV778" s="12" t="s">
        <v>89</v>
      </c>
      <c r="AW778" s="12" t="s">
        <v>36</v>
      </c>
      <c r="AX778" s="12" t="s">
        <v>21</v>
      </c>
      <c r="AY778" s="153" t="s">
        <v>230</v>
      </c>
    </row>
    <row r="779" spans="2:65" s="1" customFormat="1" ht="11.25">
      <c r="B779" s="32"/>
      <c r="D779" s="152" t="s">
        <v>257</v>
      </c>
      <c r="F779" s="166" t="s">
        <v>584</v>
      </c>
      <c r="L779" s="32"/>
      <c r="M779" s="167"/>
      <c r="T779" s="56"/>
      <c r="AU779" s="17" t="s">
        <v>89</v>
      </c>
    </row>
    <row r="780" spans="2:65" s="1" customFormat="1" ht="11.25">
      <c r="B780" s="32"/>
      <c r="D780" s="152" t="s">
        <v>257</v>
      </c>
      <c r="F780" s="168" t="s">
        <v>582</v>
      </c>
      <c r="H780" s="169">
        <v>615.55799999999999</v>
      </c>
      <c r="L780" s="32"/>
      <c r="M780" s="167"/>
      <c r="T780" s="56"/>
      <c r="AU780" s="17" t="s">
        <v>89</v>
      </c>
    </row>
    <row r="781" spans="2:65" s="1" customFormat="1" ht="11.25">
      <c r="B781" s="32"/>
      <c r="D781" s="152" t="s">
        <v>257</v>
      </c>
      <c r="F781" s="168" t="s">
        <v>252</v>
      </c>
      <c r="H781" s="169">
        <v>615.55799999999999</v>
      </c>
      <c r="L781" s="32"/>
      <c r="M781" s="167"/>
      <c r="T781" s="56"/>
      <c r="AU781" s="17" t="s">
        <v>89</v>
      </c>
    </row>
    <row r="782" spans="2:65" s="1" customFormat="1" ht="11.25">
      <c r="B782" s="32"/>
      <c r="D782" s="152" t="s">
        <v>257</v>
      </c>
      <c r="F782" s="170" t="s">
        <v>535</v>
      </c>
      <c r="L782" s="32"/>
      <c r="M782" s="167"/>
      <c r="T782" s="56"/>
      <c r="AU782" s="17" t="s">
        <v>89</v>
      </c>
    </row>
    <row r="783" spans="2:65" s="1" customFormat="1" ht="11.25">
      <c r="B783" s="32"/>
      <c r="D783" s="152" t="s">
        <v>257</v>
      </c>
      <c r="F783" s="171" t="s">
        <v>485</v>
      </c>
      <c r="H783" s="169">
        <v>0</v>
      </c>
      <c r="L783" s="32"/>
      <c r="M783" s="167"/>
      <c r="T783" s="56"/>
      <c r="AU783" s="17" t="s">
        <v>89</v>
      </c>
    </row>
    <row r="784" spans="2:65" s="1" customFormat="1" ht="11.25">
      <c r="B784" s="32"/>
      <c r="D784" s="152" t="s">
        <v>257</v>
      </c>
      <c r="F784" s="171" t="s">
        <v>486</v>
      </c>
      <c r="H784" s="169">
        <v>34.334000000000003</v>
      </c>
      <c r="L784" s="32"/>
      <c r="M784" s="167"/>
      <c r="T784" s="56"/>
      <c r="AU784" s="17" t="s">
        <v>89</v>
      </c>
    </row>
    <row r="785" spans="2:47" s="1" customFormat="1" ht="11.25">
      <c r="B785" s="32"/>
      <c r="D785" s="152" t="s">
        <v>257</v>
      </c>
      <c r="F785" s="171" t="s">
        <v>487</v>
      </c>
      <c r="H785" s="169">
        <v>7.0490000000000004</v>
      </c>
      <c r="L785" s="32"/>
      <c r="M785" s="167"/>
      <c r="T785" s="56"/>
      <c r="AU785" s="17" t="s">
        <v>89</v>
      </c>
    </row>
    <row r="786" spans="2:47" s="1" customFormat="1" ht="11.25">
      <c r="B786" s="32"/>
      <c r="D786" s="152" t="s">
        <v>257</v>
      </c>
      <c r="F786" s="171" t="s">
        <v>488</v>
      </c>
      <c r="H786" s="169">
        <v>6.016</v>
      </c>
      <c r="L786" s="32"/>
      <c r="M786" s="167"/>
      <c r="T786" s="56"/>
      <c r="AU786" s="17" t="s">
        <v>89</v>
      </c>
    </row>
    <row r="787" spans="2:47" s="1" customFormat="1" ht="11.25">
      <c r="B787" s="32"/>
      <c r="D787" s="152" t="s">
        <v>257</v>
      </c>
      <c r="F787" s="171" t="s">
        <v>489</v>
      </c>
      <c r="H787" s="169">
        <v>8.6590000000000007</v>
      </c>
      <c r="L787" s="32"/>
      <c r="M787" s="167"/>
      <c r="T787" s="56"/>
      <c r="AU787" s="17" t="s">
        <v>89</v>
      </c>
    </row>
    <row r="788" spans="2:47" s="1" customFormat="1" ht="11.25">
      <c r="B788" s="32"/>
      <c r="D788" s="152" t="s">
        <v>257</v>
      </c>
      <c r="F788" s="171" t="s">
        <v>490</v>
      </c>
      <c r="H788" s="169">
        <v>0</v>
      </c>
      <c r="L788" s="32"/>
      <c r="M788" s="167"/>
      <c r="T788" s="56"/>
      <c r="AU788" s="17" t="s">
        <v>89</v>
      </c>
    </row>
    <row r="789" spans="2:47" s="1" customFormat="1" ht="11.25">
      <c r="B789" s="32"/>
      <c r="D789" s="152" t="s">
        <v>257</v>
      </c>
      <c r="F789" s="171" t="s">
        <v>491</v>
      </c>
      <c r="H789" s="169">
        <v>51.406999999999996</v>
      </c>
      <c r="L789" s="32"/>
      <c r="M789" s="167"/>
      <c r="T789" s="56"/>
      <c r="AU789" s="17" t="s">
        <v>89</v>
      </c>
    </row>
    <row r="790" spans="2:47" s="1" customFormat="1" ht="11.25">
      <c r="B790" s="32"/>
      <c r="D790" s="152" t="s">
        <v>257</v>
      </c>
      <c r="F790" s="171" t="s">
        <v>492</v>
      </c>
      <c r="H790" s="169">
        <v>22.363</v>
      </c>
      <c r="L790" s="32"/>
      <c r="M790" s="167"/>
      <c r="T790" s="56"/>
      <c r="AU790" s="17" t="s">
        <v>89</v>
      </c>
    </row>
    <row r="791" spans="2:47" s="1" customFormat="1" ht="11.25">
      <c r="B791" s="32"/>
      <c r="D791" s="152" t="s">
        <v>257</v>
      </c>
      <c r="F791" s="171" t="s">
        <v>493</v>
      </c>
      <c r="H791" s="169">
        <v>127.685</v>
      </c>
      <c r="L791" s="32"/>
      <c r="M791" s="167"/>
      <c r="T791" s="56"/>
      <c r="AU791" s="17" t="s">
        <v>89</v>
      </c>
    </row>
    <row r="792" spans="2:47" s="1" customFormat="1" ht="11.25">
      <c r="B792" s="32"/>
      <c r="D792" s="152" t="s">
        <v>257</v>
      </c>
      <c r="F792" s="171" t="s">
        <v>494</v>
      </c>
      <c r="H792" s="169">
        <v>97.771000000000001</v>
      </c>
      <c r="L792" s="32"/>
      <c r="M792" s="167"/>
      <c r="T792" s="56"/>
      <c r="AU792" s="17" t="s">
        <v>89</v>
      </c>
    </row>
    <row r="793" spans="2:47" s="1" customFormat="1" ht="11.25">
      <c r="B793" s="32"/>
      <c r="D793" s="152" t="s">
        <v>257</v>
      </c>
      <c r="F793" s="171" t="s">
        <v>495</v>
      </c>
      <c r="H793" s="169">
        <v>76.704999999999998</v>
      </c>
      <c r="L793" s="32"/>
      <c r="M793" s="167"/>
      <c r="T793" s="56"/>
      <c r="AU793" s="17" t="s">
        <v>89</v>
      </c>
    </row>
    <row r="794" spans="2:47" s="1" customFormat="1" ht="11.25">
      <c r="B794" s="32"/>
      <c r="D794" s="152" t="s">
        <v>257</v>
      </c>
      <c r="F794" s="171" t="s">
        <v>496</v>
      </c>
      <c r="H794" s="169">
        <v>0</v>
      </c>
      <c r="L794" s="32"/>
      <c r="M794" s="167"/>
      <c r="T794" s="56"/>
      <c r="AU794" s="17" t="s">
        <v>89</v>
      </c>
    </row>
    <row r="795" spans="2:47" s="1" customFormat="1" ht="11.25">
      <c r="B795" s="32"/>
      <c r="D795" s="152" t="s">
        <v>257</v>
      </c>
      <c r="F795" s="171" t="s">
        <v>497</v>
      </c>
      <c r="H795" s="169">
        <v>12.414999999999999</v>
      </c>
      <c r="L795" s="32"/>
      <c r="M795" s="167"/>
      <c r="T795" s="56"/>
      <c r="AU795" s="17" t="s">
        <v>89</v>
      </c>
    </row>
    <row r="796" spans="2:47" s="1" customFormat="1" ht="11.25">
      <c r="B796" s="32"/>
      <c r="D796" s="152" t="s">
        <v>257</v>
      </c>
      <c r="F796" s="171" t="s">
        <v>498</v>
      </c>
      <c r="H796" s="169">
        <v>12.955</v>
      </c>
      <c r="L796" s="32"/>
      <c r="M796" s="167"/>
      <c r="T796" s="56"/>
      <c r="AU796" s="17" t="s">
        <v>89</v>
      </c>
    </row>
    <row r="797" spans="2:47" s="1" customFormat="1" ht="11.25">
      <c r="B797" s="32"/>
      <c r="D797" s="152" t="s">
        <v>257</v>
      </c>
      <c r="F797" s="171" t="s">
        <v>499</v>
      </c>
      <c r="H797" s="169">
        <v>0</v>
      </c>
      <c r="L797" s="32"/>
      <c r="M797" s="167"/>
      <c r="T797" s="56"/>
      <c r="AU797" s="17" t="s">
        <v>89</v>
      </c>
    </row>
    <row r="798" spans="2:47" s="1" customFormat="1" ht="11.25">
      <c r="B798" s="32"/>
      <c r="D798" s="152" t="s">
        <v>257</v>
      </c>
      <c r="F798" s="171" t="s">
        <v>500</v>
      </c>
      <c r="H798" s="169">
        <v>11.590999999999999</v>
      </c>
      <c r="L798" s="32"/>
      <c r="M798" s="167"/>
      <c r="T798" s="56"/>
      <c r="AU798" s="17" t="s">
        <v>89</v>
      </c>
    </row>
    <row r="799" spans="2:47" s="1" customFormat="1" ht="11.25">
      <c r="B799" s="32"/>
      <c r="D799" s="152" t="s">
        <v>257</v>
      </c>
      <c r="F799" s="171" t="s">
        <v>501</v>
      </c>
      <c r="H799" s="169">
        <v>60.91</v>
      </c>
      <c r="L799" s="32"/>
      <c r="M799" s="167"/>
      <c r="T799" s="56"/>
      <c r="AU799" s="17" t="s">
        <v>89</v>
      </c>
    </row>
    <row r="800" spans="2:47" s="1" customFormat="1" ht="11.25">
      <c r="B800" s="32"/>
      <c r="D800" s="152" t="s">
        <v>257</v>
      </c>
      <c r="F800" s="171" t="s">
        <v>502</v>
      </c>
      <c r="H800" s="169">
        <v>51.289000000000001</v>
      </c>
      <c r="L800" s="32"/>
      <c r="M800" s="167"/>
      <c r="T800" s="56"/>
      <c r="AU800" s="17" t="s">
        <v>89</v>
      </c>
    </row>
    <row r="801" spans="2:47" s="1" customFormat="1" ht="11.25">
      <c r="B801" s="32"/>
      <c r="D801" s="152" t="s">
        <v>257</v>
      </c>
      <c r="F801" s="171" t="s">
        <v>503</v>
      </c>
      <c r="H801" s="169">
        <v>254.74</v>
      </c>
      <c r="L801" s="32"/>
      <c r="M801" s="167"/>
      <c r="T801" s="56"/>
      <c r="AU801" s="17" t="s">
        <v>89</v>
      </c>
    </row>
    <row r="802" spans="2:47" s="1" customFormat="1" ht="11.25">
      <c r="B802" s="32"/>
      <c r="D802" s="152" t="s">
        <v>257</v>
      </c>
      <c r="F802" s="171" t="s">
        <v>504</v>
      </c>
      <c r="H802" s="169">
        <v>16.126999999999999</v>
      </c>
      <c r="L802" s="32"/>
      <c r="M802" s="167"/>
      <c r="T802" s="56"/>
      <c r="AU802" s="17" t="s">
        <v>89</v>
      </c>
    </row>
    <row r="803" spans="2:47" s="1" customFormat="1" ht="11.25">
      <c r="B803" s="32"/>
      <c r="D803" s="152" t="s">
        <v>257</v>
      </c>
      <c r="F803" s="171" t="s">
        <v>505</v>
      </c>
      <c r="H803" s="169">
        <v>0</v>
      </c>
      <c r="L803" s="32"/>
      <c r="M803" s="167"/>
      <c r="T803" s="56"/>
      <c r="AU803" s="17" t="s">
        <v>89</v>
      </c>
    </row>
    <row r="804" spans="2:47" s="1" customFormat="1" ht="11.25">
      <c r="B804" s="32"/>
      <c r="D804" s="152" t="s">
        <v>257</v>
      </c>
      <c r="F804" s="171" t="s">
        <v>506</v>
      </c>
      <c r="H804" s="169">
        <v>5.2720000000000002</v>
      </c>
      <c r="L804" s="32"/>
      <c r="M804" s="167"/>
      <c r="T804" s="56"/>
      <c r="AU804" s="17" t="s">
        <v>89</v>
      </c>
    </row>
    <row r="805" spans="2:47" s="1" customFormat="1" ht="11.25">
      <c r="B805" s="32"/>
      <c r="D805" s="152" t="s">
        <v>257</v>
      </c>
      <c r="F805" s="171" t="s">
        <v>507</v>
      </c>
      <c r="H805" s="169">
        <v>0</v>
      </c>
      <c r="L805" s="32"/>
      <c r="M805" s="167"/>
      <c r="T805" s="56"/>
      <c r="AU805" s="17" t="s">
        <v>89</v>
      </c>
    </row>
    <row r="806" spans="2:47" s="1" customFormat="1" ht="11.25">
      <c r="B806" s="32"/>
      <c r="D806" s="152" t="s">
        <v>257</v>
      </c>
      <c r="F806" s="171" t="s">
        <v>508</v>
      </c>
      <c r="H806" s="169">
        <v>7.8540000000000001</v>
      </c>
      <c r="L806" s="32"/>
      <c r="M806" s="167"/>
      <c r="T806" s="56"/>
      <c r="AU806" s="17" t="s">
        <v>89</v>
      </c>
    </row>
    <row r="807" spans="2:47" s="1" customFormat="1" ht="11.25">
      <c r="B807" s="32"/>
      <c r="D807" s="152" t="s">
        <v>257</v>
      </c>
      <c r="F807" s="171" t="s">
        <v>509</v>
      </c>
      <c r="H807" s="169">
        <v>0</v>
      </c>
      <c r="L807" s="32"/>
      <c r="M807" s="167"/>
      <c r="T807" s="56"/>
      <c r="AU807" s="17" t="s">
        <v>89</v>
      </c>
    </row>
    <row r="808" spans="2:47" s="1" customFormat="1" ht="11.25">
      <c r="B808" s="32"/>
      <c r="D808" s="152" t="s">
        <v>257</v>
      </c>
      <c r="F808" s="171" t="s">
        <v>510</v>
      </c>
      <c r="H808" s="169">
        <v>-2.6840000000000002</v>
      </c>
      <c r="L808" s="32"/>
      <c r="M808" s="167"/>
      <c r="T808" s="56"/>
      <c r="AU808" s="17" t="s">
        <v>89</v>
      </c>
    </row>
    <row r="809" spans="2:47" s="1" customFormat="1" ht="11.25">
      <c r="B809" s="32"/>
      <c r="D809" s="152" t="s">
        <v>257</v>
      </c>
      <c r="F809" s="171" t="s">
        <v>511</v>
      </c>
      <c r="H809" s="169">
        <v>-1.012</v>
      </c>
      <c r="L809" s="32"/>
      <c r="M809" s="167"/>
      <c r="T809" s="56"/>
      <c r="AU809" s="17" t="s">
        <v>89</v>
      </c>
    </row>
    <row r="810" spans="2:47" s="1" customFormat="1" ht="11.25">
      <c r="B810" s="32"/>
      <c r="D810" s="152" t="s">
        <v>257</v>
      </c>
      <c r="F810" s="171" t="s">
        <v>512</v>
      </c>
      <c r="H810" s="169">
        <v>-63.426000000000002</v>
      </c>
      <c r="L810" s="32"/>
      <c r="M810" s="167"/>
      <c r="T810" s="56"/>
      <c r="AU810" s="17" t="s">
        <v>89</v>
      </c>
    </row>
    <row r="811" spans="2:47" s="1" customFormat="1" ht="11.25">
      <c r="B811" s="32"/>
      <c r="D811" s="152" t="s">
        <v>257</v>
      </c>
      <c r="F811" s="171" t="s">
        <v>513</v>
      </c>
      <c r="H811" s="169">
        <v>-34.156999999999996</v>
      </c>
      <c r="L811" s="32"/>
      <c r="M811" s="167"/>
      <c r="T811" s="56"/>
      <c r="AU811" s="17" t="s">
        <v>89</v>
      </c>
    </row>
    <row r="812" spans="2:47" s="1" customFormat="1" ht="11.25">
      <c r="B812" s="32"/>
      <c r="D812" s="152" t="s">
        <v>257</v>
      </c>
      <c r="F812" s="171" t="s">
        <v>514</v>
      </c>
      <c r="H812" s="169">
        <v>-41.195</v>
      </c>
      <c r="L812" s="32"/>
      <c r="M812" s="167"/>
      <c r="T812" s="56"/>
      <c r="AU812" s="17" t="s">
        <v>89</v>
      </c>
    </row>
    <row r="813" spans="2:47" s="1" customFormat="1" ht="11.25">
      <c r="B813" s="32"/>
      <c r="D813" s="152" t="s">
        <v>257</v>
      </c>
      <c r="F813" s="171" t="s">
        <v>515</v>
      </c>
      <c r="H813" s="169">
        <v>-37.585999999999999</v>
      </c>
      <c r="L813" s="32"/>
      <c r="M813" s="167"/>
      <c r="T813" s="56"/>
      <c r="AU813" s="17" t="s">
        <v>89</v>
      </c>
    </row>
    <row r="814" spans="2:47" s="1" customFormat="1" ht="11.25">
      <c r="B814" s="32"/>
      <c r="D814" s="152" t="s">
        <v>257</v>
      </c>
      <c r="F814" s="171" t="s">
        <v>516</v>
      </c>
      <c r="H814" s="169">
        <v>-40.975000000000001</v>
      </c>
      <c r="L814" s="32"/>
      <c r="M814" s="167"/>
      <c r="T814" s="56"/>
      <c r="AU814" s="17" t="s">
        <v>89</v>
      </c>
    </row>
    <row r="815" spans="2:47" s="1" customFormat="1" ht="11.25">
      <c r="B815" s="32"/>
      <c r="D815" s="152" t="s">
        <v>257</v>
      </c>
      <c r="F815" s="171" t="s">
        <v>517</v>
      </c>
      <c r="H815" s="169">
        <v>0</v>
      </c>
      <c r="L815" s="32"/>
      <c r="M815" s="167"/>
      <c r="T815" s="56"/>
      <c r="AU815" s="17" t="s">
        <v>89</v>
      </c>
    </row>
    <row r="816" spans="2:47" s="1" customFormat="1" ht="11.25">
      <c r="B816" s="32"/>
      <c r="D816" s="152" t="s">
        <v>257</v>
      </c>
      <c r="F816" s="171" t="s">
        <v>518</v>
      </c>
      <c r="H816" s="169">
        <v>-0.02</v>
      </c>
      <c r="L816" s="32"/>
      <c r="M816" s="167"/>
      <c r="T816" s="56"/>
      <c r="AU816" s="17" t="s">
        <v>89</v>
      </c>
    </row>
    <row r="817" spans="2:47" s="1" customFormat="1" ht="11.25">
      <c r="B817" s="32"/>
      <c r="D817" s="152" t="s">
        <v>257</v>
      </c>
      <c r="F817" s="171" t="s">
        <v>519</v>
      </c>
      <c r="H817" s="169">
        <v>-9.2999999999999999E-2</v>
      </c>
      <c r="L817" s="32"/>
      <c r="M817" s="167"/>
      <c r="T817" s="56"/>
      <c r="AU817" s="17" t="s">
        <v>89</v>
      </c>
    </row>
    <row r="818" spans="2:47" s="1" customFormat="1" ht="11.25">
      <c r="B818" s="32"/>
      <c r="D818" s="152" t="s">
        <v>257</v>
      </c>
      <c r="F818" s="171" t="s">
        <v>520</v>
      </c>
      <c r="H818" s="169">
        <v>-4.726</v>
      </c>
      <c r="L818" s="32"/>
      <c r="M818" s="167"/>
      <c r="T818" s="56"/>
      <c r="AU818" s="17" t="s">
        <v>89</v>
      </c>
    </row>
    <row r="819" spans="2:47" s="1" customFormat="1" ht="11.25">
      <c r="B819" s="32"/>
      <c r="D819" s="152" t="s">
        <v>257</v>
      </c>
      <c r="F819" s="171" t="s">
        <v>521</v>
      </c>
      <c r="H819" s="169">
        <v>-9.6850000000000005</v>
      </c>
      <c r="L819" s="32"/>
      <c r="M819" s="167"/>
      <c r="T819" s="56"/>
      <c r="AU819" s="17" t="s">
        <v>89</v>
      </c>
    </row>
    <row r="820" spans="2:47" s="1" customFormat="1" ht="11.25">
      <c r="B820" s="32"/>
      <c r="D820" s="152" t="s">
        <v>257</v>
      </c>
      <c r="F820" s="171" t="s">
        <v>522</v>
      </c>
      <c r="H820" s="169">
        <v>0</v>
      </c>
      <c r="L820" s="32"/>
      <c r="M820" s="167"/>
      <c r="T820" s="56"/>
      <c r="AU820" s="17" t="s">
        <v>89</v>
      </c>
    </row>
    <row r="821" spans="2:47" s="1" customFormat="1" ht="11.25">
      <c r="B821" s="32"/>
      <c r="D821" s="152" t="s">
        <v>257</v>
      </c>
      <c r="F821" s="171" t="s">
        <v>523</v>
      </c>
      <c r="H821" s="169">
        <v>-14.025</v>
      </c>
      <c r="L821" s="32"/>
      <c r="M821" s="167"/>
      <c r="T821" s="56"/>
      <c r="AU821" s="17" t="s">
        <v>89</v>
      </c>
    </row>
    <row r="822" spans="2:47" s="1" customFormat="1" ht="11.25">
      <c r="B822" s="32"/>
      <c r="D822" s="152" t="s">
        <v>257</v>
      </c>
      <c r="F822" s="171" t="s">
        <v>524</v>
      </c>
      <c r="H822" s="169">
        <v>-144.279</v>
      </c>
      <c r="L822" s="32"/>
      <c r="M822" s="167"/>
      <c r="T822" s="56"/>
      <c r="AU822" s="17" t="s">
        <v>89</v>
      </c>
    </row>
    <row r="823" spans="2:47" s="1" customFormat="1" ht="11.25">
      <c r="B823" s="32"/>
      <c r="D823" s="152" t="s">
        <v>257</v>
      </c>
      <c r="F823" s="171" t="s">
        <v>252</v>
      </c>
      <c r="H823" s="169">
        <v>471.279</v>
      </c>
      <c r="L823" s="32"/>
      <c r="M823" s="167"/>
      <c r="T823" s="56"/>
      <c r="AU823" s="17" t="s">
        <v>89</v>
      </c>
    </row>
    <row r="824" spans="2:47" s="1" customFormat="1" ht="11.25">
      <c r="B824" s="32"/>
      <c r="D824" s="152" t="s">
        <v>257</v>
      </c>
      <c r="F824" s="185" t="s">
        <v>526</v>
      </c>
      <c r="L824" s="32"/>
      <c r="M824" s="167"/>
      <c r="T824" s="56"/>
      <c r="AU824" s="17" t="s">
        <v>89</v>
      </c>
    </row>
    <row r="825" spans="2:47" s="1" customFormat="1" ht="11.25">
      <c r="B825" s="32"/>
      <c r="D825" s="152" t="s">
        <v>257</v>
      </c>
      <c r="F825" s="186" t="s">
        <v>527</v>
      </c>
      <c r="H825" s="169">
        <v>2.7</v>
      </c>
      <c r="L825" s="32"/>
      <c r="M825" s="167"/>
      <c r="T825" s="56"/>
      <c r="AU825" s="17" t="s">
        <v>89</v>
      </c>
    </row>
    <row r="826" spans="2:47" s="1" customFormat="1" ht="11.25">
      <c r="B826" s="32"/>
      <c r="D826" s="152" t="s">
        <v>257</v>
      </c>
      <c r="F826" s="186" t="s">
        <v>252</v>
      </c>
      <c r="H826" s="169">
        <v>2.7</v>
      </c>
      <c r="L826" s="32"/>
      <c r="M826" s="167"/>
      <c r="T826" s="56"/>
      <c r="AU826" s="17" t="s">
        <v>89</v>
      </c>
    </row>
    <row r="827" spans="2:47" s="1" customFormat="1" ht="11.25">
      <c r="B827" s="32"/>
      <c r="D827" s="152" t="s">
        <v>257</v>
      </c>
      <c r="F827" s="185" t="s">
        <v>528</v>
      </c>
      <c r="L827" s="32"/>
      <c r="M827" s="167"/>
      <c r="T827" s="56"/>
      <c r="AU827" s="17" t="s">
        <v>89</v>
      </c>
    </row>
    <row r="828" spans="2:47" s="1" customFormat="1" ht="11.25">
      <c r="B828" s="32"/>
      <c r="D828" s="152" t="s">
        <v>257</v>
      </c>
      <c r="F828" s="186" t="s">
        <v>529</v>
      </c>
      <c r="H828" s="169">
        <v>8.5</v>
      </c>
      <c r="L828" s="32"/>
      <c r="M828" s="167"/>
      <c r="T828" s="56"/>
      <c r="AU828" s="17" t="s">
        <v>89</v>
      </c>
    </row>
    <row r="829" spans="2:47" s="1" customFormat="1" ht="11.25">
      <c r="B829" s="32"/>
      <c r="D829" s="152" t="s">
        <v>257</v>
      </c>
      <c r="F829" s="186" t="s">
        <v>252</v>
      </c>
      <c r="H829" s="169">
        <v>8.5</v>
      </c>
      <c r="L829" s="32"/>
      <c r="M829" s="167"/>
      <c r="T829" s="56"/>
      <c r="AU829" s="17" t="s">
        <v>89</v>
      </c>
    </row>
    <row r="830" spans="2:47" s="1" customFormat="1" ht="11.25">
      <c r="B830" s="32"/>
      <c r="D830" s="152" t="s">
        <v>257</v>
      </c>
      <c r="F830" s="185" t="s">
        <v>530</v>
      </c>
      <c r="L830" s="32"/>
      <c r="M830" s="167"/>
      <c r="T830" s="56"/>
      <c r="AU830" s="17" t="s">
        <v>89</v>
      </c>
    </row>
    <row r="831" spans="2:47" s="1" customFormat="1" ht="11.25">
      <c r="B831" s="32"/>
      <c r="D831" s="152" t="s">
        <v>257</v>
      </c>
      <c r="F831" s="186" t="s">
        <v>531</v>
      </c>
      <c r="H831" s="169">
        <v>19.7</v>
      </c>
      <c r="L831" s="32"/>
      <c r="M831" s="167"/>
      <c r="T831" s="56"/>
      <c r="AU831" s="17" t="s">
        <v>89</v>
      </c>
    </row>
    <row r="832" spans="2:47" s="1" customFormat="1" ht="11.25">
      <c r="B832" s="32"/>
      <c r="D832" s="152" t="s">
        <v>257</v>
      </c>
      <c r="F832" s="186" t="s">
        <v>532</v>
      </c>
      <c r="H832" s="169">
        <v>184.5</v>
      </c>
      <c r="L832" s="32"/>
      <c r="M832" s="167"/>
      <c r="T832" s="56"/>
      <c r="AU832" s="17" t="s">
        <v>89</v>
      </c>
    </row>
    <row r="833" spans="2:65" s="1" customFormat="1" ht="11.25">
      <c r="B833" s="32"/>
      <c r="D833" s="152" t="s">
        <v>257</v>
      </c>
      <c r="F833" s="186" t="s">
        <v>533</v>
      </c>
      <c r="H833" s="169">
        <v>4</v>
      </c>
      <c r="L833" s="32"/>
      <c r="M833" s="167"/>
      <c r="T833" s="56"/>
      <c r="AU833" s="17" t="s">
        <v>89</v>
      </c>
    </row>
    <row r="834" spans="2:65" s="1" customFormat="1" ht="11.25">
      <c r="B834" s="32"/>
      <c r="D834" s="152" t="s">
        <v>257</v>
      </c>
      <c r="F834" s="186" t="s">
        <v>534</v>
      </c>
      <c r="H834" s="169">
        <v>-8</v>
      </c>
      <c r="L834" s="32"/>
      <c r="M834" s="167"/>
      <c r="T834" s="56"/>
      <c r="AU834" s="17" t="s">
        <v>89</v>
      </c>
    </row>
    <row r="835" spans="2:65" s="1" customFormat="1" ht="11.25">
      <c r="B835" s="32"/>
      <c r="D835" s="152" t="s">
        <v>257</v>
      </c>
      <c r="F835" s="186" t="s">
        <v>252</v>
      </c>
      <c r="H835" s="169">
        <v>200.2</v>
      </c>
      <c r="L835" s="32"/>
      <c r="M835" s="167"/>
      <c r="T835" s="56"/>
      <c r="AU835" s="17" t="s">
        <v>89</v>
      </c>
    </row>
    <row r="836" spans="2:65" s="1" customFormat="1" ht="11.25">
      <c r="B836" s="32"/>
      <c r="D836" s="152" t="s">
        <v>257</v>
      </c>
      <c r="F836" s="185" t="s">
        <v>465</v>
      </c>
      <c r="L836" s="32"/>
      <c r="M836" s="167"/>
      <c r="T836" s="56"/>
      <c r="AU836" s="17" t="s">
        <v>89</v>
      </c>
    </row>
    <row r="837" spans="2:65" s="1" customFormat="1" ht="11.25">
      <c r="B837" s="32"/>
      <c r="D837" s="152" t="s">
        <v>257</v>
      </c>
      <c r="F837" s="186" t="s">
        <v>466</v>
      </c>
      <c r="H837" s="169">
        <v>250.5</v>
      </c>
      <c r="L837" s="32"/>
      <c r="M837" s="167"/>
      <c r="T837" s="56"/>
      <c r="AU837" s="17" t="s">
        <v>89</v>
      </c>
    </row>
    <row r="838" spans="2:65" s="1" customFormat="1" ht="11.25">
      <c r="B838" s="32"/>
      <c r="D838" s="152" t="s">
        <v>257</v>
      </c>
      <c r="F838" s="186" t="s">
        <v>252</v>
      </c>
      <c r="H838" s="169">
        <v>250.5</v>
      </c>
      <c r="L838" s="32"/>
      <c r="M838" s="167"/>
      <c r="T838" s="56"/>
      <c r="AU838" s="17" t="s">
        <v>89</v>
      </c>
    </row>
    <row r="839" spans="2:65" s="1" customFormat="1" ht="11.25">
      <c r="B839" s="32"/>
      <c r="D839" s="152" t="s">
        <v>257</v>
      </c>
      <c r="F839" s="170" t="s">
        <v>475</v>
      </c>
      <c r="L839" s="32"/>
      <c r="M839" s="167"/>
      <c r="T839" s="56"/>
      <c r="AU839" s="17" t="s">
        <v>89</v>
      </c>
    </row>
    <row r="840" spans="2:65" s="1" customFormat="1" ht="11.25">
      <c r="B840" s="32"/>
      <c r="D840" s="152" t="s">
        <v>257</v>
      </c>
      <c r="F840" s="171" t="s">
        <v>460</v>
      </c>
      <c r="H840" s="169">
        <v>31.416</v>
      </c>
      <c r="L840" s="32"/>
      <c r="M840" s="167"/>
      <c r="T840" s="56"/>
      <c r="AU840" s="17" t="s">
        <v>89</v>
      </c>
    </row>
    <row r="841" spans="2:65" s="1" customFormat="1" ht="11.25">
      <c r="B841" s="32"/>
      <c r="D841" s="152" t="s">
        <v>257</v>
      </c>
      <c r="F841" s="171" t="s">
        <v>461</v>
      </c>
      <c r="H841" s="169">
        <v>26.4</v>
      </c>
      <c r="L841" s="32"/>
      <c r="M841" s="167"/>
      <c r="T841" s="56"/>
      <c r="AU841" s="17" t="s">
        <v>89</v>
      </c>
    </row>
    <row r="842" spans="2:65" s="1" customFormat="1" ht="11.25">
      <c r="B842" s="32"/>
      <c r="D842" s="152" t="s">
        <v>257</v>
      </c>
      <c r="F842" s="171" t="s">
        <v>462</v>
      </c>
      <c r="H842" s="169">
        <v>0</v>
      </c>
      <c r="L842" s="32"/>
      <c r="M842" s="167"/>
      <c r="T842" s="56"/>
      <c r="AU842" s="17" t="s">
        <v>89</v>
      </c>
    </row>
    <row r="843" spans="2:65" s="1" customFormat="1" ht="11.25">
      <c r="B843" s="32"/>
      <c r="D843" s="152" t="s">
        <v>257</v>
      </c>
      <c r="F843" s="171" t="s">
        <v>463</v>
      </c>
      <c r="H843" s="169">
        <v>43.518999999999998</v>
      </c>
      <c r="L843" s="32"/>
      <c r="M843" s="167"/>
      <c r="T843" s="56"/>
      <c r="AU843" s="17" t="s">
        <v>89</v>
      </c>
    </row>
    <row r="844" spans="2:65" s="1" customFormat="1" ht="11.25">
      <c r="B844" s="32"/>
      <c r="D844" s="152" t="s">
        <v>257</v>
      </c>
      <c r="F844" s="171" t="s">
        <v>464</v>
      </c>
      <c r="H844" s="169">
        <v>42.944000000000003</v>
      </c>
      <c r="L844" s="32"/>
      <c r="M844" s="167"/>
      <c r="T844" s="56"/>
      <c r="AU844" s="17" t="s">
        <v>89</v>
      </c>
    </row>
    <row r="845" spans="2:65" s="1" customFormat="1" ht="11.25">
      <c r="B845" s="32"/>
      <c r="D845" s="152" t="s">
        <v>257</v>
      </c>
      <c r="F845" s="171" t="s">
        <v>252</v>
      </c>
      <c r="H845" s="169">
        <v>144.279</v>
      </c>
      <c r="L845" s="32"/>
      <c r="M845" s="167"/>
      <c r="T845" s="56"/>
      <c r="AU845" s="17" t="s">
        <v>89</v>
      </c>
    </row>
    <row r="846" spans="2:65" s="1" customFormat="1" ht="24.2" customHeight="1">
      <c r="B846" s="32"/>
      <c r="C846" s="138" t="s">
        <v>594</v>
      </c>
      <c r="D846" s="138" t="s">
        <v>232</v>
      </c>
      <c r="E846" s="139" t="s">
        <v>595</v>
      </c>
      <c r="F846" s="140" t="s">
        <v>596</v>
      </c>
      <c r="G846" s="141" t="s">
        <v>434</v>
      </c>
      <c r="H846" s="142">
        <v>340.86799999999999</v>
      </c>
      <c r="I846" s="143"/>
      <c r="J846" s="144">
        <f>ROUND(I846*H846,2)</f>
        <v>0</v>
      </c>
      <c r="K846" s="140" t="s">
        <v>236</v>
      </c>
      <c r="L846" s="32"/>
      <c r="M846" s="145" t="s">
        <v>1</v>
      </c>
      <c r="N846" s="146" t="s">
        <v>46</v>
      </c>
      <c r="P846" s="147">
        <f>O846*H846</f>
        <v>0</v>
      </c>
      <c r="Q846" s="147">
        <v>0</v>
      </c>
      <c r="R846" s="147">
        <f>Q846*H846</f>
        <v>0</v>
      </c>
      <c r="S846" s="147">
        <v>0</v>
      </c>
      <c r="T846" s="148">
        <f>S846*H846</f>
        <v>0</v>
      </c>
      <c r="AR846" s="149" t="s">
        <v>237</v>
      </c>
      <c r="AT846" s="149" t="s">
        <v>232</v>
      </c>
      <c r="AU846" s="149" t="s">
        <v>89</v>
      </c>
      <c r="AY846" s="17" t="s">
        <v>230</v>
      </c>
      <c r="BE846" s="150">
        <f>IF(N846="základní",J846,0)</f>
        <v>0</v>
      </c>
      <c r="BF846" s="150">
        <f>IF(N846="snížená",J846,0)</f>
        <v>0</v>
      </c>
      <c r="BG846" s="150">
        <f>IF(N846="zákl. přenesená",J846,0)</f>
        <v>0</v>
      </c>
      <c r="BH846" s="150">
        <f>IF(N846="sníž. přenesená",J846,0)</f>
        <v>0</v>
      </c>
      <c r="BI846" s="150">
        <f>IF(N846="nulová",J846,0)</f>
        <v>0</v>
      </c>
      <c r="BJ846" s="17" t="s">
        <v>21</v>
      </c>
      <c r="BK846" s="150">
        <f>ROUND(I846*H846,2)</f>
        <v>0</v>
      </c>
      <c r="BL846" s="17" t="s">
        <v>237</v>
      </c>
      <c r="BM846" s="149" t="s">
        <v>597</v>
      </c>
    </row>
    <row r="847" spans="2:65" s="12" customFormat="1" ht="11.25">
      <c r="B847" s="151"/>
      <c r="D847" s="152" t="s">
        <v>250</v>
      </c>
      <c r="E847" s="153" t="s">
        <v>1</v>
      </c>
      <c r="F847" s="154" t="s">
        <v>598</v>
      </c>
      <c r="H847" s="155">
        <v>644.10699999999997</v>
      </c>
      <c r="I847" s="156"/>
      <c r="L847" s="151"/>
      <c r="M847" s="157"/>
      <c r="T847" s="158"/>
      <c r="AT847" s="153" t="s">
        <v>250</v>
      </c>
      <c r="AU847" s="153" t="s">
        <v>89</v>
      </c>
      <c r="AV847" s="12" t="s">
        <v>89</v>
      </c>
      <c r="AW847" s="12" t="s">
        <v>36</v>
      </c>
      <c r="AX847" s="12" t="s">
        <v>81</v>
      </c>
      <c r="AY847" s="153" t="s">
        <v>230</v>
      </c>
    </row>
    <row r="848" spans="2:65" s="14" customFormat="1" ht="11.25">
      <c r="B848" s="172"/>
      <c r="D848" s="152" t="s">
        <v>250</v>
      </c>
      <c r="E848" s="173" t="s">
        <v>1</v>
      </c>
      <c r="F848" s="174" t="s">
        <v>599</v>
      </c>
      <c r="H848" s="173" t="s">
        <v>1</v>
      </c>
      <c r="I848" s="175"/>
      <c r="L848" s="172"/>
      <c r="M848" s="176"/>
      <c r="T848" s="177"/>
      <c r="AT848" s="173" t="s">
        <v>250</v>
      </c>
      <c r="AU848" s="173" t="s">
        <v>89</v>
      </c>
      <c r="AV848" s="14" t="s">
        <v>21</v>
      </c>
      <c r="AW848" s="14" t="s">
        <v>36</v>
      </c>
      <c r="AX848" s="14" t="s">
        <v>81</v>
      </c>
      <c r="AY848" s="173" t="s">
        <v>230</v>
      </c>
    </row>
    <row r="849" spans="2:51" s="12" customFormat="1" ht="11.25">
      <c r="B849" s="151"/>
      <c r="D849" s="152" t="s">
        <v>250</v>
      </c>
      <c r="E849" s="153" t="s">
        <v>1</v>
      </c>
      <c r="F849" s="154" t="s">
        <v>600</v>
      </c>
      <c r="H849" s="155">
        <v>-1.4790000000000001</v>
      </c>
      <c r="I849" s="156"/>
      <c r="L849" s="151"/>
      <c r="M849" s="157"/>
      <c r="T849" s="158"/>
      <c r="AT849" s="153" t="s">
        <v>250</v>
      </c>
      <c r="AU849" s="153" t="s">
        <v>89</v>
      </c>
      <c r="AV849" s="12" t="s">
        <v>89</v>
      </c>
      <c r="AW849" s="12" t="s">
        <v>36</v>
      </c>
      <c r="AX849" s="12" t="s">
        <v>81</v>
      </c>
      <c r="AY849" s="153" t="s">
        <v>230</v>
      </c>
    </row>
    <row r="850" spans="2:51" s="12" customFormat="1" ht="11.25">
      <c r="B850" s="151"/>
      <c r="D850" s="152" t="s">
        <v>250</v>
      </c>
      <c r="E850" s="153" t="s">
        <v>1</v>
      </c>
      <c r="F850" s="154" t="s">
        <v>601</v>
      </c>
      <c r="H850" s="155">
        <v>-4.843</v>
      </c>
      <c r="I850" s="156"/>
      <c r="L850" s="151"/>
      <c r="M850" s="157"/>
      <c r="T850" s="158"/>
      <c r="AT850" s="153" t="s">
        <v>250</v>
      </c>
      <c r="AU850" s="153" t="s">
        <v>89</v>
      </c>
      <c r="AV850" s="12" t="s">
        <v>89</v>
      </c>
      <c r="AW850" s="12" t="s">
        <v>36</v>
      </c>
      <c r="AX850" s="12" t="s">
        <v>81</v>
      </c>
      <c r="AY850" s="153" t="s">
        <v>230</v>
      </c>
    </row>
    <row r="851" spans="2:51" s="12" customFormat="1" ht="11.25">
      <c r="B851" s="151"/>
      <c r="D851" s="152" t="s">
        <v>250</v>
      </c>
      <c r="E851" s="153" t="s">
        <v>1</v>
      </c>
      <c r="F851" s="154" t="s">
        <v>602</v>
      </c>
      <c r="H851" s="155">
        <v>-125.52500000000001</v>
      </c>
      <c r="I851" s="156"/>
      <c r="L851" s="151"/>
      <c r="M851" s="157"/>
      <c r="T851" s="158"/>
      <c r="AT851" s="153" t="s">
        <v>250</v>
      </c>
      <c r="AU851" s="153" t="s">
        <v>89</v>
      </c>
      <c r="AV851" s="12" t="s">
        <v>89</v>
      </c>
      <c r="AW851" s="12" t="s">
        <v>36</v>
      </c>
      <c r="AX851" s="12" t="s">
        <v>81</v>
      </c>
      <c r="AY851" s="153" t="s">
        <v>230</v>
      </c>
    </row>
    <row r="852" spans="2:51" s="12" customFormat="1" ht="11.25">
      <c r="B852" s="151"/>
      <c r="D852" s="152" t="s">
        <v>250</v>
      </c>
      <c r="E852" s="153" t="s">
        <v>1</v>
      </c>
      <c r="F852" s="154" t="s">
        <v>603</v>
      </c>
      <c r="H852" s="155">
        <v>-171.392</v>
      </c>
      <c r="I852" s="156"/>
      <c r="L852" s="151"/>
      <c r="M852" s="157"/>
      <c r="T852" s="158"/>
      <c r="AT852" s="153" t="s">
        <v>250</v>
      </c>
      <c r="AU852" s="153" t="s">
        <v>89</v>
      </c>
      <c r="AV852" s="12" t="s">
        <v>89</v>
      </c>
      <c r="AW852" s="12" t="s">
        <v>36</v>
      </c>
      <c r="AX852" s="12" t="s">
        <v>81</v>
      </c>
      <c r="AY852" s="153" t="s">
        <v>230</v>
      </c>
    </row>
    <row r="853" spans="2:51" s="13" customFormat="1" ht="11.25">
      <c r="B853" s="159"/>
      <c r="D853" s="152" t="s">
        <v>250</v>
      </c>
      <c r="E853" s="160" t="s">
        <v>149</v>
      </c>
      <c r="F853" s="161" t="s">
        <v>252</v>
      </c>
      <c r="H853" s="162">
        <v>340.86799999999999</v>
      </c>
      <c r="I853" s="163"/>
      <c r="L853" s="159"/>
      <c r="M853" s="164"/>
      <c r="T853" s="165"/>
      <c r="AT853" s="160" t="s">
        <v>250</v>
      </c>
      <c r="AU853" s="160" t="s">
        <v>89</v>
      </c>
      <c r="AV853" s="13" t="s">
        <v>237</v>
      </c>
      <c r="AW853" s="13" t="s">
        <v>36</v>
      </c>
      <c r="AX853" s="13" t="s">
        <v>21</v>
      </c>
      <c r="AY853" s="160" t="s">
        <v>230</v>
      </c>
    </row>
    <row r="854" spans="2:51" s="1" customFormat="1" ht="11.25">
      <c r="B854" s="32"/>
      <c r="D854" s="152" t="s">
        <v>257</v>
      </c>
      <c r="F854" s="166" t="s">
        <v>604</v>
      </c>
      <c r="L854" s="32"/>
      <c r="M854" s="167"/>
      <c r="T854" s="56"/>
      <c r="AU854" s="17" t="s">
        <v>89</v>
      </c>
    </row>
    <row r="855" spans="2:51" s="1" customFormat="1" ht="11.25">
      <c r="B855" s="32"/>
      <c r="D855" s="152" t="s">
        <v>257</v>
      </c>
      <c r="F855" s="168" t="s">
        <v>485</v>
      </c>
      <c r="H855" s="169">
        <v>0</v>
      </c>
      <c r="L855" s="32"/>
      <c r="M855" s="167"/>
      <c r="T855" s="56"/>
      <c r="AU855" s="17" t="s">
        <v>89</v>
      </c>
    </row>
    <row r="856" spans="2:51" s="1" customFormat="1" ht="11.25">
      <c r="B856" s="32"/>
      <c r="D856" s="152" t="s">
        <v>257</v>
      </c>
      <c r="F856" s="168" t="s">
        <v>486</v>
      </c>
      <c r="H856" s="169">
        <v>34.334000000000003</v>
      </c>
      <c r="L856" s="32"/>
      <c r="M856" s="167"/>
      <c r="T856" s="56"/>
      <c r="AU856" s="17" t="s">
        <v>89</v>
      </c>
    </row>
    <row r="857" spans="2:51" s="1" customFormat="1" ht="11.25">
      <c r="B857" s="32"/>
      <c r="D857" s="152" t="s">
        <v>257</v>
      </c>
      <c r="F857" s="168" t="s">
        <v>487</v>
      </c>
      <c r="H857" s="169">
        <v>7.0490000000000004</v>
      </c>
      <c r="L857" s="32"/>
      <c r="M857" s="167"/>
      <c r="T857" s="56"/>
      <c r="AU857" s="17" t="s">
        <v>89</v>
      </c>
    </row>
    <row r="858" spans="2:51" s="1" customFormat="1" ht="11.25">
      <c r="B858" s="32"/>
      <c r="D858" s="152" t="s">
        <v>257</v>
      </c>
      <c r="F858" s="168" t="s">
        <v>488</v>
      </c>
      <c r="H858" s="169">
        <v>6.016</v>
      </c>
      <c r="L858" s="32"/>
      <c r="M858" s="167"/>
      <c r="T858" s="56"/>
      <c r="AU858" s="17" t="s">
        <v>89</v>
      </c>
    </row>
    <row r="859" spans="2:51" s="1" customFormat="1" ht="11.25">
      <c r="B859" s="32"/>
      <c r="D859" s="152" t="s">
        <v>257</v>
      </c>
      <c r="F859" s="168" t="s">
        <v>489</v>
      </c>
      <c r="H859" s="169">
        <v>8.6590000000000007</v>
      </c>
      <c r="L859" s="32"/>
      <c r="M859" s="167"/>
      <c r="T859" s="56"/>
      <c r="AU859" s="17" t="s">
        <v>89</v>
      </c>
    </row>
    <row r="860" spans="2:51" s="1" customFormat="1" ht="11.25">
      <c r="B860" s="32"/>
      <c r="D860" s="152" t="s">
        <v>257</v>
      </c>
      <c r="F860" s="168" t="s">
        <v>490</v>
      </c>
      <c r="H860" s="169">
        <v>0</v>
      </c>
      <c r="L860" s="32"/>
      <c r="M860" s="167"/>
      <c r="T860" s="56"/>
      <c r="AU860" s="17" t="s">
        <v>89</v>
      </c>
    </row>
    <row r="861" spans="2:51" s="1" customFormat="1" ht="11.25">
      <c r="B861" s="32"/>
      <c r="D861" s="152" t="s">
        <v>257</v>
      </c>
      <c r="F861" s="168" t="s">
        <v>491</v>
      </c>
      <c r="H861" s="169">
        <v>51.406999999999996</v>
      </c>
      <c r="L861" s="32"/>
      <c r="M861" s="167"/>
      <c r="T861" s="56"/>
      <c r="AU861" s="17" t="s">
        <v>89</v>
      </c>
    </row>
    <row r="862" spans="2:51" s="1" customFormat="1" ht="11.25">
      <c r="B862" s="32"/>
      <c r="D862" s="152" t="s">
        <v>257</v>
      </c>
      <c r="F862" s="168" t="s">
        <v>492</v>
      </c>
      <c r="H862" s="169">
        <v>22.363</v>
      </c>
      <c r="L862" s="32"/>
      <c r="M862" s="167"/>
      <c r="T862" s="56"/>
      <c r="AU862" s="17" t="s">
        <v>89</v>
      </c>
    </row>
    <row r="863" spans="2:51" s="1" customFormat="1" ht="11.25">
      <c r="B863" s="32"/>
      <c r="D863" s="152" t="s">
        <v>257</v>
      </c>
      <c r="F863" s="168" t="s">
        <v>493</v>
      </c>
      <c r="H863" s="169">
        <v>127.685</v>
      </c>
      <c r="L863" s="32"/>
      <c r="M863" s="167"/>
      <c r="T863" s="56"/>
      <c r="AU863" s="17" t="s">
        <v>89</v>
      </c>
    </row>
    <row r="864" spans="2:51" s="1" customFormat="1" ht="11.25">
      <c r="B864" s="32"/>
      <c r="D864" s="152" t="s">
        <v>257</v>
      </c>
      <c r="F864" s="168" t="s">
        <v>494</v>
      </c>
      <c r="H864" s="169">
        <v>97.771000000000001</v>
      </c>
      <c r="L864" s="32"/>
      <c r="M864" s="167"/>
      <c r="T864" s="56"/>
      <c r="AU864" s="17" t="s">
        <v>89</v>
      </c>
    </row>
    <row r="865" spans="2:47" s="1" customFormat="1" ht="11.25">
      <c r="B865" s="32"/>
      <c r="D865" s="152" t="s">
        <v>257</v>
      </c>
      <c r="F865" s="168" t="s">
        <v>495</v>
      </c>
      <c r="H865" s="169">
        <v>76.704999999999998</v>
      </c>
      <c r="L865" s="32"/>
      <c r="M865" s="167"/>
      <c r="T865" s="56"/>
      <c r="AU865" s="17" t="s">
        <v>89</v>
      </c>
    </row>
    <row r="866" spans="2:47" s="1" customFormat="1" ht="11.25">
      <c r="B866" s="32"/>
      <c r="D866" s="152" t="s">
        <v>257</v>
      </c>
      <c r="F866" s="168" t="s">
        <v>496</v>
      </c>
      <c r="H866" s="169">
        <v>0</v>
      </c>
      <c r="L866" s="32"/>
      <c r="M866" s="167"/>
      <c r="T866" s="56"/>
      <c r="AU866" s="17" t="s">
        <v>89</v>
      </c>
    </row>
    <row r="867" spans="2:47" s="1" customFormat="1" ht="11.25">
      <c r="B867" s="32"/>
      <c r="D867" s="152" t="s">
        <v>257</v>
      </c>
      <c r="F867" s="168" t="s">
        <v>497</v>
      </c>
      <c r="H867" s="169">
        <v>12.414999999999999</v>
      </c>
      <c r="L867" s="32"/>
      <c r="M867" s="167"/>
      <c r="T867" s="56"/>
      <c r="AU867" s="17" t="s">
        <v>89</v>
      </c>
    </row>
    <row r="868" spans="2:47" s="1" customFormat="1" ht="11.25">
      <c r="B868" s="32"/>
      <c r="D868" s="152" t="s">
        <v>257</v>
      </c>
      <c r="F868" s="168" t="s">
        <v>498</v>
      </c>
      <c r="H868" s="169">
        <v>12.955</v>
      </c>
      <c r="L868" s="32"/>
      <c r="M868" s="167"/>
      <c r="T868" s="56"/>
      <c r="AU868" s="17" t="s">
        <v>89</v>
      </c>
    </row>
    <row r="869" spans="2:47" s="1" customFormat="1" ht="11.25">
      <c r="B869" s="32"/>
      <c r="D869" s="152" t="s">
        <v>257</v>
      </c>
      <c r="F869" s="168" t="s">
        <v>499</v>
      </c>
      <c r="H869" s="169">
        <v>0</v>
      </c>
      <c r="L869" s="32"/>
      <c r="M869" s="167"/>
      <c r="T869" s="56"/>
      <c r="AU869" s="17" t="s">
        <v>89</v>
      </c>
    </row>
    <row r="870" spans="2:47" s="1" customFormat="1" ht="11.25">
      <c r="B870" s="32"/>
      <c r="D870" s="152" t="s">
        <v>257</v>
      </c>
      <c r="F870" s="168" t="s">
        <v>500</v>
      </c>
      <c r="H870" s="169">
        <v>11.590999999999999</v>
      </c>
      <c r="L870" s="32"/>
      <c r="M870" s="167"/>
      <c r="T870" s="56"/>
      <c r="AU870" s="17" t="s">
        <v>89</v>
      </c>
    </row>
    <row r="871" spans="2:47" s="1" customFormat="1" ht="11.25">
      <c r="B871" s="32"/>
      <c r="D871" s="152" t="s">
        <v>257</v>
      </c>
      <c r="F871" s="168" t="s">
        <v>501</v>
      </c>
      <c r="H871" s="169">
        <v>60.91</v>
      </c>
      <c r="L871" s="32"/>
      <c r="M871" s="167"/>
      <c r="T871" s="56"/>
      <c r="AU871" s="17" t="s">
        <v>89</v>
      </c>
    </row>
    <row r="872" spans="2:47" s="1" customFormat="1" ht="11.25">
      <c r="B872" s="32"/>
      <c r="D872" s="152" t="s">
        <v>257</v>
      </c>
      <c r="F872" s="168" t="s">
        <v>502</v>
      </c>
      <c r="H872" s="169">
        <v>51.289000000000001</v>
      </c>
      <c r="L872" s="32"/>
      <c r="M872" s="167"/>
      <c r="T872" s="56"/>
      <c r="AU872" s="17" t="s">
        <v>89</v>
      </c>
    </row>
    <row r="873" spans="2:47" s="1" customFormat="1" ht="11.25">
      <c r="B873" s="32"/>
      <c r="D873" s="152" t="s">
        <v>257</v>
      </c>
      <c r="F873" s="168" t="s">
        <v>503</v>
      </c>
      <c r="H873" s="169">
        <v>254.74</v>
      </c>
      <c r="L873" s="32"/>
      <c r="M873" s="167"/>
      <c r="T873" s="56"/>
      <c r="AU873" s="17" t="s">
        <v>89</v>
      </c>
    </row>
    <row r="874" spans="2:47" s="1" customFormat="1" ht="11.25">
      <c r="B874" s="32"/>
      <c r="D874" s="152" t="s">
        <v>257</v>
      </c>
      <c r="F874" s="168" t="s">
        <v>504</v>
      </c>
      <c r="H874" s="169">
        <v>16.126999999999999</v>
      </c>
      <c r="L874" s="32"/>
      <c r="M874" s="167"/>
      <c r="T874" s="56"/>
      <c r="AU874" s="17" t="s">
        <v>89</v>
      </c>
    </row>
    <row r="875" spans="2:47" s="1" customFormat="1" ht="11.25">
      <c r="B875" s="32"/>
      <c r="D875" s="152" t="s">
        <v>257</v>
      </c>
      <c r="F875" s="168" t="s">
        <v>505</v>
      </c>
      <c r="H875" s="169">
        <v>0</v>
      </c>
      <c r="L875" s="32"/>
      <c r="M875" s="167"/>
      <c r="T875" s="56"/>
      <c r="AU875" s="17" t="s">
        <v>89</v>
      </c>
    </row>
    <row r="876" spans="2:47" s="1" customFormat="1" ht="11.25">
      <c r="B876" s="32"/>
      <c r="D876" s="152" t="s">
        <v>257</v>
      </c>
      <c r="F876" s="168" t="s">
        <v>506</v>
      </c>
      <c r="H876" s="169">
        <v>5.2720000000000002</v>
      </c>
      <c r="L876" s="32"/>
      <c r="M876" s="167"/>
      <c r="T876" s="56"/>
      <c r="AU876" s="17" t="s">
        <v>89</v>
      </c>
    </row>
    <row r="877" spans="2:47" s="1" customFormat="1" ht="11.25">
      <c r="B877" s="32"/>
      <c r="D877" s="152" t="s">
        <v>257</v>
      </c>
      <c r="F877" s="168" t="s">
        <v>507</v>
      </c>
      <c r="H877" s="169">
        <v>0</v>
      </c>
      <c r="L877" s="32"/>
      <c r="M877" s="167"/>
      <c r="T877" s="56"/>
      <c r="AU877" s="17" t="s">
        <v>89</v>
      </c>
    </row>
    <row r="878" spans="2:47" s="1" customFormat="1" ht="11.25">
      <c r="B878" s="32"/>
      <c r="D878" s="152" t="s">
        <v>257</v>
      </c>
      <c r="F878" s="168" t="s">
        <v>508</v>
      </c>
      <c r="H878" s="169">
        <v>7.8540000000000001</v>
      </c>
      <c r="L878" s="32"/>
      <c r="M878" s="167"/>
      <c r="T878" s="56"/>
      <c r="AU878" s="17" t="s">
        <v>89</v>
      </c>
    </row>
    <row r="879" spans="2:47" s="1" customFormat="1" ht="11.25">
      <c r="B879" s="32"/>
      <c r="D879" s="152" t="s">
        <v>257</v>
      </c>
      <c r="F879" s="168" t="s">
        <v>509</v>
      </c>
      <c r="H879" s="169">
        <v>0</v>
      </c>
      <c r="L879" s="32"/>
      <c r="M879" s="167"/>
      <c r="T879" s="56"/>
      <c r="AU879" s="17" t="s">
        <v>89</v>
      </c>
    </row>
    <row r="880" spans="2:47" s="1" customFormat="1" ht="11.25">
      <c r="B880" s="32"/>
      <c r="D880" s="152" t="s">
        <v>257</v>
      </c>
      <c r="F880" s="168" t="s">
        <v>510</v>
      </c>
      <c r="H880" s="169">
        <v>-2.6840000000000002</v>
      </c>
      <c r="L880" s="32"/>
      <c r="M880" s="167"/>
      <c r="T880" s="56"/>
      <c r="AU880" s="17" t="s">
        <v>89</v>
      </c>
    </row>
    <row r="881" spans="2:47" s="1" customFormat="1" ht="11.25">
      <c r="B881" s="32"/>
      <c r="D881" s="152" t="s">
        <v>257</v>
      </c>
      <c r="F881" s="168" t="s">
        <v>511</v>
      </c>
      <c r="H881" s="169">
        <v>-1.012</v>
      </c>
      <c r="L881" s="32"/>
      <c r="M881" s="167"/>
      <c r="T881" s="56"/>
      <c r="AU881" s="17" t="s">
        <v>89</v>
      </c>
    </row>
    <row r="882" spans="2:47" s="1" customFormat="1" ht="11.25">
      <c r="B882" s="32"/>
      <c r="D882" s="152" t="s">
        <v>257</v>
      </c>
      <c r="F882" s="168" t="s">
        <v>512</v>
      </c>
      <c r="H882" s="169">
        <v>-63.426000000000002</v>
      </c>
      <c r="L882" s="32"/>
      <c r="M882" s="167"/>
      <c r="T882" s="56"/>
      <c r="AU882" s="17" t="s">
        <v>89</v>
      </c>
    </row>
    <row r="883" spans="2:47" s="1" customFormat="1" ht="11.25">
      <c r="B883" s="32"/>
      <c r="D883" s="152" t="s">
        <v>257</v>
      </c>
      <c r="F883" s="168" t="s">
        <v>513</v>
      </c>
      <c r="H883" s="169">
        <v>-34.156999999999996</v>
      </c>
      <c r="L883" s="32"/>
      <c r="M883" s="167"/>
      <c r="T883" s="56"/>
      <c r="AU883" s="17" t="s">
        <v>89</v>
      </c>
    </row>
    <row r="884" spans="2:47" s="1" customFormat="1" ht="11.25">
      <c r="B884" s="32"/>
      <c r="D884" s="152" t="s">
        <v>257</v>
      </c>
      <c r="F884" s="168" t="s">
        <v>514</v>
      </c>
      <c r="H884" s="169">
        <v>-41.195</v>
      </c>
      <c r="L884" s="32"/>
      <c r="M884" s="167"/>
      <c r="T884" s="56"/>
      <c r="AU884" s="17" t="s">
        <v>89</v>
      </c>
    </row>
    <row r="885" spans="2:47" s="1" customFormat="1" ht="11.25">
      <c r="B885" s="32"/>
      <c r="D885" s="152" t="s">
        <v>257</v>
      </c>
      <c r="F885" s="168" t="s">
        <v>515</v>
      </c>
      <c r="H885" s="169">
        <v>-37.585999999999999</v>
      </c>
      <c r="L885" s="32"/>
      <c r="M885" s="167"/>
      <c r="T885" s="56"/>
      <c r="AU885" s="17" t="s">
        <v>89</v>
      </c>
    </row>
    <row r="886" spans="2:47" s="1" customFormat="1" ht="11.25">
      <c r="B886" s="32"/>
      <c r="D886" s="152" t="s">
        <v>257</v>
      </c>
      <c r="F886" s="168" t="s">
        <v>516</v>
      </c>
      <c r="H886" s="169">
        <v>-40.975000000000001</v>
      </c>
      <c r="L886" s="32"/>
      <c r="M886" s="167"/>
      <c r="T886" s="56"/>
      <c r="AU886" s="17" t="s">
        <v>89</v>
      </c>
    </row>
    <row r="887" spans="2:47" s="1" customFormat="1" ht="11.25">
      <c r="B887" s="32"/>
      <c r="D887" s="152" t="s">
        <v>257</v>
      </c>
      <c r="F887" s="168" t="s">
        <v>288</v>
      </c>
      <c r="H887" s="169">
        <v>644.10699999999997</v>
      </c>
      <c r="L887" s="32"/>
      <c r="M887" s="167"/>
      <c r="T887" s="56"/>
      <c r="AU887" s="17" t="s">
        <v>89</v>
      </c>
    </row>
    <row r="888" spans="2:47" s="1" customFormat="1" ht="11.25">
      <c r="B888" s="32"/>
      <c r="D888" s="152" t="s">
        <v>257</v>
      </c>
      <c r="F888" s="166" t="s">
        <v>526</v>
      </c>
      <c r="L888" s="32"/>
      <c r="M888" s="167"/>
      <c r="T888" s="56"/>
      <c r="AU888" s="17" t="s">
        <v>89</v>
      </c>
    </row>
    <row r="889" spans="2:47" s="1" customFormat="1" ht="11.25">
      <c r="B889" s="32"/>
      <c r="D889" s="152" t="s">
        <v>257</v>
      </c>
      <c r="F889" s="168" t="s">
        <v>527</v>
      </c>
      <c r="H889" s="169">
        <v>2.7</v>
      </c>
      <c r="L889" s="32"/>
      <c r="M889" s="167"/>
      <c r="T889" s="56"/>
      <c r="AU889" s="17" t="s">
        <v>89</v>
      </c>
    </row>
    <row r="890" spans="2:47" s="1" customFormat="1" ht="11.25">
      <c r="B890" s="32"/>
      <c r="D890" s="152" t="s">
        <v>257</v>
      </c>
      <c r="F890" s="168" t="s">
        <v>252</v>
      </c>
      <c r="H890" s="169">
        <v>2.7</v>
      </c>
      <c r="L890" s="32"/>
      <c r="M890" s="167"/>
      <c r="T890" s="56"/>
      <c r="AU890" s="17" t="s">
        <v>89</v>
      </c>
    </row>
    <row r="891" spans="2:47" s="1" customFormat="1" ht="11.25">
      <c r="B891" s="32"/>
      <c r="D891" s="152" t="s">
        <v>257</v>
      </c>
      <c r="F891" s="166" t="s">
        <v>528</v>
      </c>
      <c r="L891" s="32"/>
      <c r="M891" s="167"/>
      <c r="T891" s="56"/>
      <c r="AU891" s="17" t="s">
        <v>89</v>
      </c>
    </row>
    <row r="892" spans="2:47" s="1" customFormat="1" ht="11.25">
      <c r="B892" s="32"/>
      <c r="D892" s="152" t="s">
        <v>257</v>
      </c>
      <c r="F892" s="168" t="s">
        <v>529</v>
      </c>
      <c r="H892" s="169">
        <v>8.5</v>
      </c>
      <c r="L892" s="32"/>
      <c r="M892" s="167"/>
      <c r="T892" s="56"/>
      <c r="AU892" s="17" t="s">
        <v>89</v>
      </c>
    </row>
    <row r="893" spans="2:47" s="1" customFormat="1" ht="11.25">
      <c r="B893" s="32"/>
      <c r="D893" s="152" t="s">
        <v>257</v>
      </c>
      <c r="F893" s="168" t="s">
        <v>252</v>
      </c>
      <c r="H893" s="169">
        <v>8.5</v>
      </c>
      <c r="L893" s="32"/>
      <c r="M893" s="167"/>
      <c r="T893" s="56"/>
      <c r="AU893" s="17" t="s">
        <v>89</v>
      </c>
    </row>
    <row r="894" spans="2:47" s="1" customFormat="1" ht="11.25">
      <c r="B894" s="32"/>
      <c r="D894" s="152" t="s">
        <v>257</v>
      </c>
      <c r="F894" s="166" t="s">
        <v>530</v>
      </c>
      <c r="L894" s="32"/>
      <c r="M894" s="167"/>
      <c r="T894" s="56"/>
      <c r="AU894" s="17" t="s">
        <v>89</v>
      </c>
    </row>
    <row r="895" spans="2:47" s="1" customFormat="1" ht="11.25">
      <c r="B895" s="32"/>
      <c r="D895" s="152" t="s">
        <v>257</v>
      </c>
      <c r="F895" s="168" t="s">
        <v>531</v>
      </c>
      <c r="H895" s="169">
        <v>19.7</v>
      </c>
      <c r="L895" s="32"/>
      <c r="M895" s="167"/>
      <c r="T895" s="56"/>
      <c r="AU895" s="17" t="s">
        <v>89</v>
      </c>
    </row>
    <row r="896" spans="2:47" s="1" customFormat="1" ht="11.25">
      <c r="B896" s="32"/>
      <c r="D896" s="152" t="s">
        <v>257</v>
      </c>
      <c r="F896" s="168" t="s">
        <v>532</v>
      </c>
      <c r="H896" s="169">
        <v>184.5</v>
      </c>
      <c r="L896" s="32"/>
      <c r="M896" s="167"/>
      <c r="T896" s="56"/>
      <c r="AU896" s="17" t="s">
        <v>89</v>
      </c>
    </row>
    <row r="897" spans="2:65" s="1" customFormat="1" ht="11.25">
      <c r="B897" s="32"/>
      <c r="D897" s="152" t="s">
        <v>257</v>
      </c>
      <c r="F897" s="168" t="s">
        <v>533</v>
      </c>
      <c r="H897" s="169">
        <v>4</v>
      </c>
      <c r="L897" s="32"/>
      <c r="M897" s="167"/>
      <c r="T897" s="56"/>
      <c r="AU897" s="17" t="s">
        <v>89</v>
      </c>
    </row>
    <row r="898" spans="2:65" s="1" customFormat="1" ht="11.25">
      <c r="B898" s="32"/>
      <c r="D898" s="152" t="s">
        <v>257</v>
      </c>
      <c r="F898" s="168" t="s">
        <v>534</v>
      </c>
      <c r="H898" s="169">
        <v>-8</v>
      </c>
      <c r="L898" s="32"/>
      <c r="M898" s="167"/>
      <c r="T898" s="56"/>
      <c r="AU898" s="17" t="s">
        <v>89</v>
      </c>
    </row>
    <row r="899" spans="2:65" s="1" customFormat="1" ht="11.25">
      <c r="B899" s="32"/>
      <c r="D899" s="152" t="s">
        <v>257</v>
      </c>
      <c r="F899" s="168" t="s">
        <v>252</v>
      </c>
      <c r="H899" s="169">
        <v>200.2</v>
      </c>
      <c r="L899" s="32"/>
      <c r="M899" s="167"/>
      <c r="T899" s="56"/>
      <c r="AU899" s="17" t="s">
        <v>89</v>
      </c>
    </row>
    <row r="900" spans="2:65" s="1" customFormat="1" ht="11.25">
      <c r="B900" s="32"/>
      <c r="D900" s="152" t="s">
        <v>257</v>
      </c>
      <c r="F900" s="166" t="s">
        <v>465</v>
      </c>
      <c r="L900" s="32"/>
      <c r="M900" s="167"/>
      <c r="T900" s="56"/>
      <c r="AU900" s="17" t="s">
        <v>89</v>
      </c>
    </row>
    <row r="901" spans="2:65" s="1" customFormat="1" ht="11.25">
      <c r="B901" s="32"/>
      <c r="D901" s="152" t="s">
        <v>257</v>
      </c>
      <c r="F901" s="168" t="s">
        <v>466</v>
      </c>
      <c r="H901" s="169">
        <v>250.5</v>
      </c>
      <c r="L901" s="32"/>
      <c r="M901" s="167"/>
      <c r="T901" s="56"/>
      <c r="AU901" s="17" t="s">
        <v>89</v>
      </c>
    </row>
    <row r="902" spans="2:65" s="1" customFormat="1" ht="11.25">
      <c r="B902" s="32"/>
      <c r="D902" s="152" t="s">
        <v>257</v>
      </c>
      <c r="F902" s="168" t="s">
        <v>252</v>
      </c>
      <c r="H902" s="169">
        <v>250.5</v>
      </c>
      <c r="L902" s="32"/>
      <c r="M902" s="167"/>
      <c r="T902" s="56"/>
      <c r="AU902" s="17" t="s">
        <v>89</v>
      </c>
    </row>
    <row r="903" spans="2:65" s="1" customFormat="1" ht="24.2" customHeight="1">
      <c r="B903" s="32"/>
      <c r="C903" s="187" t="s">
        <v>605</v>
      </c>
      <c r="D903" s="187" t="s">
        <v>606</v>
      </c>
      <c r="E903" s="188" t="s">
        <v>607</v>
      </c>
      <c r="F903" s="189" t="s">
        <v>608</v>
      </c>
      <c r="G903" s="190" t="s">
        <v>350</v>
      </c>
      <c r="H903" s="191">
        <v>647.649</v>
      </c>
      <c r="I903" s="192"/>
      <c r="J903" s="193">
        <f>ROUND(I903*H903,2)</f>
        <v>0</v>
      </c>
      <c r="K903" s="189" t="s">
        <v>248</v>
      </c>
      <c r="L903" s="194"/>
      <c r="M903" s="195" t="s">
        <v>1</v>
      </c>
      <c r="N903" s="196" t="s">
        <v>46</v>
      </c>
      <c r="P903" s="147">
        <f>O903*H903</f>
        <v>0</v>
      </c>
      <c r="Q903" s="147">
        <v>0</v>
      </c>
      <c r="R903" s="147">
        <f>Q903*H903</f>
        <v>0</v>
      </c>
      <c r="S903" s="147">
        <v>0</v>
      </c>
      <c r="T903" s="148">
        <f>S903*H903</f>
        <v>0</v>
      </c>
      <c r="AR903" s="149" t="s">
        <v>154</v>
      </c>
      <c r="AT903" s="149" t="s">
        <v>606</v>
      </c>
      <c r="AU903" s="149" t="s">
        <v>89</v>
      </c>
      <c r="AY903" s="17" t="s">
        <v>230</v>
      </c>
      <c r="BE903" s="150">
        <f>IF(N903="základní",J903,0)</f>
        <v>0</v>
      </c>
      <c r="BF903" s="150">
        <f>IF(N903="snížená",J903,0)</f>
        <v>0</v>
      </c>
      <c r="BG903" s="150">
        <f>IF(N903="zákl. přenesená",J903,0)</f>
        <v>0</v>
      </c>
      <c r="BH903" s="150">
        <f>IF(N903="sníž. přenesená",J903,0)</f>
        <v>0</v>
      </c>
      <c r="BI903" s="150">
        <f>IF(N903="nulová",J903,0)</f>
        <v>0</v>
      </c>
      <c r="BJ903" s="17" t="s">
        <v>21</v>
      </c>
      <c r="BK903" s="150">
        <f>ROUND(I903*H903,2)</f>
        <v>0</v>
      </c>
      <c r="BL903" s="17" t="s">
        <v>237</v>
      </c>
      <c r="BM903" s="149" t="s">
        <v>609</v>
      </c>
    </row>
    <row r="904" spans="2:65" s="12" customFormat="1" ht="11.25">
      <c r="B904" s="151"/>
      <c r="D904" s="152" t="s">
        <v>250</v>
      </c>
      <c r="E904" s="153" t="s">
        <v>1</v>
      </c>
      <c r="F904" s="154" t="s">
        <v>610</v>
      </c>
      <c r="H904" s="155">
        <v>647.649</v>
      </c>
      <c r="I904" s="156"/>
      <c r="L904" s="151"/>
      <c r="M904" s="157"/>
      <c r="T904" s="158"/>
      <c r="AT904" s="153" t="s">
        <v>250</v>
      </c>
      <c r="AU904" s="153" t="s">
        <v>89</v>
      </c>
      <c r="AV904" s="12" t="s">
        <v>89</v>
      </c>
      <c r="AW904" s="12" t="s">
        <v>36</v>
      </c>
      <c r="AX904" s="12" t="s">
        <v>21</v>
      </c>
      <c r="AY904" s="153" t="s">
        <v>230</v>
      </c>
    </row>
    <row r="905" spans="2:65" s="1" customFormat="1" ht="11.25">
      <c r="B905" s="32"/>
      <c r="D905" s="152" t="s">
        <v>257</v>
      </c>
      <c r="F905" s="166" t="s">
        <v>611</v>
      </c>
      <c r="L905" s="32"/>
      <c r="M905" s="167"/>
      <c r="T905" s="56"/>
      <c r="AU905" s="17" t="s">
        <v>89</v>
      </c>
    </row>
    <row r="906" spans="2:65" s="1" customFormat="1" ht="11.25">
      <c r="B906" s="32"/>
      <c r="D906" s="152" t="s">
        <v>257</v>
      </c>
      <c r="F906" s="168" t="s">
        <v>598</v>
      </c>
      <c r="H906" s="169">
        <v>644.10699999999997</v>
      </c>
      <c r="L906" s="32"/>
      <c r="M906" s="167"/>
      <c r="T906" s="56"/>
      <c r="AU906" s="17" t="s">
        <v>89</v>
      </c>
    </row>
    <row r="907" spans="2:65" s="1" customFormat="1" ht="11.25">
      <c r="B907" s="32"/>
      <c r="D907" s="152" t="s">
        <v>257</v>
      </c>
      <c r="F907" s="168" t="s">
        <v>599</v>
      </c>
      <c r="H907" s="169">
        <v>0</v>
      </c>
      <c r="L907" s="32"/>
      <c r="M907" s="167"/>
      <c r="T907" s="56"/>
      <c r="AU907" s="17" t="s">
        <v>89</v>
      </c>
    </row>
    <row r="908" spans="2:65" s="1" customFormat="1" ht="11.25">
      <c r="B908" s="32"/>
      <c r="D908" s="152" t="s">
        <v>257</v>
      </c>
      <c r="F908" s="168" t="s">
        <v>600</v>
      </c>
      <c r="H908" s="169">
        <v>-1.4790000000000001</v>
      </c>
      <c r="L908" s="32"/>
      <c r="M908" s="167"/>
      <c r="T908" s="56"/>
      <c r="AU908" s="17" t="s">
        <v>89</v>
      </c>
    </row>
    <row r="909" spans="2:65" s="1" customFormat="1" ht="11.25">
      <c r="B909" s="32"/>
      <c r="D909" s="152" t="s">
        <v>257</v>
      </c>
      <c r="F909" s="168" t="s">
        <v>601</v>
      </c>
      <c r="H909" s="169">
        <v>-4.843</v>
      </c>
      <c r="L909" s="32"/>
      <c r="M909" s="167"/>
      <c r="T909" s="56"/>
      <c r="AU909" s="17" t="s">
        <v>89</v>
      </c>
    </row>
    <row r="910" spans="2:65" s="1" customFormat="1" ht="11.25">
      <c r="B910" s="32"/>
      <c r="D910" s="152" t="s">
        <v>257</v>
      </c>
      <c r="F910" s="168" t="s">
        <v>602</v>
      </c>
      <c r="H910" s="169">
        <v>-125.52500000000001</v>
      </c>
      <c r="L910" s="32"/>
      <c r="M910" s="167"/>
      <c r="T910" s="56"/>
      <c r="AU910" s="17" t="s">
        <v>89</v>
      </c>
    </row>
    <row r="911" spans="2:65" s="1" customFormat="1" ht="11.25">
      <c r="B911" s="32"/>
      <c r="D911" s="152" t="s">
        <v>257</v>
      </c>
      <c r="F911" s="168" t="s">
        <v>603</v>
      </c>
      <c r="H911" s="169">
        <v>-171.392</v>
      </c>
      <c r="L911" s="32"/>
      <c r="M911" s="167"/>
      <c r="T911" s="56"/>
      <c r="AU911" s="17" t="s">
        <v>89</v>
      </c>
    </row>
    <row r="912" spans="2:65" s="1" customFormat="1" ht="11.25">
      <c r="B912" s="32"/>
      <c r="D912" s="152" t="s">
        <v>257</v>
      </c>
      <c r="F912" s="168" t="s">
        <v>252</v>
      </c>
      <c r="H912" s="169">
        <v>340.86799999999999</v>
      </c>
      <c r="L912" s="32"/>
      <c r="M912" s="167"/>
      <c r="T912" s="56"/>
      <c r="AU912" s="17" t="s">
        <v>89</v>
      </c>
    </row>
    <row r="913" spans="2:47" s="1" customFormat="1" ht="11.25">
      <c r="B913" s="32"/>
      <c r="D913" s="152" t="s">
        <v>257</v>
      </c>
      <c r="F913" s="170" t="s">
        <v>604</v>
      </c>
      <c r="L913" s="32"/>
      <c r="M913" s="167"/>
      <c r="T913" s="56"/>
      <c r="AU913" s="17" t="s">
        <v>89</v>
      </c>
    </row>
    <row r="914" spans="2:47" s="1" customFormat="1" ht="11.25">
      <c r="B914" s="32"/>
      <c r="D914" s="152" t="s">
        <v>257</v>
      </c>
      <c r="F914" s="171" t="s">
        <v>485</v>
      </c>
      <c r="H914" s="169">
        <v>0</v>
      </c>
      <c r="L914" s="32"/>
      <c r="M914" s="167"/>
      <c r="T914" s="56"/>
      <c r="AU914" s="17" t="s">
        <v>89</v>
      </c>
    </row>
    <row r="915" spans="2:47" s="1" customFormat="1" ht="11.25">
      <c r="B915" s="32"/>
      <c r="D915" s="152" t="s">
        <v>257</v>
      </c>
      <c r="F915" s="171" t="s">
        <v>486</v>
      </c>
      <c r="H915" s="169">
        <v>34.334000000000003</v>
      </c>
      <c r="L915" s="32"/>
      <c r="M915" s="167"/>
      <c r="T915" s="56"/>
      <c r="AU915" s="17" t="s">
        <v>89</v>
      </c>
    </row>
    <row r="916" spans="2:47" s="1" customFormat="1" ht="11.25">
      <c r="B916" s="32"/>
      <c r="D916" s="152" t="s">
        <v>257</v>
      </c>
      <c r="F916" s="171" t="s">
        <v>487</v>
      </c>
      <c r="H916" s="169">
        <v>7.0490000000000004</v>
      </c>
      <c r="L916" s="32"/>
      <c r="M916" s="167"/>
      <c r="T916" s="56"/>
      <c r="AU916" s="17" t="s">
        <v>89</v>
      </c>
    </row>
    <row r="917" spans="2:47" s="1" customFormat="1" ht="11.25">
      <c r="B917" s="32"/>
      <c r="D917" s="152" t="s">
        <v>257</v>
      </c>
      <c r="F917" s="171" t="s">
        <v>488</v>
      </c>
      <c r="H917" s="169">
        <v>6.016</v>
      </c>
      <c r="L917" s="32"/>
      <c r="M917" s="167"/>
      <c r="T917" s="56"/>
      <c r="AU917" s="17" t="s">
        <v>89</v>
      </c>
    </row>
    <row r="918" spans="2:47" s="1" customFormat="1" ht="11.25">
      <c r="B918" s="32"/>
      <c r="D918" s="152" t="s">
        <v>257</v>
      </c>
      <c r="F918" s="171" t="s">
        <v>489</v>
      </c>
      <c r="H918" s="169">
        <v>8.6590000000000007</v>
      </c>
      <c r="L918" s="32"/>
      <c r="M918" s="167"/>
      <c r="T918" s="56"/>
      <c r="AU918" s="17" t="s">
        <v>89</v>
      </c>
    </row>
    <row r="919" spans="2:47" s="1" customFormat="1" ht="11.25">
      <c r="B919" s="32"/>
      <c r="D919" s="152" t="s">
        <v>257</v>
      </c>
      <c r="F919" s="171" t="s">
        <v>490</v>
      </c>
      <c r="H919" s="169">
        <v>0</v>
      </c>
      <c r="L919" s="32"/>
      <c r="M919" s="167"/>
      <c r="T919" s="56"/>
      <c r="AU919" s="17" t="s">
        <v>89</v>
      </c>
    </row>
    <row r="920" spans="2:47" s="1" customFormat="1" ht="11.25">
      <c r="B920" s="32"/>
      <c r="D920" s="152" t="s">
        <v>257</v>
      </c>
      <c r="F920" s="171" t="s">
        <v>491</v>
      </c>
      <c r="H920" s="169">
        <v>51.406999999999996</v>
      </c>
      <c r="L920" s="32"/>
      <c r="M920" s="167"/>
      <c r="T920" s="56"/>
      <c r="AU920" s="17" t="s">
        <v>89</v>
      </c>
    </row>
    <row r="921" spans="2:47" s="1" customFormat="1" ht="11.25">
      <c r="B921" s="32"/>
      <c r="D921" s="152" t="s">
        <v>257</v>
      </c>
      <c r="F921" s="171" t="s">
        <v>492</v>
      </c>
      <c r="H921" s="169">
        <v>22.363</v>
      </c>
      <c r="L921" s="32"/>
      <c r="M921" s="167"/>
      <c r="T921" s="56"/>
      <c r="AU921" s="17" t="s">
        <v>89</v>
      </c>
    </row>
    <row r="922" spans="2:47" s="1" customFormat="1" ht="11.25">
      <c r="B922" s="32"/>
      <c r="D922" s="152" t="s">
        <v>257</v>
      </c>
      <c r="F922" s="171" t="s">
        <v>493</v>
      </c>
      <c r="H922" s="169">
        <v>127.685</v>
      </c>
      <c r="L922" s="32"/>
      <c r="M922" s="167"/>
      <c r="T922" s="56"/>
      <c r="AU922" s="17" t="s">
        <v>89</v>
      </c>
    </row>
    <row r="923" spans="2:47" s="1" customFormat="1" ht="11.25">
      <c r="B923" s="32"/>
      <c r="D923" s="152" t="s">
        <v>257</v>
      </c>
      <c r="F923" s="171" t="s">
        <v>494</v>
      </c>
      <c r="H923" s="169">
        <v>97.771000000000001</v>
      </c>
      <c r="L923" s="32"/>
      <c r="M923" s="167"/>
      <c r="T923" s="56"/>
      <c r="AU923" s="17" t="s">
        <v>89</v>
      </c>
    </row>
    <row r="924" spans="2:47" s="1" customFormat="1" ht="11.25">
      <c r="B924" s="32"/>
      <c r="D924" s="152" t="s">
        <v>257</v>
      </c>
      <c r="F924" s="171" t="s">
        <v>495</v>
      </c>
      <c r="H924" s="169">
        <v>76.704999999999998</v>
      </c>
      <c r="L924" s="32"/>
      <c r="M924" s="167"/>
      <c r="T924" s="56"/>
      <c r="AU924" s="17" t="s">
        <v>89</v>
      </c>
    </row>
    <row r="925" spans="2:47" s="1" customFormat="1" ht="11.25">
      <c r="B925" s="32"/>
      <c r="D925" s="152" t="s">
        <v>257</v>
      </c>
      <c r="F925" s="171" t="s">
        <v>496</v>
      </c>
      <c r="H925" s="169">
        <v>0</v>
      </c>
      <c r="L925" s="32"/>
      <c r="M925" s="167"/>
      <c r="T925" s="56"/>
      <c r="AU925" s="17" t="s">
        <v>89</v>
      </c>
    </row>
    <row r="926" spans="2:47" s="1" customFormat="1" ht="11.25">
      <c r="B926" s="32"/>
      <c r="D926" s="152" t="s">
        <v>257</v>
      </c>
      <c r="F926" s="171" t="s">
        <v>497</v>
      </c>
      <c r="H926" s="169">
        <v>12.414999999999999</v>
      </c>
      <c r="L926" s="32"/>
      <c r="M926" s="167"/>
      <c r="T926" s="56"/>
      <c r="AU926" s="17" t="s">
        <v>89</v>
      </c>
    </row>
    <row r="927" spans="2:47" s="1" customFormat="1" ht="11.25">
      <c r="B927" s="32"/>
      <c r="D927" s="152" t="s">
        <v>257</v>
      </c>
      <c r="F927" s="171" t="s">
        <v>498</v>
      </c>
      <c r="H927" s="169">
        <v>12.955</v>
      </c>
      <c r="L927" s="32"/>
      <c r="M927" s="167"/>
      <c r="T927" s="56"/>
      <c r="AU927" s="17" t="s">
        <v>89</v>
      </c>
    </row>
    <row r="928" spans="2:47" s="1" customFormat="1" ht="11.25">
      <c r="B928" s="32"/>
      <c r="D928" s="152" t="s">
        <v>257</v>
      </c>
      <c r="F928" s="171" t="s">
        <v>499</v>
      </c>
      <c r="H928" s="169">
        <v>0</v>
      </c>
      <c r="L928" s="32"/>
      <c r="M928" s="167"/>
      <c r="T928" s="56"/>
      <c r="AU928" s="17" t="s">
        <v>89</v>
      </c>
    </row>
    <row r="929" spans="2:47" s="1" customFormat="1" ht="11.25">
      <c r="B929" s="32"/>
      <c r="D929" s="152" t="s">
        <v>257</v>
      </c>
      <c r="F929" s="171" t="s">
        <v>500</v>
      </c>
      <c r="H929" s="169">
        <v>11.590999999999999</v>
      </c>
      <c r="L929" s="32"/>
      <c r="M929" s="167"/>
      <c r="T929" s="56"/>
      <c r="AU929" s="17" t="s">
        <v>89</v>
      </c>
    </row>
    <row r="930" spans="2:47" s="1" customFormat="1" ht="11.25">
      <c r="B930" s="32"/>
      <c r="D930" s="152" t="s">
        <v>257</v>
      </c>
      <c r="F930" s="171" t="s">
        <v>501</v>
      </c>
      <c r="H930" s="169">
        <v>60.91</v>
      </c>
      <c r="L930" s="32"/>
      <c r="M930" s="167"/>
      <c r="T930" s="56"/>
      <c r="AU930" s="17" t="s">
        <v>89</v>
      </c>
    </row>
    <row r="931" spans="2:47" s="1" customFormat="1" ht="11.25">
      <c r="B931" s="32"/>
      <c r="D931" s="152" t="s">
        <v>257</v>
      </c>
      <c r="F931" s="171" t="s">
        <v>502</v>
      </c>
      <c r="H931" s="169">
        <v>51.289000000000001</v>
      </c>
      <c r="L931" s="32"/>
      <c r="M931" s="167"/>
      <c r="T931" s="56"/>
      <c r="AU931" s="17" t="s">
        <v>89</v>
      </c>
    </row>
    <row r="932" spans="2:47" s="1" customFormat="1" ht="11.25">
      <c r="B932" s="32"/>
      <c r="D932" s="152" t="s">
        <v>257</v>
      </c>
      <c r="F932" s="171" t="s">
        <v>503</v>
      </c>
      <c r="H932" s="169">
        <v>254.74</v>
      </c>
      <c r="L932" s="32"/>
      <c r="M932" s="167"/>
      <c r="T932" s="56"/>
      <c r="AU932" s="17" t="s">
        <v>89</v>
      </c>
    </row>
    <row r="933" spans="2:47" s="1" customFormat="1" ht="11.25">
      <c r="B933" s="32"/>
      <c r="D933" s="152" t="s">
        <v>257</v>
      </c>
      <c r="F933" s="171" t="s">
        <v>504</v>
      </c>
      <c r="H933" s="169">
        <v>16.126999999999999</v>
      </c>
      <c r="L933" s="32"/>
      <c r="M933" s="167"/>
      <c r="T933" s="56"/>
      <c r="AU933" s="17" t="s">
        <v>89</v>
      </c>
    </row>
    <row r="934" spans="2:47" s="1" customFormat="1" ht="11.25">
      <c r="B934" s="32"/>
      <c r="D934" s="152" t="s">
        <v>257</v>
      </c>
      <c r="F934" s="171" t="s">
        <v>505</v>
      </c>
      <c r="H934" s="169">
        <v>0</v>
      </c>
      <c r="L934" s="32"/>
      <c r="M934" s="167"/>
      <c r="T934" s="56"/>
      <c r="AU934" s="17" t="s">
        <v>89</v>
      </c>
    </row>
    <row r="935" spans="2:47" s="1" customFormat="1" ht="11.25">
      <c r="B935" s="32"/>
      <c r="D935" s="152" t="s">
        <v>257</v>
      </c>
      <c r="F935" s="171" t="s">
        <v>506</v>
      </c>
      <c r="H935" s="169">
        <v>5.2720000000000002</v>
      </c>
      <c r="L935" s="32"/>
      <c r="M935" s="167"/>
      <c r="T935" s="56"/>
      <c r="AU935" s="17" t="s">
        <v>89</v>
      </c>
    </row>
    <row r="936" spans="2:47" s="1" customFormat="1" ht="11.25">
      <c r="B936" s="32"/>
      <c r="D936" s="152" t="s">
        <v>257</v>
      </c>
      <c r="F936" s="171" t="s">
        <v>507</v>
      </c>
      <c r="H936" s="169">
        <v>0</v>
      </c>
      <c r="L936" s="32"/>
      <c r="M936" s="167"/>
      <c r="T936" s="56"/>
      <c r="AU936" s="17" t="s">
        <v>89</v>
      </c>
    </row>
    <row r="937" spans="2:47" s="1" customFormat="1" ht="11.25">
      <c r="B937" s="32"/>
      <c r="D937" s="152" t="s">
        <v>257</v>
      </c>
      <c r="F937" s="171" t="s">
        <v>508</v>
      </c>
      <c r="H937" s="169">
        <v>7.8540000000000001</v>
      </c>
      <c r="L937" s="32"/>
      <c r="M937" s="167"/>
      <c r="T937" s="56"/>
      <c r="AU937" s="17" t="s">
        <v>89</v>
      </c>
    </row>
    <row r="938" spans="2:47" s="1" customFormat="1" ht="11.25">
      <c r="B938" s="32"/>
      <c r="D938" s="152" t="s">
        <v>257</v>
      </c>
      <c r="F938" s="171" t="s">
        <v>509</v>
      </c>
      <c r="H938" s="169">
        <v>0</v>
      </c>
      <c r="L938" s="32"/>
      <c r="M938" s="167"/>
      <c r="T938" s="56"/>
      <c r="AU938" s="17" t="s">
        <v>89</v>
      </c>
    </row>
    <row r="939" spans="2:47" s="1" customFormat="1" ht="11.25">
      <c r="B939" s="32"/>
      <c r="D939" s="152" t="s">
        <v>257</v>
      </c>
      <c r="F939" s="171" t="s">
        <v>510</v>
      </c>
      <c r="H939" s="169">
        <v>-2.6840000000000002</v>
      </c>
      <c r="L939" s="32"/>
      <c r="M939" s="167"/>
      <c r="T939" s="56"/>
      <c r="AU939" s="17" t="s">
        <v>89</v>
      </c>
    </row>
    <row r="940" spans="2:47" s="1" customFormat="1" ht="11.25">
      <c r="B940" s="32"/>
      <c r="D940" s="152" t="s">
        <v>257</v>
      </c>
      <c r="F940" s="171" t="s">
        <v>511</v>
      </c>
      <c r="H940" s="169">
        <v>-1.012</v>
      </c>
      <c r="L940" s="32"/>
      <c r="M940" s="167"/>
      <c r="T940" s="56"/>
      <c r="AU940" s="17" t="s">
        <v>89</v>
      </c>
    </row>
    <row r="941" spans="2:47" s="1" customFormat="1" ht="11.25">
      <c r="B941" s="32"/>
      <c r="D941" s="152" t="s">
        <v>257</v>
      </c>
      <c r="F941" s="171" t="s">
        <v>512</v>
      </c>
      <c r="H941" s="169">
        <v>-63.426000000000002</v>
      </c>
      <c r="L941" s="32"/>
      <c r="M941" s="167"/>
      <c r="T941" s="56"/>
      <c r="AU941" s="17" t="s">
        <v>89</v>
      </c>
    </row>
    <row r="942" spans="2:47" s="1" customFormat="1" ht="11.25">
      <c r="B942" s="32"/>
      <c r="D942" s="152" t="s">
        <v>257</v>
      </c>
      <c r="F942" s="171" t="s">
        <v>513</v>
      </c>
      <c r="H942" s="169">
        <v>-34.156999999999996</v>
      </c>
      <c r="L942" s="32"/>
      <c r="M942" s="167"/>
      <c r="T942" s="56"/>
      <c r="AU942" s="17" t="s">
        <v>89</v>
      </c>
    </row>
    <row r="943" spans="2:47" s="1" customFormat="1" ht="11.25">
      <c r="B943" s="32"/>
      <c r="D943" s="152" t="s">
        <v>257</v>
      </c>
      <c r="F943" s="171" t="s">
        <v>514</v>
      </c>
      <c r="H943" s="169">
        <v>-41.195</v>
      </c>
      <c r="L943" s="32"/>
      <c r="M943" s="167"/>
      <c r="T943" s="56"/>
      <c r="AU943" s="17" t="s">
        <v>89</v>
      </c>
    </row>
    <row r="944" spans="2:47" s="1" customFormat="1" ht="11.25">
      <c r="B944" s="32"/>
      <c r="D944" s="152" t="s">
        <v>257</v>
      </c>
      <c r="F944" s="171" t="s">
        <v>515</v>
      </c>
      <c r="H944" s="169">
        <v>-37.585999999999999</v>
      </c>
      <c r="L944" s="32"/>
      <c r="M944" s="167"/>
      <c r="T944" s="56"/>
      <c r="AU944" s="17" t="s">
        <v>89</v>
      </c>
    </row>
    <row r="945" spans="2:47" s="1" customFormat="1" ht="11.25">
      <c r="B945" s="32"/>
      <c r="D945" s="152" t="s">
        <v>257</v>
      </c>
      <c r="F945" s="171" t="s">
        <v>516</v>
      </c>
      <c r="H945" s="169">
        <v>-40.975000000000001</v>
      </c>
      <c r="L945" s="32"/>
      <c r="M945" s="167"/>
      <c r="T945" s="56"/>
      <c r="AU945" s="17" t="s">
        <v>89</v>
      </c>
    </row>
    <row r="946" spans="2:47" s="1" customFormat="1" ht="11.25">
      <c r="B946" s="32"/>
      <c r="D946" s="152" t="s">
        <v>257</v>
      </c>
      <c r="F946" s="171" t="s">
        <v>288</v>
      </c>
      <c r="H946" s="169">
        <v>644.10699999999997</v>
      </c>
      <c r="L946" s="32"/>
      <c r="M946" s="167"/>
      <c r="T946" s="56"/>
      <c r="AU946" s="17" t="s">
        <v>89</v>
      </c>
    </row>
    <row r="947" spans="2:47" s="1" customFormat="1" ht="11.25">
      <c r="B947" s="32"/>
      <c r="D947" s="152" t="s">
        <v>257</v>
      </c>
      <c r="F947" s="170" t="s">
        <v>526</v>
      </c>
      <c r="L947" s="32"/>
      <c r="M947" s="167"/>
      <c r="T947" s="56"/>
      <c r="AU947" s="17" t="s">
        <v>89</v>
      </c>
    </row>
    <row r="948" spans="2:47" s="1" customFormat="1" ht="11.25">
      <c r="B948" s="32"/>
      <c r="D948" s="152" t="s">
        <v>257</v>
      </c>
      <c r="F948" s="171" t="s">
        <v>527</v>
      </c>
      <c r="H948" s="169">
        <v>2.7</v>
      </c>
      <c r="L948" s="32"/>
      <c r="M948" s="167"/>
      <c r="T948" s="56"/>
      <c r="AU948" s="17" t="s">
        <v>89</v>
      </c>
    </row>
    <row r="949" spans="2:47" s="1" customFormat="1" ht="11.25">
      <c r="B949" s="32"/>
      <c r="D949" s="152" t="s">
        <v>257</v>
      </c>
      <c r="F949" s="171" t="s">
        <v>252</v>
      </c>
      <c r="H949" s="169">
        <v>2.7</v>
      </c>
      <c r="L949" s="32"/>
      <c r="M949" s="167"/>
      <c r="T949" s="56"/>
      <c r="AU949" s="17" t="s">
        <v>89</v>
      </c>
    </row>
    <row r="950" spans="2:47" s="1" customFormat="1" ht="11.25">
      <c r="B950" s="32"/>
      <c r="D950" s="152" t="s">
        <v>257</v>
      </c>
      <c r="F950" s="170" t="s">
        <v>528</v>
      </c>
      <c r="L950" s="32"/>
      <c r="M950" s="167"/>
      <c r="T950" s="56"/>
      <c r="AU950" s="17" t="s">
        <v>89</v>
      </c>
    </row>
    <row r="951" spans="2:47" s="1" customFormat="1" ht="11.25">
      <c r="B951" s="32"/>
      <c r="D951" s="152" t="s">
        <v>257</v>
      </c>
      <c r="F951" s="171" t="s">
        <v>529</v>
      </c>
      <c r="H951" s="169">
        <v>8.5</v>
      </c>
      <c r="L951" s="32"/>
      <c r="M951" s="167"/>
      <c r="T951" s="56"/>
      <c r="AU951" s="17" t="s">
        <v>89</v>
      </c>
    </row>
    <row r="952" spans="2:47" s="1" customFormat="1" ht="11.25">
      <c r="B952" s="32"/>
      <c r="D952" s="152" t="s">
        <v>257</v>
      </c>
      <c r="F952" s="171" t="s">
        <v>252</v>
      </c>
      <c r="H952" s="169">
        <v>8.5</v>
      </c>
      <c r="L952" s="32"/>
      <c r="M952" s="167"/>
      <c r="T952" s="56"/>
      <c r="AU952" s="17" t="s">
        <v>89</v>
      </c>
    </row>
    <row r="953" spans="2:47" s="1" customFormat="1" ht="11.25">
      <c r="B953" s="32"/>
      <c r="D953" s="152" t="s">
        <v>257</v>
      </c>
      <c r="F953" s="170" t="s">
        <v>530</v>
      </c>
      <c r="L953" s="32"/>
      <c r="M953" s="167"/>
      <c r="T953" s="56"/>
      <c r="AU953" s="17" t="s">
        <v>89</v>
      </c>
    </row>
    <row r="954" spans="2:47" s="1" customFormat="1" ht="11.25">
      <c r="B954" s="32"/>
      <c r="D954" s="152" t="s">
        <v>257</v>
      </c>
      <c r="F954" s="171" t="s">
        <v>531</v>
      </c>
      <c r="H954" s="169">
        <v>19.7</v>
      </c>
      <c r="L954" s="32"/>
      <c r="M954" s="167"/>
      <c r="T954" s="56"/>
      <c r="AU954" s="17" t="s">
        <v>89</v>
      </c>
    </row>
    <row r="955" spans="2:47" s="1" customFormat="1" ht="11.25">
      <c r="B955" s="32"/>
      <c r="D955" s="152" t="s">
        <v>257</v>
      </c>
      <c r="F955" s="171" t="s">
        <v>532</v>
      </c>
      <c r="H955" s="169">
        <v>184.5</v>
      </c>
      <c r="L955" s="32"/>
      <c r="M955" s="167"/>
      <c r="T955" s="56"/>
      <c r="AU955" s="17" t="s">
        <v>89</v>
      </c>
    </row>
    <row r="956" spans="2:47" s="1" customFormat="1" ht="11.25">
      <c r="B956" s="32"/>
      <c r="D956" s="152" t="s">
        <v>257</v>
      </c>
      <c r="F956" s="171" t="s">
        <v>533</v>
      </c>
      <c r="H956" s="169">
        <v>4</v>
      </c>
      <c r="L956" s="32"/>
      <c r="M956" s="167"/>
      <c r="T956" s="56"/>
      <c r="AU956" s="17" t="s">
        <v>89</v>
      </c>
    </row>
    <row r="957" spans="2:47" s="1" customFormat="1" ht="11.25">
      <c r="B957" s="32"/>
      <c r="D957" s="152" t="s">
        <v>257</v>
      </c>
      <c r="F957" s="171" t="s">
        <v>534</v>
      </c>
      <c r="H957" s="169">
        <v>-8</v>
      </c>
      <c r="L957" s="32"/>
      <c r="M957" s="167"/>
      <c r="T957" s="56"/>
      <c r="AU957" s="17" t="s">
        <v>89</v>
      </c>
    </row>
    <row r="958" spans="2:47" s="1" customFormat="1" ht="11.25">
      <c r="B958" s="32"/>
      <c r="D958" s="152" t="s">
        <v>257</v>
      </c>
      <c r="F958" s="171" t="s">
        <v>252</v>
      </c>
      <c r="H958" s="169">
        <v>200.2</v>
      </c>
      <c r="L958" s="32"/>
      <c r="M958" s="167"/>
      <c r="T958" s="56"/>
      <c r="AU958" s="17" t="s">
        <v>89</v>
      </c>
    </row>
    <row r="959" spans="2:47" s="1" customFormat="1" ht="11.25">
      <c r="B959" s="32"/>
      <c r="D959" s="152" t="s">
        <v>257</v>
      </c>
      <c r="F959" s="170" t="s">
        <v>465</v>
      </c>
      <c r="L959" s="32"/>
      <c r="M959" s="167"/>
      <c r="T959" s="56"/>
      <c r="AU959" s="17" t="s">
        <v>89</v>
      </c>
    </row>
    <row r="960" spans="2:47" s="1" customFormat="1" ht="11.25">
      <c r="B960" s="32"/>
      <c r="D960" s="152" t="s">
        <v>257</v>
      </c>
      <c r="F960" s="171" t="s">
        <v>466</v>
      </c>
      <c r="H960" s="169">
        <v>250.5</v>
      </c>
      <c r="L960" s="32"/>
      <c r="M960" s="167"/>
      <c r="T960" s="56"/>
      <c r="AU960" s="17" t="s">
        <v>89</v>
      </c>
    </row>
    <row r="961" spans="2:65" s="1" customFormat="1" ht="11.25">
      <c r="B961" s="32"/>
      <c r="D961" s="152" t="s">
        <v>257</v>
      </c>
      <c r="F961" s="171" t="s">
        <v>252</v>
      </c>
      <c r="H961" s="169">
        <v>250.5</v>
      </c>
      <c r="L961" s="32"/>
      <c r="M961" s="167"/>
      <c r="T961" s="56"/>
      <c r="AU961" s="17" t="s">
        <v>89</v>
      </c>
    </row>
    <row r="962" spans="2:65" s="1" customFormat="1" ht="24.2" customHeight="1">
      <c r="B962" s="32"/>
      <c r="C962" s="138" t="s">
        <v>612</v>
      </c>
      <c r="D962" s="138" t="s">
        <v>232</v>
      </c>
      <c r="E962" s="139" t="s">
        <v>613</v>
      </c>
      <c r="F962" s="140" t="s">
        <v>614</v>
      </c>
      <c r="G962" s="141" t="s">
        <v>434</v>
      </c>
      <c r="H962" s="142">
        <v>340.86799999999999</v>
      </c>
      <c r="I962" s="143"/>
      <c r="J962" s="144">
        <f>ROUND(I962*H962,2)</f>
        <v>0</v>
      </c>
      <c r="K962" s="140" t="s">
        <v>236</v>
      </c>
      <c r="L962" s="32"/>
      <c r="M962" s="145" t="s">
        <v>1</v>
      </c>
      <c r="N962" s="146" t="s">
        <v>46</v>
      </c>
      <c r="P962" s="147">
        <f>O962*H962</f>
        <v>0</v>
      </c>
      <c r="Q962" s="147">
        <v>0</v>
      </c>
      <c r="R962" s="147">
        <f>Q962*H962</f>
        <v>0</v>
      </c>
      <c r="S962" s="147">
        <v>0</v>
      </c>
      <c r="T962" s="148">
        <f>S962*H962</f>
        <v>0</v>
      </c>
      <c r="AR962" s="149" t="s">
        <v>237</v>
      </c>
      <c r="AT962" s="149" t="s">
        <v>232</v>
      </c>
      <c r="AU962" s="149" t="s">
        <v>89</v>
      </c>
      <c r="AY962" s="17" t="s">
        <v>230</v>
      </c>
      <c r="BE962" s="150">
        <f>IF(N962="základní",J962,0)</f>
        <v>0</v>
      </c>
      <c r="BF962" s="150">
        <f>IF(N962="snížená",J962,0)</f>
        <v>0</v>
      </c>
      <c r="BG962" s="150">
        <f>IF(N962="zákl. přenesená",J962,0)</f>
        <v>0</v>
      </c>
      <c r="BH962" s="150">
        <f>IF(N962="sníž. přenesená",J962,0)</f>
        <v>0</v>
      </c>
      <c r="BI962" s="150">
        <f>IF(N962="nulová",J962,0)</f>
        <v>0</v>
      </c>
      <c r="BJ962" s="17" t="s">
        <v>21</v>
      </c>
      <c r="BK962" s="150">
        <f>ROUND(I962*H962,2)</f>
        <v>0</v>
      </c>
      <c r="BL962" s="17" t="s">
        <v>237</v>
      </c>
      <c r="BM962" s="149" t="s">
        <v>615</v>
      </c>
    </row>
    <row r="963" spans="2:65" s="12" customFormat="1" ht="11.25">
      <c r="B963" s="151"/>
      <c r="D963" s="152" t="s">
        <v>250</v>
      </c>
      <c r="E963" s="153" t="s">
        <v>1</v>
      </c>
      <c r="F963" s="154" t="s">
        <v>149</v>
      </c>
      <c r="H963" s="155">
        <v>340.86799999999999</v>
      </c>
      <c r="I963" s="156"/>
      <c r="L963" s="151"/>
      <c r="M963" s="157"/>
      <c r="T963" s="158"/>
      <c r="AT963" s="153" t="s">
        <v>250</v>
      </c>
      <c r="AU963" s="153" t="s">
        <v>89</v>
      </c>
      <c r="AV963" s="12" t="s">
        <v>89</v>
      </c>
      <c r="AW963" s="12" t="s">
        <v>36</v>
      </c>
      <c r="AX963" s="12" t="s">
        <v>21</v>
      </c>
      <c r="AY963" s="153" t="s">
        <v>230</v>
      </c>
    </row>
    <row r="964" spans="2:65" s="1" customFormat="1" ht="11.25">
      <c r="B964" s="32"/>
      <c r="D964" s="152" t="s">
        <v>257</v>
      </c>
      <c r="F964" s="166" t="s">
        <v>611</v>
      </c>
      <c r="L964" s="32"/>
      <c r="M964" s="167"/>
      <c r="T964" s="56"/>
      <c r="AU964" s="17" t="s">
        <v>89</v>
      </c>
    </row>
    <row r="965" spans="2:65" s="1" customFormat="1" ht="11.25">
      <c r="B965" s="32"/>
      <c r="D965" s="152" t="s">
        <v>257</v>
      </c>
      <c r="F965" s="168" t="s">
        <v>598</v>
      </c>
      <c r="H965" s="169">
        <v>644.10699999999997</v>
      </c>
      <c r="L965" s="32"/>
      <c r="M965" s="167"/>
      <c r="T965" s="56"/>
      <c r="AU965" s="17" t="s">
        <v>89</v>
      </c>
    </row>
    <row r="966" spans="2:65" s="1" customFormat="1" ht="11.25">
      <c r="B966" s="32"/>
      <c r="D966" s="152" t="s">
        <v>257</v>
      </c>
      <c r="F966" s="168" t="s">
        <v>599</v>
      </c>
      <c r="H966" s="169">
        <v>0</v>
      </c>
      <c r="L966" s="32"/>
      <c r="M966" s="167"/>
      <c r="T966" s="56"/>
      <c r="AU966" s="17" t="s">
        <v>89</v>
      </c>
    </row>
    <row r="967" spans="2:65" s="1" customFormat="1" ht="11.25">
      <c r="B967" s="32"/>
      <c r="D967" s="152" t="s">
        <v>257</v>
      </c>
      <c r="F967" s="168" t="s">
        <v>600</v>
      </c>
      <c r="H967" s="169">
        <v>-1.4790000000000001</v>
      </c>
      <c r="L967" s="32"/>
      <c r="M967" s="167"/>
      <c r="T967" s="56"/>
      <c r="AU967" s="17" t="s">
        <v>89</v>
      </c>
    </row>
    <row r="968" spans="2:65" s="1" customFormat="1" ht="11.25">
      <c r="B968" s="32"/>
      <c r="D968" s="152" t="s">
        <v>257</v>
      </c>
      <c r="F968" s="168" t="s">
        <v>601</v>
      </c>
      <c r="H968" s="169">
        <v>-4.843</v>
      </c>
      <c r="L968" s="32"/>
      <c r="M968" s="167"/>
      <c r="T968" s="56"/>
      <c r="AU968" s="17" t="s">
        <v>89</v>
      </c>
    </row>
    <row r="969" spans="2:65" s="1" customFormat="1" ht="11.25">
      <c r="B969" s="32"/>
      <c r="D969" s="152" t="s">
        <v>257</v>
      </c>
      <c r="F969" s="168" t="s">
        <v>602</v>
      </c>
      <c r="H969" s="169">
        <v>-125.52500000000001</v>
      </c>
      <c r="L969" s="32"/>
      <c r="M969" s="167"/>
      <c r="T969" s="56"/>
      <c r="AU969" s="17" t="s">
        <v>89</v>
      </c>
    </row>
    <row r="970" spans="2:65" s="1" customFormat="1" ht="11.25">
      <c r="B970" s="32"/>
      <c r="D970" s="152" t="s">
        <v>257</v>
      </c>
      <c r="F970" s="168" t="s">
        <v>603</v>
      </c>
      <c r="H970" s="169">
        <v>-171.392</v>
      </c>
      <c r="L970" s="32"/>
      <c r="M970" s="167"/>
      <c r="T970" s="56"/>
      <c r="AU970" s="17" t="s">
        <v>89</v>
      </c>
    </row>
    <row r="971" spans="2:65" s="1" customFormat="1" ht="11.25">
      <c r="B971" s="32"/>
      <c r="D971" s="152" t="s">
        <v>257</v>
      </c>
      <c r="F971" s="168" t="s">
        <v>252</v>
      </c>
      <c r="H971" s="169">
        <v>340.86799999999999</v>
      </c>
      <c r="L971" s="32"/>
      <c r="M971" s="167"/>
      <c r="T971" s="56"/>
      <c r="AU971" s="17" t="s">
        <v>89</v>
      </c>
    </row>
    <row r="972" spans="2:65" s="1" customFormat="1" ht="11.25">
      <c r="B972" s="32"/>
      <c r="D972" s="152" t="s">
        <v>257</v>
      </c>
      <c r="F972" s="170" t="s">
        <v>604</v>
      </c>
      <c r="L972" s="32"/>
      <c r="M972" s="167"/>
      <c r="T972" s="56"/>
      <c r="AU972" s="17" t="s">
        <v>89</v>
      </c>
    </row>
    <row r="973" spans="2:65" s="1" customFormat="1" ht="11.25">
      <c r="B973" s="32"/>
      <c r="D973" s="152" t="s">
        <v>257</v>
      </c>
      <c r="F973" s="171" t="s">
        <v>485</v>
      </c>
      <c r="H973" s="169">
        <v>0</v>
      </c>
      <c r="L973" s="32"/>
      <c r="M973" s="167"/>
      <c r="T973" s="56"/>
      <c r="AU973" s="17" t="s">
        <v>89</v>
      </c>
    </row>
    <row r="974" spans="2:65" s="1" customFormat="1" ht="11.25">
      <c r="B974" s="32"/>
      <c r="D974" s="152" t="s">
        <v>257</v>
      </c>
      <c r="F974" s="171" t="s">
        <v>486</v>
      </c>
      <c r="H974" s="169">
        <v>34.334000000000003</v>
      </c>
      <c r="L974" s="32"/>
      <c r="M974" s="167"/>
      <c r="T974" s="56"/>
      <c r="AU974" s="17" t="s">
        <v>89</v>
      </c>
    </row>
    <row r="975" spans="2:65" s="1" customFormat="1" ht="11.25">
      <c r="B975" s="32"/>
      <c r="D975" s="152" t="s">
        <v>257</v>
      </c>
      <c r="F975" s="171" t="s">
        <v>487</v>
      </c>
      <c r="H975" s="169">
        <v>7.0490000000000004</v>
      </c>
      <c r="L975" s="32"/>
      <c r="M975" s="167"/>
      <c r="T975" s="56"/>
      <c r="AU975" s="17" t="s">
        <v>89</v>
      </c>
    </row>
    <row r="976" spans="2:65" s="1" customFormat="1" ht="11.25">
      <c r="B976" s="32"/>
      <c r="D976" s="152" t="s">
        <v>257</v>
      </c>
      <c r="F976" s="171" t="s">
        <v>488</v>
      </c>
      <c r="H976" s="169">
        <v>6.016</v>
      </c>
      <c r="L976" s="32"/>
      <c r="M976" s="167"/>
      <c r="T976" s="56"/>
      <c r="AU976" s="17" t="s">
        <v>89</v>
      </c>
    </row>
    <row r="977" spans="2:47" s="1" customFormat="1" ht="11.25">
      <c r="B977" s="32"/>
      <c r="D977" s="152" t="s">
        <v>257</v>
      </c>
      <c r="F977" s="171" t="s">
        <v>489</v>
      </c>
      <c r="H977" s="169">
        <v>8.6590000000000007</v>
      </c>
      <c r="L977" s="32"/>
      <c r="M977" s="167"/>
      <c r="T977" s="56"/>
      <c r="AU977" s="17" t="s">
        <v>89</v>
      </c>
    </row>
    <row r="978" spans="2:47" s="1" customFormat="1" ht="11.25">
      <c r="B978" s="32"/>
      <c r="D978" s="152" t="s">
        <v>257</v>
      </c>
      <c r="F978" s="171" t="s">
        <v>490</v>
      </c>
      <c r="H978" s="169">
        <v>0</v>
      </c>
      <c r="L978" s="32"/>
      <c r="M978" s="167"/>
      <c r="T978" s="56"/>
      <c r="AU978" s="17" t="s">
        <v>89</v>
      </c>
    </row>
    <row r="979" spans="2:47" s="1" customFormat="1" ht="11.25">
      <c r="B979" s="32"/>
      <c r="D979" s="152" t="s">
        <v>257</v>
      </c>
      <c r="F979" s="171" t="s">
        <v>491</v>
      </c>
      <c r="H979" s="169">
        <v>51.406999999999996</v>
      </c>
      <c r="L979" s="32"/>
      <c r="M979" s="167"/>
      <c r="T979" s="56"/>
      <c r="AU979" s="17" t="s">
        <v>89</v>
      </c>
    </row>
    <row r="980" spans="2:47" s="1" customFormat="1" ht="11.25">
      <c r="B980" s="32"/>
      <c r="D980" s="152" t="s">
        <v>257</v>
      </c>
      <c r="F980" s="171" t="s">
        <v>492</v>
      </c>
      <c r="H980" s="169">
        <v>22.363</v>
      </c>
      <c r="L980" s="32"/>
      <c r="M980" s="167"/>
      <c r="T980" s="56"/>
      <c r="AU980" s="17" t="s">
        <v>89</v>
      </c>
    </row>
    <row r="981" spans="2:47" s="1" customFormat="1" ht="11.25">
      <c r="B981" s="32"/>
      <c r="D981" s="152" t="s">
        <v>257</v>
      </c>
      <c r="F981" s="171" t="s">
        <v>493</v>
      </c>
      <c r="H981" s="169">
        <v>127.685</v>
      </c>
      <c r="L981" s="32"/>
      <c r="M981" s="167"/>
      <c r="T981" s="56"/>
      <c r="AU981" s="17" t="s">
        <v>89</v>
      </c>
    </row>
    <row r="982" spans="2:47" s="1" customFormat="1" ht="11.25">
      <c r="B982" s="32"/>
      <c r="D982" s="152" t="s">
        <v>257</v>
      </c>
      <c r="F982" s="171" t="s">
        <v>494</v>
      </c>
      <c r="H982" s="169">
        <v>97.771000000000001</v>
      </c>
      <c r="L982" s="32"/>
      <c r="M982" s="167"/>
      <c r="T982" s="56"/>
      <c r="AU982" s="17" t="s">
        <v>89</v>
      </c>
    </row>
    <row r="983" spans="2:47" s="1" customFormat="1" ht="11.25">
      <c r="B983" s="32"/>
      <c r="D983" s="152" t="s">
        <v>257</v>
      </c>
      <c r="F983" s="171" t="s">
        <v>495</v>
      </c>
      <c r="H983" s="169">
        <v>76.704999999999998</v>
      </c>
      <c r="L983" s="32"/>
      <c r="M983" s="167"/>
      <c r="T983" s="56"/>
      <c r="AU983" s="17" t="s">
        <v>89</v>
      </c>
    </row>
    <row r="984" spans="2:47" s="1" customFormat="1" ht="11.25">
      <c r="B984" s="32"/>
      <c r="D984" s="152" t="s">
        <v>257</v>
      </c>
      <c r="F984" s="171" t="s">
        <v>496</v>
      </c>
      <c r="H984" s="169">
        <v>0</v>
      </c>
      <c r="L984" s="32"/>
      <c r="M984" s="167"/>
      <c r="T984" s="56"/>
      <c r="AU984" s="17" t="s">
        <v>89</v>
      </c>
    </row>
    <row r="985" spans="2:47" s="1" customFormat="1" ht="11.25">
      <c r="B985" s="32"/>
      <c r="D985" s="152" t="s">
        <v>257</v>
      </c>
      <c r="F985" s="171" t="s">
        <v>497</v>
      </c>
      <c r="H985" s="169">
        <v>12.414999999999999</v>
      </c>
      <c r="L985" s="32"/>
      <c r="M985" s="167"/>
      <c r="T985" s="56"/>
      <c r="AU985" s="17" t="s">
        <v>89</v>
      </c>
    </row>
    <row r="986" spans="2:47" s="1" customFormat="1" ht="11.25">
      <c r="B986" s="32"/>
      <c r="D986" s="152" t="s">
        <v>257</v>
      </c>
      <c r="F986" s="171" t="s">
        <v>498</v>
      </c>
      <c r="H986" s="169">
        <v>12.955</v>
      </c>
      <c r="L986" s="32"/>
      <c r="M986" s="167"/>
      <c r="T986" s="56"/>
      <c r="AU986" s="17" t="s">
        <v>89</v>
      </c>
    </row>
    <row r="987" spans="2:47" s="1" customFormat="1" ht="11.25">
      <c r="B987" s="32"/>
      <c r="D987" s="152" t="s">
        <v>257</v>
      </c>
      <c r="F987" s="171" t="s">
        <v>499</v>
      </c>
      <c r="H987" s="169">
        <v>0</v>
      </c>
      <c r="L987" s="32"/>
      <c r="M987" s="167"/>
      <c r="T987" s="56"/>
      <c r="AU987" s="17" t="s">
        <v>89</v>
      </c>
    </row>
    <row r="988" spans="2:47" s="1" customFormat="1" ht="11.25">
      <c r="B988" s="32"/>
      <c r="D988" s="152" t="s">
        <v>257</v>
      </c>
      <c r="F988" s="171" t="s">
        <v>500</v>
      </c>
      <c r="H988" s="169">
        <v>11.590999999999999</v>
      </c>
      <c r="L988" s="32"/>
      <c r="M988" s="167"/>
      <c r="T988" s="56"/>
      <c r="AU988" s="17" t="s">
        <v>89</v>
      </c>
    </row>
    <row r="989" spans="2:47" s="1" customFormat="1" ht="11.25">
      <c r="B989" s="32"/>
      <c r="D989" s="152" t="s">
        <v>257</v>
      </c>
      <c r="F989" s="171" t="s">
        <v>501</v>
      </c>
      <c r="H989" s="169">
        <v>60.91</v>
      </c>
      <c r="L989" s="32"/>
      <c r="M989" s="167"/>
      <c r="T989" s="56"/>
      <c r="AU989" s="17" t="s">
        <v>89</v>
      </c>
    </row>
    <row r="990" spans="2:47" s="1" customFormat="1" ht="11.25">
      <c r="B990" s="32"/>
      <c r="D990" s="152" t="s">
        <v>257</v>
      </c>
      <c r="F990" s="171" t="s">
        <v>502</v>
      </c>
      <c r="H990" s="169">
        <v>51.289000000000001</v>
      </c>
      <c r="L990" s="32"/>
      <c r="M990" s="167"/>
      <c r="T990" s="56"/>
      <c r="AU990" s="17" t="s">
        <v>89</v>
      </c>
    </row>
    <row r="991" spans="2:47" s="1" customFormat="1" ht="11.25">
      <c r="B991" s="32"/>
      <c r="D991" s="152" t="s">
        <v>257</v>
      </c>
      <c r="F991" s="171" t="s">
        <v>503</v>
      </c>
      <c r="H991" s="169">
        <v>254.74</v>
      </c>
      <c r="L991" s="32"/>
      <c r="M991" s="167"/>
      <c r="T991" s="56"/>
      <c r="AU991" s="17" t="s">
        <v>89</v>
      </c>
    </row>
    <row r="992" spans="2:47" s="1" customFormat="1" ht="11.25">
      <c r="B992" s="32"/>
      <c r="D992" s="152" t="s">
        <v>257</v>
      </c>
      <c r="F992" s="171" t="s">
        <v>504</v>
      </c>
      <c r="H992" s="169">
        <v>16.126999999999999</v>
      </c>
      <c r="L992" s="32"/>
      <c r="M992" s="167"/>
      <c r="T992" s="56"/>
      <c r="AU992" s="17" t="s">
        <v>89</v>
      </c>
    </row>
    <row r="993" spans="2:47" s="1" customFormat="1" ht="11.25">
      <c r="B993" s="32"/>
      <c r="D993" s="152" t="s">
        <v>257</v>
      </c>
      <c r="F993" s="171" t="s">
        <v>505</v>
      </c>
      <c r="H993" s="169">
        <v>0</v>
      </c>
      <c r="L993" s="32"/>
      <c r="M993" s="167"/>
      <c r="T993" s="56"/>
      <c r="AU993" s="17" t="s">
        <v>89</v>
      </c>
    </row>
    <row r="994" spans="2:47" s="1" customFormat="1" ht="11.25">
      <c r="B994" s="32"/>
      <c r="D994" s="152" t="s">
        <v>257</v>
      </c>
      <c r="F994" s="171" t="s">
        <v>506</v>
      </c>
      <c r="H994" s="169">
        <v>5.2720000000000002</v>
      </c>
      <c r="L994" s="32"/>
      <c r="M994" s="167"/>
      <c r="T994" s="56"/>
      <c r="AU994" s="17" t="s">
        <v>89</v>
      </c>
    </row>
    <row r="995" spans="2:47" s="1" customFormat="1" ht="11.25">
      <c r="B995" s="32"/>
      <c r="D995" s="152" t="s">
        <v>257</v>
      </c>
      <c r="F995" s="171" t="s">
        <v>507</v>
      </c>
      <c r="H995" s="169">
        <v>0</v>
      </c>
      <c r="L995" s="32"/>
      <c r="M995" s="167"/>
      <c r="T995" s="56"/>
      <c r="AU995" s="17" t="s">
        <v>89</v>
      </c>
    </row>
    <row r="996" spans="2:47" s="1" customFormat="1" ht="11.25">
      <c r="B996" s="32"/>
      <c r="D996" s="152" t="s">
        <v>257</v>
      </c>
      <c r="F996" s="171" t="s">
        <v>508</v>
      </c>
      <c r="H996" s="169">
        <v>7.8540000000000001</v>
      </c>
      <c r="L996" s="32"/>
      <c r="M996" s="167"/>
      <c r="T996" s="56"/>
      <c r="AU996" s="17" t="s">
        <v>89</v>
      </c>
    </row>
    <row r="997" spans="2:47" s="1" customFormat="1" ht="11.25">
      <c r="B997" s="32"/>
      <c r="D997" s="152" t="s">
        <v>257</v>
      </c>
      <c r="F997" s="171" t="s">
        <v>509</v>
      </c>
      <c r="H997" s="169">
        <v>0</v>
      </c>
      <c r="L997" s="32"/>
      <c r="M997" s="167"/>
      <c r="T997" s="56"/>
      <c r="AU997" s="17" t="s">
        <v>89</v>
      </c>
    </row>
    <row r="998" spans="2:47" s="1" customFormat="1" ht="11.25">
      <c r="B998" s="32"/>
      <c r="D998" s="152" t="s">
        <v>257</v>
      </c>
      <c r="F998" s="171" t="s">
        <v>510</v>
      </c>
      <c r="H998" s="169">
        <v>-2.6840000000000002</v>
      </c>
      <c r="L998" s="32"/>
      <c r="M998" s="167"/>
      <c r="T998" s="56"/>
      <c r="AU998" s="17" t="s">
        <v>89</v>
      </c>
    </row>
    <row r="999" spans="2:47" s="1" customFormat="1" ht="11.25">
      <c r="B999" s="32"/>
      <c r="D999" s="152" t="s">
        <v>257</v>
      </c>
      <c r="F999" s="171" t="s">
        <v>511</v>
      </c>
      <c r="H999" s="169">
        <v>-1.012</v>
      </c>
      <c r="L999" s="32"/>
      <c r="M999" s="167"/>
      <c r="T999" s="56"/>
      <c r="AU999" s="17" t="s">
        <v>89</v>
      </c>
    </row>
    <row r="1000" spans="2:47" s="1" customFormat="1" ht="11.25">
      <c r="B1000" s="32"/>
      <c r="D1000" s="152" t="s">
        <v>257</v>
      </c>
      <c r="F1000" s="171" t="s">
        <v>512</v>
      </c>
      <c r="H1000" s="169">
        <v>-63.426000000000002</v>
      </c>
      <c r="L1000" s="32"/>
      <c r="M1000" s="167"/>
      <c r="T1000" s="56"/>
      <c r="AU1000" s="17" t="s">
        <v>89</v>
      </c>
    </row>
    <row r="1001" spans="2:47" s="1" customFormat="1" ht="11.25">
      <c r="B1001" s="32"/>
      <c r="D1001" s="152" t="s">
        <v>257</v>
      </c>
      <c r="F1001" s="171" t="s">
        <v>513</v>
      </c>
      <c r="H1001" s="169">
        <v>-34.156999999999996</v>
      </c>
      <c r="L1001" s="32"/>
      <c r="M1001" s="167"/>
      <c r="T1001" s="56"/>
      <c r="AU1001" s="17" t="s">
        <v>89</v>
      </c>
    </row>
    <row r="1002" spans="2:47" s="1" customFormat="1" ht="11.25">
      <c r="B1002" s="32"/>
      <c r="D1002" s="152" t="s">
        <v>257</v>
      </c>
      <c r="F1002" s="171" t="s">
        <v>514</v>
      </c>
      <c r="H1002" s="169">
        <v>-41.195</v>
      </c>
      <c r="L1002" s="32"/>
      <c r="M1002" s="167"/>
      <c r="T1002" s="56"/>
      <c r="AU1002" s="17" t="s">
        <v>89</v>
      </c>
    </row>
    <row r="1003" spans="2:47" s="1" customFormat="1" ht="11.25">
      <c r="B1003" s="32"/>
      <c r="D1003" s="152" t="s">
        <v>257</v>
      </c>
      <c r="F1003" s="171" t="s">
        <v>515</v>
      </c>
      <c r="H1003" s="169">
        <v>-37.585999999999999</v>
      </c>
      <c r="L1003" s="32"/>
      <c r="M1003" s="167"/>
      <c r="T1003" s="56"/>
      <c r="AU1003" s="17" t="s">
        <v>89</v>
      </c>
    </row>
    <row r="1004" spans="2:47" s="1" customFormat="1" ht="11.25">
      <c r="B1004" s="32"/>
      <c r="D1004" s="152" t="s">
        <v>257</v>
      </c>
      <c r="F1004" s="171" t="s">
        <v>516</v>
      </c>
      <c r="H1004" s="169">
        <v>-40.975000000000001</v>
      </c>
      <c r="L1004" s="32"/>
      <c r="M1004" s="167"/>
      <c r="T1004" s="56"/>
      <c r="AU1004" s="17" t="s">
        <v>89</v>
      </c>
    </row>
    <row r="1005" spans="2:47" s="1" customFormat="1" ht="11.25">
      <c r="B1005" s="32"/>
      <c r="D1005" s="152" t="s">
        <v>257</v>
      </c>
      <c r="F1005" s="171" t="s">
        <v>288</v>
      </c>
      <c r="H1005" s="169">
        <v>644.10699999999997</v>
      </c>
      <c r="L1005" s="32"/>
      <c r="M1005" s="167"/>
      <c r="T1005" s="56"/>
      <c r="AU1005" s="17" t="s">
        <v>89</v>
      </c>
    </row>
    <row r="1006" spans="2:47" s="1" customFormat="1" ht="11.25">
      <c r="B1006" s="32"/>
      <c r="D1006" s="152" t="s">
        <v>257</v>
      </c>
      <c r="F1006" s="170" t="s">
        <v>526</v>
      </c>
      <c r="L1006" s="32"/>
      <c r="M1006" s="167"/>
      <c r="T1006" s="56"/>
      <c r="AU1006" s="17" t="s">
        <v>89</v>
      </c>
    </row>
    <row r="1007" spans="2:47" s="1" customFormat="1" ht="11.25">
      <c r="B1007" s="32"/>
      <c r="D1007" s="152" t="s">
        <v>257</v>
      </c>
      <c r="F1007" s="171" t="s">
        <v>527</v>
      </c>
      <c r="H1007" s="169">
        <v>2.7</v>
      </c>
      <c r="L1007" s="32"/>
      <c r="M1007" s="167"/>
      <c r="T1007" s="56"/>
      <c r="AU1007" s="17" t="s">
        <v>89</v>
      </c>
    </row>
    <row r="1008" spans="2:47" s="1" customFormat="1" ht="11.25">
      <c r="B1008" s="32"/>
      <c r="D1008" s="152" t="s">
        <v>257</v>
      </c>
      <c r="F1008" s="171" t="s">
        <v>252</v>
      </c>
      <c r="H1008" s="169">
        <v>2.7</v>
      </c>
      <c r="L1008" s="32"/>
      <c r="M1008" s="167"/>
      <c r="T1008" s="56"/>
      <c r="AU1008" s="17" t="s">
        <v>89</v>
      </c>
    </row>
    <row r="1009" spans="2:65" s="1" customFormat="1" ht="11.25">
      <c r="B1009" s="32"/>
      <c r="D1009" s="152" t="s">
        <v>257</v>
      </c>
      <c r="F1009" s="170" t="s">
        <v>528</v>
      </c>
      <c r="L1009" s="32"/>
      <c r="M1009" s="167"/>
      <c r="T1009" s="56"/>
      <c r="AU1009" s="17" t="s">
        <v>89</v>
      </c>
    </row>
    <row r="1010" spans="2:65" s="1" customFormat="1" ht="11.25">
      <c r="B1010" s="32"/>
      <c r="D1010" s="152" t="s">
        <v>257</v>
      </c>
      <c r="F1010" s="171" t="s">
        <v>529</v>
      </c>
      <c r="H1010" s="169">
        <v>8.5</v>
      </c>
      <c r="L1010" s="32"/>
      <c r="M1010" s="167"/>
      <c r="T1010" s="56"/>
      <c r="AU1010" s="17" t="s">
        <v>89</v>
      </c>
    </row>
    <row r="1011" spans="2:65" s="1" customFormat="1" ht="11.25">
      <c r="B1011" s="32"/>
      <c r="D1011" s="152" t="s">
        <v>257</v>
      </c>
      <c r="F1011" s="171" t="s">
        <v>252</v>
      </c>
      <c r="H1011" s="169">
        <v>8.5</v>
      </c>
      <c r="L1011" s="32"/>
      <c r="M1011" s="167"/>
      <c r="T1011" s="56"/>
      <c r="AU1011" s="17" t="s">
        <v>89</v>
      </c>
    </row>
    <row r="1012" spans="2:65" s="1" customFormat="1" ht="11.25">
      <c r="B1012" s="32"/>
      <c r="D1012" s="152" t="s">
        <v>257</v>
      </c>
      <c r="F1012" s="170" t="s">
        <v>530</v>
      </c>
      <c r="L1012" s="32"/>
      <c r="M1012" s="167"/>
      <c r="T1012" s="56"/>
      <c r="AU1012" s="17" t="s">
        <v>89</v>
      </c>
    </row>
    <row r="1013" spans="2:65" s="1" customFormat="1" ht="11.25">
      <c r="B1013" s="32"/>
      <c r="D1013" s="152" t="s">
        <v>257</v>
      </c>
      <c r="F1013" s="171" t="s">
        <v>531</v>
      </c>
      <c r="H1013" s="169">
        <v>19.7</v>
      </c>
      <c r="L1013" s="32"/>
      <c r="M1013" s="167"/>
      <c r="T1013" s="56"/>
      <c r="AU1013" s="17" t="s">
        <v>89</v>
      </c>
    </row>
    <row r="1014" spans="2:65" s="1" customFormat="1" ht="11.25">
      <c r="B1014" s="32"/>
      <c r="D1014" s="152" t="s">
        <v>257</v>
      </c>
      <c r="F1014" s="171" t="s">
        <v>532</v>
      </c>
      <c r="H1014" s="169">
        <v>184.5</v>
      </c>
      <c r="L1014" s="32"/>
      <c r="M1014" s="167"/>
      <c r="T1014" s="56"/>
      <c r="AU1014" s="17" t="s">
        <v>89</v>
      </c>
    </row>
    <row r="1015" spans="2:65" s="1" customFormat="1" ht="11.25">
      <c r="B1015" s="32"/>
      <c r="D1015" s="152" t="s">
        <v>257</v>
      </c>
      <c r="F1015" s="171" t="s">
        <v>533</v>
      </c>
      <c r="H1015" s="169">
        <v>4</v>
      </c>
      <c r="L1015" s="32"/>
      <c r="M1015" s="167"/>
      <c r="T1015" s="56"/>
      <c r="AU1015" s="17" t="s">
        <v>89</v>
      </c>
    </row>
    <row r="1016" spans="2:65" s="1" customFormat="1" ht="11.25">
      <c r="B1016" s="32"/>
      <c r="D1016" s="152" t="s">
        <v>257</v>
      </c>
      <c r="F1016" s="171" t="s">
        <v>534</v>
      </c>
      <c r="H1016" s="169">
        <v>-8</v>
      </c>
      <c r="L1016" s="32"/>
      <c r="M1016" s="167"/>
      <c r="T1016" s="56"/>
      <c r="AU1016" s="17" t="s">
        <v>89</v>
      </c>
    </row>
    <row r="1017" spans="2:65" s="1" customFormat="1" ht="11.25">
      <c r="B1017" s="32"/>
      <c r="D1017" s="152" t="s">
        <v>257</v>
      </c>
      <c r="F1017" s="171" t="s">
        <v>252</v>
      </c>
      <c r="H1017" s="169">
        <v>200.2</v>
      </c>
      <c r="L1017" s="32"/>
      <c r="M1017" s="167"/>
      <c r="T1017" s="56"/>
      <c r="AU1017" s="17" t="s">
        <v>89</v>
      </c>
    </row>
    <row r="1018" spans="2:65" s="1" customFormat="1" ht="11.25">
      <c r="B1018" s="32"/>
      <c r="D1018" s="152" t="s">
        <v>257</v>
      </c>
      <c r="F1018" s="170" t="s">
        <v>465</v>
      </c>
      <c r="L1018" s="32"/>
      <c r="M1018" s="167"/>
      <c r="T1018" s="56"/>
      <c r="AU1018" s="17" t="s">
        <v>89</v>
      </c>
    </row>
    <row r="1019" spans="2:65" s="1" customFormat="1" ht="11.25">
      <c r="B1019" s="32"/>
      <c r="D1019" s="152" t="s">
        <v>257</v>
      </c>
      <c r="F1019" s="171" t="s">
        <v>466</v>
      </c>
      <c r="H1019" s="169">
        <v>250.5</v>
      </c>
      <c r="L1019" s="32"/>
      <c r="M1019" s="167"/>
      <c r="T1019" s="56"/>
      <c r="AU1019" s="17" t="s">
        <v>89</v>
      </c>
    </row>
    <row r="1020" spans="2:65" s="1" customFormat="1" ht="11.25">
      <c r="B1020" s="32"/>
      <c r="D1020" s="152" t="s">
        <v>257</v>
      </c>
      <c r="F1020" s="171" t="s">
        <v>252</v>
      </c>
      <c r="H1020" s="169">
        <v>250.5</v>
      </c>
      <c r="L1020" s="32"/>
      <c r="M1020" s="167"/>
      <c r="T1020" s="56"/>
      <c r="AU1020" s="17" t="s">
        <v>89</v>
      </c>
    </row>
    <row r="1021" spans="2:65" s="1" customFormat="1" ht="37.9" customHeight="1">
      <c r="B1021" s="32"/>
      <c r="C1021" s="138" t="s">
        <v>616</v>
      </c>
      <c r="D1021" s="138" t="s">
        <v>232</v>
      </c>
      <c r="E1021" s="139" t="s">
        <v>617</v>
      </c>
      <c r="F1021" s="140" t="s">
        <v>618</v>
      </c>
      <c r="G1021" s="141" t="s">
        <v>434</v>
      </c>
      <c r="H1021" s="142">
        <v>340.86799999999999</v>
      </c>
      <c r="I1021" s="143"/>
      <c r="J1021" s="144">
        <f>ROUND(I1021*H1021,2)</f>
        <v>0</v>
      </c>
      <c r="K1021" s="140" t="s">
        <v>236</v>
      </c>
      <c r="L1021" s="32"/>
      <c r="M1021" s="145" t="s">
        <v>1</v>
      </c>
      <c r="N1021" s="146" t="s">
        <v>46</v>
      </c>
      <c r="P1021" s="147">
        <f>O1021*H1021</f>
        <v>0</v>
      </c>
      <c r="Q1021" s="147">
        <v>0</v>
      </c>
      <c r="R1021" s="147">
        <f>Q1021*H1021</f>
        <v>0</v>
      </c>
      <c r="S1021" s="147">
        <v>0</v>
      </c>
      <c r="T1021" s="148">
        <f>S1021*H1021</f>
        <v>0</v>
      </c>
      <c r="AR1021" s="149" t="s">
        <v>237</v>
      </c>
      <c r="AT1021" s="149" t="s">
        <v>232</v>
      </c>
      <c r="AU1021" s="149" t="s">
        <v>89</v>
      </c>
      <c r="AY1021" s="17" t="s">
        <v>230</v>
      </c>
      <c r="BE1021" s="150">
        <f>IF(N1021="základní",J1021,0)</f>
        <v>0</v>
      </c>
      <c r="BF1021" s="150">
        <f>IF(N1021="snížená",J1021,0)</f>
        <v>0</v>
      </c>
      <c r="BG1021" s="150">
        <f>IF(N1021="zákl. přenesená",J1021,0)</f>
        <v>0</v>
      </c>
      <c r="BH1021" s="150">
        <f>IF(N1021="sníž. přenesená",J1021,0)</f>
        <v>0</v>
      </c>
      <c r="BI1021" s="150">
        <f>IF(N1021="nulová",J1021,0)</f>
        <v>0</v>
      </c>
      <c r="BJ1021" s="17" t="s">
        <v>21</v>
      </c>
      <c r="BK1021" s="150">
        <f>ROUND(I1021*H1021,2)</f>
        <v>0</v>
      </c>
      <c r="BL1021" s="17" t="s">
        <v>237</v>
      </c>
      <c r="BM1021" s="149" t="s">
        <v>619</v>
      </c>
    </row>
    <row r="1022" spans="2:65" s="1" customFormat="1" ht="24.2" customHeight="1">
      <c r="B1022" s="32"/>
      <c r="C1022" s="138" t="s">
        <v>620</v>
      </c>
      <c r="D1022" s="138" t="s">
        <v>232</v>
      </c>
      <c r="E1022" s="139" t="s">
        <v>621</v>
      </c>
      <c r="F1022" s="140" t="s">
        <v>622</v>
      </c>
      <c r="G1022" s="141" t="s">
        <v>434</v>
      </c>
      <c r="H1022" s="142">
        <v>242.86600000000001</v>
      </c>
      <c r="I1022" s="143"/>
      <c r="J1022" s="144">
        <f>ROUND(I1022*H1022,2)</f>
        <v>0</v>
      </c>
      <c r="K1022" s="140" t="s">
        <v>236</v>
      </c>
      <c r="L1022" s="32"/>
      <c r="M1022" s="145" t="s">
        <v>1</v>
      </c>
      <c r="N1022" s="146" t="s">
        <v>46</v>
      </c>
      <c r="P1022" s="147">
        <f>O1022*H1022</f>
        <v>0</v>
      </c>
      <c r="Q1022" s="147">
        <v>0</v>
      </c>
      <c r="R1022" s="147">
        <f>Q1022*H1022</f>
        <v>0</v>
      </c>
      <c r="S1022" s="147">
        <v>0</v>
      </c>
      <c r="T1022" s="148">
        <f>S1022*H1022</f>
        <v>0</v>
      </c>
      <c r="AR1022" s="149" t="s">
        <v>237</v>
      </c>
      <c r="AT1022" s="149" t="s">
        <v>232</v>
      </c>
      <c r="AU1022" s="149" t="s">
        <v>89</v>
      </c>
      <c r="AY1022" s="17" t="s">
        <v>230</v>
      </c>
      <c r="BE1022" s="150">
        <f>IF(N1022="základní",J1022,0)</f>
        <v>0</v>
      </c>
      <c r="BF1022" s="150">
        <f>IF(N1022="snížená",J1022,0)</f>
        <v>0</v>
      </c>
      <c r="BG1022" s="150">
        <f>IF(N1022="zákl. přenesená",J1022,0)</f>
        <v>0</v>
      </c>
      <c r="BH1022" s="150">
        <f>IF(N1022="sníž. přenesená",J1022,0)</f>
        <v>0</v>
      </c>
      <c r="BI1022" s="150">
        <f>IF(N1022="nulová",J1022,0)</f>
        <v>0</v>
      </c>
      <c r="BJ1022" s="17" t="s">
        <v>21</v>
      </c>
      <c r="BK1022" s="150">
        <f>ROUND(I1022*H1022,2)</f>
        <v>0</v>
      </c>
      <c r="BL1022" s="17" t="s">
        <v>237</v>
      </c>
      <c r="BM1022" s="149" t="s">
        <v>623</v>
      </c>
    </row>
    <row r="1023" spans="2:65" s="14" customFormat="1" ht="11.25">
      <c r="B1023" s="172"/>
      <c r="D1023" s="152" t="s">
        <v>250</v>
      </c>
      <c r="E1023" s="173" t="s">
        <v>1</v>
      </c>
      <c r="F1023" s="174" t="s">
        <v>624</v>
      </c>
      <c r="H1023" s="173" t="s">
        <v>1</v>
      </c>
      <c r="I1023" s="175"/>
      <c r="L1023" s="172"/>
      <c r="M1023" s="176"/>
      <c r="T1023" s="177"/>
      <c r="AT1023" s="173" t="s">
        <v>250</v>
      </c>
      <c r="AU1023" s="173" t="s">
        <v>89</v>
      </c>
      <c r="AV1023" s="14" t="s">
        <v>21</v>
      </c>
      <c r="AW1023" s="14" t="s">
        <v>36</v>
      </c>
      <c r="AX1023" s="14" t="s">
        <v>81</v>
      </c>
      <c r="AY1023" s="173" t="s">
        <v>230</v>
      </c>
    </row>
    <row r="1024" spans="2:65" s="12" customFormat="1" ht="11.25">
      <c r="B1024" s="151"/>
      <c r="D1024" s="152" t="s">
        <v>250</v>
      </c>
      <c r="E1024" s="153" t="s">
        <v>1</v>
      </c>
      <c r="F1024" s="154" t="s">
        <v>625</v>
      </c>
      <c r="H1024" s="155">
        <v>1.1819999999999999</v>
      </c>
      <c r="I1024" s="156"/>
      <c r="L1024" s="151"/>
      <c r="M1024" s="157"/>
      <c r="T1024" s="158"/>
      <c r="AT1024" s="153" t="s">
        <v>250</v>
      </c>
      <c r="AU1024" s="153" t="s">
        <v>89</v>
      </c>
      <c r="AV1024" s="12" t="s">
        <v>89</v>
      </c>
      <c r="AW1024" s="12" t="s">
        <v>36</v>
      </c>
      <c r="AX1024" s="12" t="s">
        <v>81</v>
      </c>
      <c r="AY1024" s="153" t="s">
        <v>230</v>
      </c>
    </row>
    <row r="1025" spans="2:51" s="12" customFormat="1" ht="11.25">
      <c r="B1025" s="151"/>
      <c r="D1025" s="152" t="s">
        <v>250</v>
      </c>
      <c r="E1025" s="153" t="s">
        <v>1</v>
      </c>
      <c r="F1025" s="154" t="s">
        <v>626</v>
      </c>
      <c r="H1025" s="155">
        <v>3.9079999999999999</v>
      </c>
      <c r="I1025" s="156"/>
      <c r="L1025" s="151"/>
      <c r="M1025" s="157"/>
      <c r="T1025" s="158"/>
      <c r="AT1025" s="153" t="s">
        <v>250</v>
      </c>
      <c r="AU1025" s="153" t="s">
        <v>89</v>
      </c>
      <c r="AV1025" s="12" t="s">
        <v>89</v>
      </c>
      <c r="AW1025" s="12" t="s">
        <v>36</v>
      </c>
      <c r="AX1025" s="12" t="s">
        <v>81</v>
      </c>
      <c r="AY1025" s="153" t="s">
        <v>230</v>
      </c>
    </row>
    <row r="1026" spans="2:51" s="12" customFormat="1" ht="11.25">
      <c r="B1026" s="151"/>
      <c r="D1026" s="152" t="s">
        <v>250</v>
      </c>
      <c r="E1026" s="153" t="s">
        <v>1</v>
      </c>
      <c r="F1026" s="154" t="s">
        <v>627</v>
      </c>
      <c r="H1026" s="155">
        <v>103.503</v>
      </c>
      <c r="I1026" s="156"/>
      <c r="L1026" s="151"/>
      <c r="M1026" s="157"/>
      <c r="T1026" s="158"/>
      <c r="AT1026" s="153" t="s">
        <v>250</v>
      </c>
      <c r="AU1026" s="153" t="s">
        <v>89</v>
      </c>
      <c r="AV1026" s="12" t="s">
        <v>89</v>
      </c>
      <c r="AW1026" s="12" t="s">
        <v>36</v>
      </c>
      <c r="AX1026" s="12" t="s">
        <v>81</v>
      </c>
      <c r="AY1026" s="153" t="s">
        <v>230</v>
      </c>
    </row>
    <row r="1027" spans="2:51" s="12" customFormat="1" ht="11.25">
      <c r="B1027" s="151"/>
      <c r="D1027" s="152" t="s">
        <v>250</v>
      </c>
      <c r="E1027" s="153" t="s">
        <v>1</v>
      </c>
      <c r="F1027" s="154" t="s">
        <v>628</v>
      </c>
      <c r="H1027" s="155">
        <v>143.83699999999999</v>
      </c>
      <c r="I1027" s="156"/>
      <c r="L1027" s="151"/>
      <c r="M1027" s="157"/>
      <c r="T1027" s="158"/>
      <c r="AT1027" s="153" t="s">
        <v>250</v>
      </c>
      <c r="AU1027" s="153" t="s">
        <v>89</v>
      </c>
      <c r="AV1027" s="12" t="s">
        <v>89</v>
      </c>
      <c r="AW1027" s="12" t="s">
        <v>36</v>
      </c>
      <c r="AX1027" s="12" t="s">
        <v>81</v>
      </c>
      <c r="AY1027" s="153" t="s">
        <v>230</v>
      </c>
    </row>
    <row r="1028" spans="2:51" s="12" customFormat="1" ht="11.25">
      <c r="B1028" s="151"/>
      <c r="D1028" s="152" t="s">
        <v>250</v>
      </c>
      <c r="E1028" s="153" t="s">
        <v>1</v>
      </c>
      <c r="F1028" s="154" t="s">
        <v>629</v>
      </c>
      <c r="H1028" s="155">
        <v>5.4119999999999999</v>
      </c>
      <c r="I1028" s="156"/>
      <c r="L1028" s="151"/>
      <c r="M1028" s="157"/>
      <c r="T1028" s="158"/>
      <c r="AT1028" s="153" t="s">
        <v>250</v>
      </c>
      <c r="AU1028" s="153" t="s">
        <v>89</v>
      </c>
      <c r="AV1028" s="12" t="s">
        <v>89</v>
      </c>
      <c r="AW1028" s="12" t="s">
        <v>36</v>
      </c>
      <c r="AX1028" s="12" t="s">
        <v>81</v>
      </c>
      <c r="AY1028" s="153" t="s">
        <v>230</v>
      </c>
    </row>
    <row r="1029" spans="2:51" s="14" customFormat="1" ht="11.25">
      <c r="B1029" s="172"/>
      <c r="D1029" s="152" t="s">
        <v>250</v>
      </c>
      <c r="E1029" s="173" t="s">
        <v>1</v>
      </c>
      <c r="F1029" s="174" t="s">
        <v>630</v>
      </c>
      <c r="H1029" s="173" t="s">
        <v>1</v>
      </c>
      <c r="I1029" s="175"/>
      <c r="L1029" s="172"/>
      <c r="M1029" s="176"/>
      <c r="T1029" s="177"/>
      <c r="AT1029" s="173" t="s">
        <v>250</v>
      </c>
      <c r="AU1029" s="173" t="s">
        <v>89</v>
      </c>
      <c r="AV1029" s="14" t="s">
        <v>21</v>
      </c>
      <c r="AW1029" s="14" t="s">
        <v>36</v>
      </c>
      <c r="AX1029" s="14" t="s">
        <v>81</v>
      </c>
      <c r="AY1029" s="173" t="s">
        <v>230</v>
      </c>
    </row>
    <row r="1030" spans="2:51" s="12" customFormat="1" ht="11.25">
      <c r="B1030" s="151"/>
      <c r="D1030" s="152" t="s">
        <v>250</v>
      </c>
      <c r="E1030" s="153" t="s">
        <v>1</v>
      </c>
      <c r="F1030" s="154" t="s">
        <v>631</v>
      </c>
      <c r="H1030" s="155">
        <v>-0.02</v>
      </c>
      <c r="I1030" s="156"/>
      <c r="L1030" s="151"/>
      <c r="M1030" s="157"/>
      <c r="T1030" s="158"/>
      <c r="AT1030" s="153" t="s">
        <v>250</v>
      </c>
      <c r="AU1030" s="153" t="s">
        <v>89</v>
      </c>
      <c r="AV1030" s="12" t="s">
        <v>89</v>
      </c>
      <c r="AW1030" s="12" t="s">
        <v>36</v>
      </c>
      <c r="AX1030" s="12" t="s">
        <v>81</v>
      </c>
      <c r="AY1030" s="153" t="s">
        <v>230</v>
      </c>
    </row>
    <row r="1031" spans="2:51" s="12" customFormat="1" ht="11.25">
      <c r="B1031" s="151"/>
      <c r="D1031" s="152" t="s">
        <v>250</v>
      </c>
      <c r="E1031" s="153" t="s">
        <v>1</v>
      </c>
      <c r="F1031" s="154" t="s">
        <v>632</v>
      </c>
      <c r="H1031" s="155">
        <v>-9.2999999999999999E-2</v>
      </c>
      <c r="I1031" s="156"/>
      <c r="L1031" s="151"/>
      <c r="M1031" s="157"/>
      <c r="T1031" s="158"/>
      <c r="AT1031" s="153" t="s">
        <v>250</v>
      </c>
      <c r="AU1031" s="153" t="s">
        <v>89</v>
      </c>
      <c r="AV1031" s="12" t="s">
        <v>89</v>
      </c>
      <c r="AW1031" s="12" t="s">
        <v>36</v>
      </c>
      <c r="AX1031" s="12" t="s">
        <v>81</v>
      </c>
      <c r="AY1031" s="153" t="s">
        <v>230</v>
      </c>
    </row>
    <row r="1032" spans="2:51" s="12" customFormat="1" ht="11.25">
      <c r="B1032" s="151"/>
      <c r="D1032" s="152" t="s">
        <v>250</v>
      </c>
      <c r="E1032" s="153" t="s">
        <v>1</v>
      </c>
      <c r="F1032" s="154" t="s">
        <v>633</v>
      </c>
      <c r="H1032" s="155">
        <v>-4.5439999999999996</v>
      </c>
      <c r="I1032" s="156"/>
      <c r="L1032" s="151"/>
      <c r="M1032" s="157"/>
      <c r="T1032" s="158"/>
      <c r="AT1032" s="153" t="s">
        <v>250</v>
      </c>
      <c r="AU1032" s="153" t="s">
        <v>89</v>
      </c>
      <c r="AV1032" s="12" t="s">
        <v>89</v>
      </c>
      <c r="AW1032" s="12" t="s">
        <v>36</v>
      </c>
      <c r="AX1032" s="12" t="s">
        <v>81</v>
      </c>
      <c r="AY1032" s="153" t="s">
        <v>230</v>
      </c>
    </row>
    <row r="1033" spans="2:51" s="12" customFormat="1" ht="11.25">
      <c r="B1033" s="151"/>
      <c r="D1033" s="152" t="s">
        <v>250</v>
      </c>
      <c r="E1033" s="153" t="s">
        <v>1</v>
      </c>
      <c r="F1033" s="154" t="s">
        <v>634</v>
      </c>
      <c r="H1033" s="155">
        <v>-9.6959999999999997</v>
      </c>
      <c r="I1033" s="156"/>
      <c r="L1033" s="151"/>
      <c r="M1033" s="157"/>
      <c r="T1033" s="158"/>
      <c r="AT1033" s="153" t="s">
        <v>250</v>
      </c>
      <c r="AU1033" s="153" t="s">
        <v>89</v>
      </c>
      <c r="AV1033" s="12" t="s">
        <v>89</v>
      </c>
      <c r="AW1033" s="12" t="s">
        <v>36</v>
      </c>
      <c r="AX1033" s="12" t="s">
        <v>81</v>
      </c>
      <c r="AY1033" s="153" t="s">
        <v>230</v>
      </c>
    </row>
    <row r="1034" spans="2:51" s="12" customFormat="1" ht="11.25">
      <c r="B1034" s="151"/>
      <c r="D1034" s="152" t="s">
        <v>250</v>
      </c>
      <c r="E1034" s="153" t="s">
        <v>1</v>
      </c>
      <c r="F1034" s="154" t="s">
        <v>635</v>
      </c>
      <c r="H1034" s="155">
        <v>-0.623</v>
      </c>
      <c r="I1034" s="156"/>
      <c r="L1034" s="151"/>
      <c r="M1034" s="157"/>
      <c r="T1034" s="158"/>
      <c r="AT1034" s="153" t="s">
        <v>250</v>
      </c>
      <c r="AU1034" s="153" t="s">
        <v>89</v>
      </c>
      <c r="AV1034" s="12" t="s">
        <v>89</v>
      </c>
      <c r="AW1034" s="12" t="s">
        <v>36</v>
      </c>
      <c r="AX1034" s="12" t="s">
        <v>81</v>
      </c>
      <c r="AY1034" s="153" t="s">
        <v>230</v>
      </c>
    </row>
    <row r="1035" spans="2:51" s="13" customFormat="1" ht="11.25">
      <c r="B1035" s="159"/>
      <c r="D1035" s="152" t="s">
        <v>250</v>
      </c>
      <c r="E1035" s="160" t="s">
        <v>127</v>
      </c>
      <c r="F1035" s="161" t="s">
        <v>252</v>
      </c>
      <c r="H1035" s="162">
        <v>242.86600000000001</v>
      </c>
      <c r="I1035" s="163"/>
      <c r="L1035" s="159"/>
      <c r="M1035" s="164"/>
      <c r="T1035" s="165"/>
      <c r="AT1035" s="160" t="s">
        <v>250</v>
      </c>
      <c r="AU1035" s="160" t="s">
        <v>89</v>
      </c>
      <c r="AV1035" s="13" t="s">
        <v>237</v>
      </c>
      <c r="AW1035" s="13" t="s">
        <v>36</v>
      </c>
      <c r="AX1035" s="13" t="s">
        <v>21</v>
      </c>
      <c r="AY1035" s="160" t="s">
        <v>230</v>
      </c>
    </row>
    <row r="1036" spans="2:51" s="1" customFormat="1" ht="11.25">
      <c r="B1036" s="32"/>
      <c r="D1036" s="152" t="s">
        <v>257</v>
      </c>
      <c r="F1036" s="166" t="s">
        <v>526</v>
      </c>
      <c r="L1036" s="32"/>
      <c r="M1036" s="167"/>
      <c r="T1036" s="56"/>
      <c r="AU1036" s="17" t="s">
        <v>89</v>
      </c>
    </row>
    <row r="1037" spans="2:51" s="1" customFormat="1" ht="11.25">
      <c r="B1037" s="32"/>
      <c r="D1037" s="152" t="s">
        <v>257</v>
      </c>
      <c r="F1037" s="168" t="s">
        <v>527</v>
      </c>
      <c r="H1037" s="169">
        <v>2.7</v>
      </c>
      <c r="L1037" s="32"/>
      <c r="M1037" s="167"/>
      <c r="T1037" s="56"/>
      <c r="AU1037" s="17" t="s">
        <v>89</v>
      </c>
    </row>
    <row r="1038" spans="2:51" s="1" customFormat="1" ht="11.25">
      <c r="B1038" s="32"/>
      <c r="D1038" s="152" t="s">
        <v>257</v>
      </c>
      <c r="F1038" s="168" t="s">
        <v>252</v>
      </c>
      <c r="H1038" s="169">
        <v>2.7</v>
      </c>
      <c r="L1038" s="32"/>
      <c r="M1038" s="167"/>
      <c r="T1038" s="56"/>
      <c r="AU1038" s="17" t="s">
        <v>89</v>
      </c>
    </row>
    <row r="1039" spans="2:51" s="1" customFormat="1" ht="11.25">
      <c r="B1039" s="32"/>
      <c r="D1039" s="152" t="s">
        <v>257</v>
      </c>
      <c r="F1039" s="166" t="s">
        <v>528</v>
      </c>
      <c r="L1039" s="32"/>
      <c r="M1039" s="167"/>
      <c r="T1039" s="56"/>
      <c r="AU1039" s="17" t="s">
        <v>89</v>
      </c>
    </row>
    <row r="1040" spans="2:51" s="1" customFormat="1" ht="11.25">
      <c r="B1040" s="32"/>
      <c r="D1040" s="152" t="s">
        <v>257</v>
      </c>
      <c r="F1040" s="168" t="s">
        <v>529</v>
      </c>
      <c r="H1040" s="169">
        <v>8.5</v>
      </c>
      <c r="L1040" s="32"/>
      <c r="M1040" s="167"/>
      <c r="T1040" s="56"/>
      <c r="AU1040" s="17" t="s">
        <v>89</v>
      </c>
    </row>
    <row r="1041" spans="2:65" s="1" customFormat="1" ht="11.25">
      <c r="B1041" s="32"/>
      <c r="D1041" s="152" t="s">
        <v>257</v>
      </c>
      <c r="F1041" s="168" t="s">
        <v>252</v>
      </c>
      <c r="H1041" s="169">
        <v>8.5</v>
      </c>
      <c r="L1041" s="32"/>
      <c r="M1041" s="167"/>
      <c r="T1041" s="56"/>
      <c r="AU1041" s="17" t="s">
        <v>89</v>
      </c>
    </row>
    <row r="1042" spans="2:65" s="1" customFormat="1" ht="11.25">
      <c r="B1042" s="32"/>
      <c r="D1042" s="152" t="s">
        <v>257</v>
      </c>
      <c r="F1042" s="166" t="s">
        <v>530</v>
      </c>
      <c r="L1042" s="32"/>
      <c r="M1042" s="167"/>
      <c r="T1042" s="56"/>
      <c r="AU1042" s="17" t="s">
        <v>89</v>
      </c>
    </row>
    <row r="1043" spans="2:65" s="1" customFormat="1" ht="11.25">
      <c r="B1043" s="32"/>
      <c r="D1043" s="152" t="s">
        <v>257</v>
      </c>
      <c r="F1043" s="168" t="s">
        <v>531</v>
      </c>
      <c r="H1043" s="169">
        <v>19.7</v>
      </c>
      <c r="L1043" s="32"/>
      <c r="M1043" s="167"/>
      <c r="T1043" s="56"/>
      <c r="AU1043" s="17" t="s">
        <v>89</v>
      </c>
    </row>
    <row r="1044" spans="2:65" s="1" customFormat="1" ht="11.25">
      <c r="B1044" s="32"/>
      <c r="D1044" s="152" t="s">
        <v>257</v>
      </c>
      <c r="F1044" s="168" t="s">
        <v>532</v>
      </c>
      <c r="H1044" s="169">
        <v>184.5</v>
      </c>
      <c r="L1044" s="32"/>
      <c r="M1044" s="167"/>
      <c r="T1044" s="56"/>
      <c r="AU1044" s="17" t="s">
        <v>89</v>
      </c>
    </row>
    <row r="1045" spans="2:65" s="1" customFormat="1" ht="11.25">
      <c r="B1045" s="32"/>
      <c r="D1045" s="152" t="s">
        <v>257</v>
      </c>
      <c r="F1045" s="168" t="s">
        <v>533</v>
      </c>
      <c r="H1045" s="169">
        <v>4</v>
      </c>
      <c r="L1045" s="32"/>
      <c r="M1045" s="167"/>
      <c r="T1045" s="56"/>
      <c r="AU1045" s="17" t="s">
        <v>89</v>
      </c>
    </row>
    <row r="1046" spans="2:65" s="1" customFormat="1" ht="11.25">
      <c r="B1046" s="32"/>
      <c r="D1046" s="152" t="s">
        <v>257</v>
      </c>
      <c r="F1046" s="168" t="s">
        <v>534</v>
      </c>
      <c r="H1046" s="169">
        <v>-8</v>
      </c>
      <c r="L1046" s="32"/>
      <c r="M1046" s="167"/>
      <c r="T1046" s="56"/>
      <c r="AU1046" s="17" t="s">
        <v>89</v>
      </c>
    </row>
    <row r="1047" spans="2:65" s="1" customFormat="1" ht="11.25">
      <c r="B1047" s="32"/>
      <c r="D1047" s="152" t="s">
        <v>257</v>
      </c>
      <c r="F1047" s="168" t="s">
        <v>252</v>
      </c>
      <c r="H1047" s="169">
        <v>200.2</v>
      </c>
      <c r="L1047" s="32"/>
      <c r="M1047" s="167"/>
      <c r="T1047" s="56"/>
      <c r="AU1047" s="17" t="s">
        <v>89</v>
      </c>
    </row>
    <row r="1048" spans="2:65" s="1" customFormat="1" ht="11.25">
      <c r="B1048" s="32"/>
      <c r="D1048" s="152" t="s">
        <v>257</v>
      </c>
      <c r="F1048" s="166" t="s">
        <v>465</v>
      </c>
      <c r="L1048" s="32"/>
      <c r="M1048" s="167"/>
      <c r="T1048" s="56"/>
      <c r="AU1048" s="17" t="s">
        <v>89</v>
      </c>
    </row>
    <row r="1049" spans="2:65" s="1" customFormat="1" ht="11.25">
      <c r="B1049" s="32"/>
      <c r="D1049" s="152" t="s">
        <v>257</v>
      </c>
      <c r="F1049" s="168" t="s">
        <v>466</v>
      </c>
      <c r="H1049" s="169">
        <v>250.5</v>
      </c>
      <c r="L1049" s="32"/>
      <c r="M1049" s="167"/>
      <c r="T1049" s="56"/>
      <c r="AU1049" s="17" t="s">
        <v>89</v>
      </c>
    </row>
    <row r="1050" spans="2:65" s="1" customFormat="1" ht="11.25">
      <c r="B1050" s="32"/>
      <c r="D1050" s="152" t="s">
        <v>257</v>
      </c>
      <c r="F1050" s="168" t="s">
        <v>252</v>
      </c>
      <c r="H1050" s="169">
        <v>250.5</v>
      </c>
      <c r="L1050" s="32"/>
      <c r="M1050" s="167"/>
      <c r="T1050" s="56"/>
      <c r="AU1050" s="17" t="s">
        <v>89</v>
      </c>
    </row>
    <row r="1051" spans="2:65" s="1" customFormat="1" ht="11.25">
      <c r="B1051" s="32"/>
      <c r="D1051" s="152" t="s">
        <v>257</v>
      </c>
      <c r="F1051" s="166" t="s">
        <v>636</v>
      </c>
      <c r="L1051" s="32"/>
      <c r="M1051" s="167"/>
      <c r="T1051" s="56"/>
      <c r="AU1051" s="17" t="s">
        <v>89</v>
      </c>
    </row>
    <row r="1052" spans="2:65" s="1" customFormat="1" ht="11.25">
      <c r="B1052" s="32"/>
      <c r="D1052" s="152" t="s">
        <v>257</v>
      </c>
      <c r="F1052" s="168" t="s">
        <v>637</v>
      </c>
      <c r="H1052" s="169">
        <v>8</v>
      </c>
      <c r="L1052" s="32"/>
      <c r="M1052" s="167"/>
      <c r="T1052" s="56"/>
      <c r="AU1052" s="17" t="s">
        <v>89</v>
      </c>
    </row>
    <row r="1053" spans="2:65" s="1" customFormat="1" ht="11.25">
      <c r="B1053" s="32"/>
      <c r="D1053" s="152" t="s">
        <v>257</v>
      </c>
      <c r="F1053" s="168" t="s">
        <v>252</v>
      </c>
      <c r="H1053" s="169">
        <v>8</v>
      </c>
      <c r="L1053" s="32"/>
      <c r="M1053" s="167"/>
      <c r="T1053" s="56"/>
      <c r="AU1053" s="17" t="s">
        <v>89</v>
      </c>
    </row>
    <row r="1054" spans="2:65" s="1" customFormat="1" ht="16.5" customHeight="1">
      <c r="B1054" s="32"/>
      <c r="C1054" s="187" t="s">
        <v>638</v>
      </c>
      <c r="D1054" s="187" t="s">
        <v>606</v>
      </c>
      <c r="E1054" s="188" t="s">
        <v>639</v>
      </c>
      <c r="F1054" s="189" t="s">
        <v>640</v>
      </c>
      <c r="G1054" s="190" t="s">
        <v>350</v>
      </c>
      <c r="H1054" s="191">
        <v>459.20400000000001</v>
      </c>
      <c r="I1054" s="192"/>
      <c r="J1054" s="193">
        <f>ROUND(I1054*H1054,2)</f>
        <v>0</v>
      </c>
      <c r="K1054" s="189" t="s">
        <v>236</v>
      </c>
      <c r="L1054" s="194"/>
      <c r="M1054" s="195" t="s">
        <v>1</v>
      </c>
      <c r="N1054" s="196" t="s">
        <v>46</v>
      </c>
      <c r="P1054" s="147">
        <f>O1054*H1054</f>
        <v>0</v>
      </c>
      <c r="Q1054" s="147">
        <v>0</v>
      </c>
      <c r="R1054" s="147">
        <f>Q1054*H1054</f>
        <v>0</v>
      </c>
      <c r="S1054" s="147">
        <v>0</v>
      </c>
      <c r="T1054" s="148">
        <f>S1054*H1054</f>
        <v>0</v>
      </c>
      <c r="AR1054" s="149" t="s">
        <v>154</v>
      </c>
      <c r="AT1054" s="149" t="s">
        <v>606</v>
      </c>
      <c r="AU1054" s="149" t="s">
        <v>89</v>
      </c>
      <c r="AY1054" s="17" t="s">
        <v>230</v>
      </c>
      <c r="BE1054" s="150">
        <f>IF(N1054="základní",J1054,0)</f>
        <v>0</v>
      </c>
      <c r="BF1054" s="150">
        <f>IF(N1054="snížená",J1054,0)</f>
        <v>0</v>
      </c>
      <c r="BG1054" s="150">
        <f>IF(N1054="zákl. přenesená",J1054,0)</f>
        <v>0</v>
      </c>
      <c r="BH1054" s="150">
        <f>IF(N1054="sníž. přenesená",J1054,0)</f>
        <v>0</v>
      </c>
      <c r="BI1054" s="150">
        <f>IF(N1054="nulová",J1054,0)</f>
        <v>0</v>
      </c>
      <c r="BJ1054" s="17" t="s">
        <v>21</v>
      </c>
      <c r="BK1054" s="150">
        <f>ROUND(I1054*H1054,2)</f>
        <v>0</v>
      </c>
      <c r="BL1054" s="17" t="s">
        <v>237</v>
      </c>
      <c r="BM1054" s="149" t="s">
        <v>641</v>
      </c>
    </row>
    <row r="1055" spans="2:65" s="12" customFormat="1" ht="11.25">
      <c r="B1055" s="151"/>
      <c r="D1055" s="152" t="s">
        <v>250</v>
      </c>
      <c r="E1055" s="153" t="s">
        <v>1</v>
      </c>
      <c r="F1055" s="154" t="s">
        <v>642</v>
      </c>
      <c r="H1055" s="155">
        <v>459.20400000000001</v>
      </c>
      <c r="I1055" s="156"/>
      <c r="L1055" s="151"/>
      <c r="M1055" s="157"/>
      <c r="T1055" s="158"/>
      <c r="AT1055" s="153" t="s">
        <v>250</v>
      </c>
      <c r="AU1055" s="153" t="s">
        <v>89</v>
      </c>
      <c r="AV1055" s="12" t="s">
        <v>89</v>
      </c>
      <c r="AW1055" s="12" t="s">
        <v>36</v>
      </c>
      <c r="AX1055" s="12" t="s">
        <v>21</v>
      </c>
      <c r="AY1055" s="153" t="s">
        <v>230</v>
      </c>
    </row>
    <row r="1056" spans="2:65" s="1" customFormat="1" ht="11.25">
      <c r="B1056" s="32"/>
      <c r="D1056" s="152" t="s">
        <v>257</v>
      </c>
      <c r="F1056" s="166" t="s">
        <v>643</v>
      </c>
      <c r="L1056" s="32"/>
      <c r="M1056" s="167"/>
      <c r="T1056" s="56"/>
      <c r="AU1056" s="17" t="s">
        <v>89</v>
      </c>
    </row>
    <row r="1057" spans="2:47" s="1" customFormat="1" ht="11.25">
      <c r="B1057" s="32"/>
      <c r="D1057" s="152" t="s">
        <v>257</v>
      </c>
      <c r="F1057" s="168" t="s">
        <v>624</v>
      </c>
      <c r="H1057" s="169">
        <v>0</v>
      </c>
      <c r="L1057" s="32"/>
      <c r="M1057" s="167"/>
      <c r="T1057" s="56"/>
      <c r="AU1057" s="17" t="s">
        <v>89</v>
      </c>
    </row>
    <row r="1058" spans="2:47" s="1" customFormat="1" ht="11.25">
      <c r="B1058" s="32"/>
      <c r="D1058" s="152" t="s">
        <v>257</v>
      </c>
      <c r="F1058" s="168" t="s">
        <v>625</v>
      </c>
      <c r="H1058" s="169">
        <v>1.1819999999999999</v>
      </c>
      <c r="L1058" s="32"/>
      <c r="M1058" s="167"/>
      <c r="T1058" s="56"/>
      <c r="AU1058" s="17" t="s">
        <v>89</v>
      </c>
    </row>
    <row r="1059" spans="2:47" s="1" customFormat="1" ht="11.25">
      <c r="B1059" s="32"/>
      <c r="D1059" s="152" t="s">
        <v>257</v>
      </c>
      <c r="F1059" s="168" t="s">
        <v>626</v>
      </c>
      <c r="H1059" s="169">
        <v>3.9079999999999999</v>
      </c>
      <c r="L1059" s="32"/>
      <c r="M1059" s="167"/>
      <c r="T1059" s="56"/>
      <c r="AU1059" s="17" t="s">
        <v>89</v>
      </c>
    </row>
    <row r="1060" spans="2:47" s="1" customFormat="1" ht="11.25">
      <c r="B1060" s="32"/>
      <c r="D1060" s="152" t="s">
        <v>257</v>
      </c>
      <c r="F1060" s="168" t="s">
        <v>627</v>
      </c>
      <c r="H1060" s="169">
        <v>103.503</v>
      </c>
      <c r="L1060" s="32"/>
      <c r="M1060" s="167"/>
      <c r="T1060" s="56"/>
      <c r="AU1060" s="17" t="s">
        <v>89</v>
      </c>
    </row>
    <row r="1061" spans="2:47" s="1" customFormat="1" ht="11.25">
      <c r="B1061" s="32"/>
      <c r="D1061" s="152" t="s">
        <v>257</v>
      </c>
      <c r="F1061" s="168" t="s">
        <v>628</v>
      </c>
      <c r="H1061" s="169">
        <v>143.83699999999999</v>
      </c>
      <c r="L1061" s="32"/>
      <c r="M1061" s="167"/>
      <c r="T1061" s="56"/>
      <c r="AU1061" s="17" t="s">
        <v>89</v>
      </c>
    </row>
    <row r="1062" spans="2:47" s="1" customFormat="1" ht="11.25">
      <c r="B1062" s="32"/>
      <c r="D1062" s="152" t="s">
        <v>257</v>
      </c>
      <c r="F1062" s="168" t="s">
        <v>629</v>
      </c>
      <c r="H1062" s="169">
        <v>5.4119999999999999</v>
      </c>
      <c r="L1062" s="32"/>
      <c r="M1062" s="167"/>
      <c r="T1062" s="56"/>
      <c r="AU1062" s="17" t="s">
        <v>89</v>
      </c>
    </row>
    <row r="1063" spans="2:47" s="1" customFormat="1" ht="11.25">
      <c r="B1063" s="32"/>
      <c r="D1063" s="152" t="s">
        <v>257</v>
      </c>
      <c r="F1063" s="168" t="s">
        <v>630</v>
      </c>
      <c r="H1063" s="169">
        <v>0</v>
      </c>
      <c r="L1063" s="32"/>
      <c r="M1063" s="167"/>
      <c r="T1063" s="56"/>
      <c r="AU1063" s="17" t="s">
        <v>89</v>
      </c>
    </row>
    <row r="1064" spans="2:47" s="1" customFormat="1" ht="11.25">
      <c r="B1064" s="32"/>
      <c r="D1064" s="152" t="s">
        <v>257</v>
      </c>
      <c r="F1064" s="168" t="s">
        <v>631</v>
      </c>
      <c r="H1064" s="169">
        <v>-0.02</v>
      </c>
      <c r="L1064" s="32"/>
      <c r="M1064" s="167"/>
      <c r="T1064" s="56"/>
      <c r="AU1064" s="17" t="s">
        <v>89</v>
      </c>
    </row>
    <row r="1065" spans="2:47" s="1" customFormat="1" ht="11.25">
      <c r="B1065" s="32"/>
      <c r="D1065" s="152" t="s">
        <v>257</v>
      </c>
      <c r="F1065" s="168" t="s">
        <v>632</v>
      </c>
      <c r="H1065" s="169">
        <v>-9.2999999999999999E-2</v>
      </c>
      <c r="L1065" s="32"/>
      <c r="M1065" s="167"/>
      <c r="T1065" s="56"/>
      <c r="AU1065" s="17" t="s">
        <v>89</v>
      </c>
    </row>
    <row r="1066" spans="2:47" s="1" customFormat="1" ht="11.25">
      <c r="B1066" s="32"/>
      <c r="D1066" s="152" t="s">
        <v>257</v>
      </c>
      <c r="F1066" s="168" t="s">
        <v>633</v>
      </c>
      <c r="H1066" s="169">
        <v>-4.5439999999999996</v>
      </c>
      <c r="L1066" s="32"/>
      <c r="M1066" s="167"/>
      <c r="T1066" s="56"/>
      <c r="AU1066" s="17" t="s">
        <v>89</v>
      </c>
    </row>
    <row r="1067" spans="2:47" s="1" customFormat="1" ht="11.25">
      <c r="B1067" s="32"/>
      <c r="D1067" s="152" t="s">
        <v>257</v>
      </c>
      <c r="F1067" s="168" t="s">
        <v>634</v>
      </c>
      <c r="H1067" s="169">
        <v>-9.6959999999999997</v>
      </c>
      <c r="L1067" s="32"/>
      <c r="M1067" s="167"/>
      <c r="T1067" s="56"/>
      <c r="AU1067" s="17" t="s">
        <v>89</v>
      </c>
    </row>
    <row r="1068" spans="2:47" s="1" customFormat="1" ht="11.25">
      <c r="B1068" s="32"/>
      <c r="D1068" s="152" t="s">
        <v>257</v>
      </c>
      <c r="F1068" s="168" t="s">
        <v>635</v>
      </c>
      <c r="H1068" s="169">
        <v>-0.623</v>
      </c>
      <c r="L1068" s="32"/>
      <c r="M1068" s="167"/>
      <c r="T1068" s="56"/>
      <c r="AU1068" s="17" t="s">
        <v>89</v>
      </c>
    </row>
    <row r="1069" spans="2:47" s="1" customFormat="1" ht="11.25">
      <c r="B1069" s="32"/>
      <c r="D1069" s="152" t="s">
        <v>257</v>
      </c>
      <c r="F1069" s="168" t="s">
        <v>252</v>
      </c>
      <c r="H1069" s="169">
        <v>242.86600000000001</v>
      </c>
      <c r="L1069" s="32"/>
      <c r="M1069" s="167"/>
      <c r="T1069" s="56"/>
      <c r="AU1069" s="17" t="s">
        <v>89</v>
      </c>
    </row>
    <row r="1070" spans="2:47" s="1" customFormat="1" ht="11.25">
      <c r="B1070" s="32"/>
      <c r="D1070" s="152" t="s">
        <v>257</v>
      </c>
      <c r="F1070" s="170" t="s">
        <v>526</v>
      </c>
      <c r="L1070" s="32"/>
      <c r="M1070" s="167"/>
      <c r="T1070" s="56"/>
      <c r="AU1070" s="17" t="s">
        <v>89</v>
      </c>
    </row>
    <row r="1071" spans="2:47" s="1" customFormat="1" ht="11.25">
      <c r="B1071" s="32"/>
      <c r="D1071" s="152" t="s">
        <v>257</v>
      </c>
      <c r="F1071" s="171" t="s">
        <v>527</v>
      </c>
      <c r="H1071" s="169">
        <v>2.7</v>
      </c>
      <c r="L1071" s="32"/>
      <c r="M1071" s="167"/>
      <c r="T1071" s="56"/>
      <c r="AU1071" s="17" t="s">
        <v>89</v>
      </c>
    </row>
    <row r="1072" spans="2:47" s="1" customFormat="1" ht="11.25">
      <c r="B1072" s="32"/>
      <c r="D1072" s="152" t="s">
        <v>257</v>
      </c>
      <c r="F1072" s="171" t="s">
        <v>252</v>
      </c>
      <c r="H1072" s="169">
        <v>2.7</v>
      </c>
      <c r="L1072" s="32"/>
      <c r="M1072" s="167"/>
      <c r="T1072" s="56"/>
      <c r="AU1072" s="17" t="s">
        <v>89</v>
      </c>
    </row>
    <row r="1073" spans="2:65" s="1" customFormat="1" ht="11.25">
      <c r="B1073" s="32"/>
      <c r="D1073" s="152" t="s">
        <v>257</v>
      </c>
      <c r="F1073" s="170" t="s">
        <v>528</v>
      </c>
      <c r="L1073" s="32"/>
      <c r="M1073" s="167"/>
      <c r="T1073" s="56"/>
      <c r="AU1073" s="17" t="s">
        <v>89</v>
      </c>
    </row>
    <row r="1074" spans="2:65" s="1" customFormat="1" ht="11.25">
      <c r="B1074" s="32"/>
      <c r="D1074" s="152" t="s">
        <v>257</v>
      </c>
      <c r="F1074" s="171" t="s">
        <v>529</v>
      </c>
      <c r="H1074" s="169">
        <v>8.5</v>
      </c>
      <c r="L1074" s="32"/>
      <c r="M1074" s="167"/>
      <c r="T1074" s="56"/>
      <c r="AU1074" s="17" t="s">
        <v>89</v>
      </c>
    </row>
    <row r="1075" spans="2:65" s="1" customFormat="1" ht="11.25">
      <c r="B1075" s="32"/>
      <c r="D1075" s="152" t="s">
        <v>257</v>
      </c>
      <c r="F1075" s="171" t="s">
        <v>252</v>
      </c>
      <c r="H1075" s="169">
        <v>8.5</v>
      </c>
      <c r="L1075" s="32"/>
      <c r="M1075" s="167"/>
      <c r="T1075" s="56"/>
      <c r="AU1075" s="17" t="s">
        <v>89</v>
      </c>
    </row>
    <row r="1076" spans="2:65" s="1" customFormat="1" ht="11.25">
      <c r="B1076" s="32"/>
      <c r="D1076" s="152" t="s">
        <v>257</v>
      </c>
      <c r="F1076" s="170" t="s">
        <v>530</v>
      </c>
      <c r="L1076" s="32"/>
      <c r="M1076" s="167"/>
      <c r="T1076" s="56"/>
      <c r="AU1076" s="17" t="s">
        <v>89</v>
      </c>
    </row>
    <row r="1077" spans="2:65" s="1" customFormat="1" ht="11.25">
      <c r="B1077" s="32"/>
      <c r="D1077" s="152" t="s">
        <v>257</v>
      </c>
      <c r="F1077" s="171" t="s">
        <v>531</v>
      </c>
      <c r="H1077" s="169">
        <v>19.7</v>
      </c>
      <c r="L1077" s="32"/>
      <c r="M1077" s="167"/>
      <c r="T1077" s="56"/>
      <c r="AU1077" s="17" t="s">
        <v>89</v>
      </c>
    </row>
    <row r="1078" spans="2:65" s="1" customFormat="1" ht="11.25">
      <c r="B1078" s="32"/>
      <c r="D1078" s="152" t="s">
        <v>257</v>
      </c>
      <c r="F1078" s="171" t="s">
        <v>532</v>
      </c>
      <c r="H1078" s="169">
        <v>184.5</v>
      </c>
      <c r="L1078" s="32"/>
      <c r="M1078" s="167"/>
      <c r="T1078" s="56"/>
      <c r="AU1078" s="17" t="s">
        <v>89</v>
      </c>
    </row>
    <row r="1079" spans="2:65" s="1" customFormat="1" ht="11.25">
      <c r="B1079" s="32"/>
      <c r="D1079" s="152" t="s">
        <v>257</v>
      </c>
      <c r="F1079" s="171" t="s">
        <v>533</v>
      </c>
      <c r="H1079" s="169">
        <v>4</v>
      </c>
      <c r="L1079" s="32"/>
      <c r="M1079" s="167"/>
      <c r="T1079" s="56"/>
      <c r="AU1079" s="17" t="s">
        <v>89</v>
      </c>
    </row>
    <row r="1080" spans="2:65" s="1" customFormat="1" ht="11.25">
      <c r="B1080" s="32"/>
      <c r="D1080" s="152" t="s">
        <v>257</v>
      </c>
      <c r="F1080" s="171" t="s">
        <v>534</v>
      </c>
      <c r="H1080" s="169">
        <v>-8</v>
      </c>
      <c r="L1080" s="32"/>
      <c r="M1080" s="167"/>
      <c r="T1080" s="56"/>
      <c r="AU1080" s="17" t="s">
        <v>89</v>
      </c>
    </row>
    <row r="1081" spans="2:65" s="1" customFormat="1" ht="11.25">
      <c r="B1081" s="32"/>
      <c r="D1081" s="152" t="s">
        <v>257</v>
      </c>
      <c r="F1081" s="171" t="s">
        <v>252</v>
      </c>
      <c r="H1081" s="169">
        <v>200.2</v>
      </c>
      <c r="L1081" s="32"/>
      <c r="M1081" s="167"/>
      <c r="T1081" s="56"/>
      <c r="AU1081" s="17" t="s">
        <v>89</v>
      </c>
    </row>
    <row r="1082" spans="2:65" s="1" customFormat="1" ht="11.25">
      <c r="B1082" s="32"/>
      <c r="D1082" s="152" t="s">
        <v>257</v>
      </c>
      <c r="F1082" s="170" t="s">
        <v>465</v>
      </c>
      <c r="L1082" s="32"/>
      <c r="M1082" s="167"/>
      <c r="T1082" s="56"/>
      <c r="AU1082" s="17" t="s">
        <v>89</v>
      </c>
    </row>
    <row r="1083" spans="2:65" s="1" customFormat="1" ht="11.25">
      <c r="B1083" s="32"/>
      <c r="D1083" s="152" t="s">
        <v>257</v>
      </c>
      <c r="F1083" s="171" t="s">
        <v>466</v>
      </c>
      <c r="H1083" s="169">
        <v>250.5</v>
      </c>
      <c r="L1083" s="32"/>
      <c r="M1083" s="167"/>
      <c r="T1083" s="56"/>
      <c r="AU1083" s="17" t="s">
        <v>89</v>
      </c>
    </row>
    <row r="1084" spans="2:65" s="1" customFormat="1" ht="11.25">
      <c r="B1084" s="32"/>
      <c r="D1084" s="152" t="s">
        <v>257</v>
      </c>
      <c r="F1084" s="171" t="s">
        <v>252</v>
      </c>
      <c r="H1084" s="169">
        <v>250.5</v>
      </c>
      <c r="L1084" s="32"/>
      <c r="M1084" s="167"/>
      <c r="T1084" s="56"/>
      <c r="AU1084" s="17" t="s">
        <v>89</v>
      </c>
    </row>
    <row r="1085" spans="2:65" s="1" customFormat="1" ht="11.25">
      <c r="B1085" s="32"/>
      <c r="D1085" s="152" t="s">
        <v>257</v>
      </c>
      <c r="F1085" s="170" t="s">
        <v>636</v>
      </c>
      <c r="L1085" s="32"/>
      <c r="M1085" s="167"/>
      <c r="T1085" s="56"/>
      <c r="AU1085" s="17" t="s">
        <v>89</v>
      </c>
    </row>
    <row r="1086" spans="2:65" s="1" customFormat="1" ht="11.25">
      <c r="B1086" s="32"/>
      <c r="D1086" s="152" t="s">
        <v>257</v>
      </c>
      <c r="F1086" s="171" t="s">
        <v>637</v>
      </c>
      <c r="H1086" s="169">
        <v>8</v>
      </c>
      <c r="L1086" s="32"/>
      <c r="M1086" s="167"/>
      <c r="T1086" s="56"/>
      <c r="AU1086" s="17" t="s">
        <v>89</v>
      </c>
    </row>
    <row r="1087" spans="2:65" s="1" customFormat="1" ht="11.25">
      <c r="B1087" s="32"/>
      <c r="D1087" s="152" t="s">
        <v>257</v>
      </c>
      <c r="F1087" s="171" t="s">
        <v>252</v>
      </c>
      <c r="H1087" s="169">
        <v>8</v>
      </c>
      <c r="L1087" s="32"/>
      <c r="M1087" s="167"/>
      <c r="T1087" s="56"/>
      <c r="AU1087" s="17" t="s">
        <v>89</v>
      </c>
    </row>
    <row r="1088" spans="2:65" s="1" customFormat="1" ht="24.2" customHeight="1">
      <c r="B1088" s="32"/>
      <c r="C1088" s="138" t="s">
        <v>644</v>
      </c>
      <c r="D1088" s="138" t="s">
        <v>232</v>
      </c>
      <c r="E1088" s="139" t="s">
        <v>613</v>
      </c>
      <c r="F1088" s="140" t="s">
        <v>614</v>
      </c>
      <c r="G1088" s="141" t="s">
        <v>434</v>
      </c>
      <c r="H1088" s="142">
        <v>242.86600000000001</v>
      </c>
      <c r="I1088" s="143"/>
      <c r="J1088" s="144">
        <f>ROUND(I1088*H1088,2)</f>
        <v>0</v>
      </c>
      <c r="K1088" s="140" t="s">
        <v>236</v>
      </c>
      <c r="L1088" s="32"/>
      <c r="M1088" s="145" t="s">
        <v>1</v>
      </c>
      <c r="N1088" s="146" t="s">
        <v>46</v>
      </c>
      <c r="P1088" s="147">
        <f>O1088*H1088</f>
        <v>0</v>
      </c>
      <c r="Q1088" s="147">
        <v>0</v>
      </c>
      <c r="R1088" s="147">
        <f>Q1088*H1088</f>
        <v>0</v>
      </c>
      <c r="S1088" s="147">
        <v>0</v>
      </c>
      <c r="T1088" s="148">
        <f>S1088*H1088</f>
        <v>0</v>
      </c>
      <c r="AR1088" s="149" t="s">
        <v>237</v>
      </c>
      <c r="AT1088" s="149" t="s">
        <v>232</v>
      </c>
      <c r="AU1088" s="149" t="s">
        <v>89</v>
      </c>
      <c r="AY1088" s="17" t="s">
        <v>230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21</v>
      </c>
      <c r="BK1088" s="150">
        <f>ROUND(I1088*H1088,2)</f>
        <v>0</v>
      </c>
      <c r="BL1088" s="17" t="s">
        <v>237</v>
      </c>
      <c r="BM1088" s="149" t="s">
        <v>645</v>
      </c>
    </row>
    <row r="1089" spans="2:51" s="12" customFormat="1" ht="11.25">
      <c r="B1089" s="151"/>
      <c r="D1089" s="152" t="s">
        <v>250</v>
      </c>
      <c r="E1089" s="153" t="s">
        <v>1</v>
      </c>
      <c r="F1089" s="154" t="s">
        <v>646</v>
      </c>
      <c r="H1089" s="155">
        <v>242.86600000000001</v>
      </c>
      <c r="I1089" s="156"/>
      <c r="L1089" s="151"/>
      <c r="M1089" s="157"/>
      <c r="T1089" s="158"/>
      <c r="AT1089" s="153" t="s">
        <v>250</v>
      </c>
      <c r="AU1089" s="153" t="s">
        <v>89</v>
      </c>
      <c r="AV1089" s="12" t="s">
        <v>89</v>
      </c>
      <c r="AW1089" s="12" t="s">
        <v>36</v>
      </c>
      <c r="AX1089" s="12" t="s">
        <v>21</v>
      </c>
      <c r="AY1089" s="153" t="s">
        <v>230</v>
      </c>
    </row>
    <row r="1090" spans="2:51" s="1" customFormat="1" ht="11.25">
      <c r="B1090" s="32"/>
      <c r="D1090" s="152" t="s">
        <v>257</v>
      </c>
      <c r="F1090" s="166" t="s">
        <v>643</v>
      </c>
      <c r="L1090" s="32"/>
      <c r="M1090" s="167"/>
      <c r="T1090" s="56"/>
      <c r="AU1090" s="17" t="s">
        <v>89</v>
      </c>
    </row>
    <row r="1091" spans="2:51" s="1" customFormat="1" ht="11.25">
      <c r="B1091" s="32"/>
      <c r="D1091" s="152" t="s">
        <v>257</v>
      </c>
      <c r="F1091" s="168" t="s">
        <v>624</v>
      </c>
      <c r="H1091" s="169">
        <v>0</v>
      </c>
      <c r="L1091" s="32"/>
      <c r="M1091" s="167"/>
      <c r="T1091" s="56"/>
      <c r="AU1091" s="17" t="s">
        <v>89</v>
      </c>
    </row>
    <row r="1092" spans="2:51" s="1" customFormat="1" ht="11.25">
      <c r="B1092" s="32"/>
      <c r="D1092" s="152" t="s">
        <v>257</v>
      </c>
      <c r="F1092" s="168" t="s">
        <v>625</v>
      </c>
      <c r="H1092" s="169">
        <v>1.1819999999999999</v>
      </c>
      <c r="L1092" s="32"/>
      <c r="M1092" s="167"/>
      <c r="T1092" s="56"/>
      <c r="AU1092" s="17" t="s">
        <v>89</v>
      </c>
    </row>
    <row r="1093" spans="2:51" s="1" customFormat="1" ht="11.25">
      <c r="B1093" s="32"/>
      <c r="D1093" s="152" t="s">
        <v>257</v>
      </c>
      <c r="F1093" s="168" t="s">
        <v>626</v>
      </c>
      <c r="H1093" s="169">
        <v>3.9079999999999999</v>
      </c>
      <c r="L1093" s="32"/>
      <c r="M1093" s="167"/>
      <c r="T1093" s="56"/>
      <c r="AU1093" s="17" t="s">
        <v>89</v>
      </c>
    </row>
    <row r="1094" spans="2:51" s="1" customFormat="1" ht="11.25">
      <c r="B1094" s="32"/>
      <c r="D1094" s="152" t="s">
        <v>257</v>
      </c>
      <c r="F1094" s="168" t="s">
        <v>627</v>
      </c>
      <c r="H1094" s="169">
        <v>103.503</v>
      </c>
      <c r="L1094" s="32"/>
      <c r="M1094" s="167"/>
      <c r="T1094" s="56"/>
      <c r="AU1094" s="17" t="s">
        <v>89</v>
      </c>
    </row>
    <row r="1095" spans="2:51" s="1" customFormat="1" ht="11.25">
      <c r="B1095" s="32"/>
      <c r="D1095" s="152" t="s">
        <v>257</v>
      </c>
      <c r="F1095" s="168" t="s">
        <v>628</v>
      </c>
      <c r="H1095" s="169">
        <v>143.83699999999999</v>
      </c>
      <c r="L1095" s="32"/>
      <c r="M1095" s="167"/>
      <c r="T1095" s="56"/>
      <c r="AU1095" s="17" t="s">
        <v>89</v>
      </c>
    </row>
    <row r="1096" spans="2:51" s="1" customFormat="1" ht="11.25">
      <c r="B1096" s="32"/>
      <c r="D1096" s="152" t="s">
        <v>257</v>
      </c>
      <c r="F1096" s="168" t="s">
        <v>629</v>
      </c>
      <c r="H1096" s="169">
        <v>5.4119999999999999</v>
      </c>
      <c r="L1096" s="32"/>
      <c r="M1096" s="167"/>
      <c r="T1096" s="56"/>
      <c r="AU1096" s="17" t="s">
        <v>89</v>
      </c>
    </row>
    <row r="1097" spans="2:51" s="1" customFormat="1" ht="11.25">
      <c r="B1097" s="32"/>
      <c r="D1097" s="152" t="s">
        <v>257</v>
      </c>
      <c r="F1097" s="168" t="s">
        <v>630</v>
      </c>
      <c r="H1097" s="169">
        <v>0</v>
      </c>
      <c r="L1097" s="32"/>
      <c r="M1097" s="167"/>
      <c r="T1097" s="56"/>
      <c r="AU1097" s="17" t="s">
        <v>89</v>
      </c>
    </row>
    <row r="1098" spans="2:51" s="1" customFormat="1" ht="11.25">
      <c r="B1098" s="32"/>
      <c r="D1098" s="152" t="s">
        <v>257</v>
      </c>
      <c r="F1098" s="168" t="s">
        <v>631</v>
      </c>
      <c r="H1098" s="169">
        <v>-0.02</v>
      </c>
      <c r="L1098" s="32"/>
      <c r="M1098" s="167"/>
      <c r="T1098" s="56"/>
      <c r="AU1098" s="17" t="s">
        <v>89</v>
      </c>
    </row>
    <row r="1099" spans="2:51" s="1" customFormat="1" ht="11.25">
      <c r="B1099" s="32"/>
      <c r="D1099" s="152" t="s">
        <v>257</v>
      </c>
      <c r="F1099" s="168" t="s">
        <v>632</v>
      </c>
      <c r="H1099" s="169">
        <v>-9.2999999999999999E-2</v>
      </c>
      <c r="L1099" s="32"/>
      <c r="M1099" s="167"/>
      <c r="T1099" s="56"/>
      <c r="AU1099" s="17" t="s">
        <v>89</v>
      </c>
    </row>
    <row r="1100" spans="2:51" s="1" customFormat="1" ht="11.25">
      <c r="B1100" s="32"/>
      <c r="D1100" s="152" t="s">
        <v>257</v>
      </c>
      <c r="F1100" s="168" t="s">
        <v>633</v>
      </c>
      <c r="H1100" s="169">
        <v>-4.5439999999999996</v>
      </c>
      <c r="L1100" s="32"/>
      <c r="M1100" s="167"/>
      <c r="T1100" s="56"/>
      <c r="AU1100" s="17" t="s">
        <v>89</v>
      </c>
    </row>
    <row r="1101" spans="2:51" s="1" customFormat="1" ht="11.25">
      <c r="B1101" s="32"/>
      <c r="D1101" s="152" t="s">
        <v>257</v>
      </c>
      <c r="F1101" s="168" t="s">
        <v>634</v>
      </c>
      <c r="H1101" s="169">
        <v>-9.6959999999999997</v>
      </c>
      <c r="L1101" s="32"/>
      <c r="M1101" s="167"/>
      <c r="T1101" s="56"/>
      <c r="AU1101" s="17" t="s">
        <v>89</v>
      </c>
    </row>
    <row r="1102" spans="2:51" s="1" customFormat="1" ht="11.25">
      <c r="B1102" s="32"/>
      <c r="D1102" s="152" t="s">
        <v>257</v>
      </c>
      <c r="F1102" s="168" t="s">
        <v>635</v>
      </c>
      <c r="H1102" s="169">
        <v>-0.623</v>
      </c>
      <c r="L1102" s="32"/>
      <c r="M1102" s="167"/>
      <c r="T1102" s="56"/>
      <c r="AU1102" s="17" t="s">
        <v>89</v>
      </c>
    </row>
    <row r="1103" spans="2:51" s="1" customFormat="1" ht="11.25">
      <c r="B1103" s="32"/>
      <c r="D1103" s="152" t="s">
        <v>257</v>
      </c>
      <c r="F1103" s="168" t="s">
        <v>252</v>
      </c>
      <c r="H1103" s="169">
        <v>242.86600000000001</v>
      </c>
      <c r="L1103" s="32"/>
      <c r="M1103" s="167"/>
      <c r="T1103" s="56"/>
      <c r="AU1103" s="17" t="s">
        <v>89</v>
      </c>
    </row>
    <row r="1104" spans="2:51" s="1" customFormat="1" ht="11.25">
      <c r="B1104" s="32"/>
      <c r="D1104" s="152" t="s">
        <v>257</v>
      </c>
      <c r="F1104" s="170" t="s">
        <v>526</v>
      </c>
      <c r="L1104" s="32"/>
      <c r="M1104" s="167"/>
      <c r="T1104" s="56"/>
      <c r="AU1104" s="17" t="s">
        <v>89</v>
      </c>
    </row>
    <row r="1105" spans="2:47" s="1" customFormat="1" ht="11.25">
      <c r="B1105" s="32"/>
      <c r="D1105" s="152" t="s">
        <v>257</v>
      </c>
      <c r="F1105" s="171" t="s">
        <v>527</v>
      </c>
      <c r="H1105" s="169">
        <v>2.7</v>
      </c>
      <c r="L1105" s="32"/>
      <c r="M1105" s="167"/>
      <c r="T1105" s="56"/>
      <c r="AU1105" s="17" t="s">
        <v>89</v>
      </c>
    </row>
    <row r="1106" spans="2:47" s="1" customFormat="1" ht="11.25">
      <c r="B1106" s="32"/>
      <c r="D1106" s="152" t="s">
        <v>257</v>
      </c>
      <c r="F1106" s="171" t="s">
        <v>252</v>
      </c>
      <c r="H1106" s="169">
        <v>2.7</v>
      </c>
      <c r="L1106" s="32"/>
      <c r="M1106" s="167"/>
      <c r="T1106" s="56"/>
      <c r="AU1106" s="17" t="s">
        <v>89</v>
      </c>
    </row>
    <row r="1107" spans="2:47" s="1" customFormat="1" ht="11.25">
      <c r="B1107" s="32"/>
      <c r="D1107" s="152" t="s">
        <v>257</v>
      </c>
      <c r="F1107" s="170" t="s">
        <v>528</v>
      </c>
      <c r="L1107" s="32"/>
      <c r="M1107" s="167"/>
      <c r="T1107" s="56"/>
      <c r="AU1107" s="17" t="s">
        <v>89</v>
      </c>
    </row>
    <row r="1108" spans="2:47" s="1" customFormat="1" ht="11.25">
      <c r="B1108" s="32"/>
      <c r="D1108" s="152" t="s">
        <v>257</v>
      </c>
      <c r="F1108" s="171" t="s">
        <v>529</v>
      </c>
      <c r="H1108" s="169">
        <v>8.5</v>
      </c>
      <c r="L1108" s="32"/>
      <c r="M1108" s="167"/>
      <c r="T1108" s="56"/>
      <c r="AU1108" s="17" t="s">
        <v>89</v>
      </c>
    </row>
    <row r="1109" spans="2:47" s="1" customFormat="1" ht="11.25">
      <c r="B1109" s="32"/>
      <c r="D1109" s="152" t="s">
        <v>257</v>
      </c>
      <c r="F1109" s="171" t="s">
        <v>252</v>
      </c>
      <c r="H1109" s="169">
        <v>8.5</v>
      </c>
      <c r="L1109" s="32"/>
      <c r="M1109" s="167"/>
      <c r="T1109" s="56"/>
      <c r="AU1109" s="17" t="s">
        <v>89</v>
      </c>
    </row>
    <row r="1110" spans="2:47" s="1" customFormat="1" ht="11.25">
      <c r="B1110" s="32"/>
      <c r="D1110" s="152" t="s">
        <v>257</v>
      </c>
      <c r="F1110" s="170" t="s">
        <v>530</v>
      </c>
      <c r="L1110" s="32"/>
      <c r="M1110" s="167"/>
      <c r="T1110" s="56"/>
      <c r="AU1110" s="17" t="s">
        <v>89</v>
      </c>
    </row>
    <row r="1111" spans="2:47" s="1" customFormat="1" ht="11.25">
      <c r="B1111" s="32"/>
      <c r="D1111" s="152" t="s">
        <v>257</v>
      </c>
      <c r="F1111" s="171" t="s">
        <v>531</v>
      </c>
      <c r="H1111" s="169">
        <v>19.7</v>
      </c>
      <c r="L1111" s="32"/>
      <c r="M1111" s="167"/>
      <c r="T1111" s="56"/>
      <c r="AU1111" s="17" t="s">
        <v>89</v>
      </c>
    </row>
    <row r="1112" spans="2:47" s="1" customFormat="1" ht="11.25">
      <c r="B1112" s="32"/>
      <c r="D1112" s="152" t="s">
        <v>257</v>
      </c>
      <c r="F1112" s="171" t="s">
        <v>532</v>
      </c>
      <c r="H1112" s="169">
        <v>184.5</v>
      </c>
      <c r="L1112" s="32"/>
      <c r="M1112" s="167"/>
      <c r="T1112" s="56"/>
      <c r="AU1112" s="17" t="s">
        <v>89</v>
      </c>
    </row>
    <row r="1113" spans="2:47" s="1" customFormat="1" ht="11.25">
      <c r="B1113" s="32"/>
      <c r="D1113" s="152" t="s">
        <v>257</v>
      </c>
      <c r="F1113" s="171" t="s">
        <v>533</v>
      </c>
      <c r="H1113" s="169">
        <v>4</v>
      </c>
      <c r="L1113" s="32"/>
      <c r="M1113" s="167"/>
      <c r="T1113" s="56"/>
      <c r="AU1113" s="17" t="s">
        <v>89</v>
      </c>
    </row>
    <row r="1114" spans="2:47" s="1" customFormat="1" ht="11.25">
      <c r="B1114" s="32"/>
      <c r="D1114" s="152" t="s">
        <v>257</v>
      </c>
      <c r="F1114" s="171" t="s">
        <v>534</v>
      </c>
      <c r="H1114" s="169">
        <v>-8</v>
      </c>
      <c r="L1114" s="32"/>
      <c r="M1114" s="167"/>
      <c r="T1114" s="56"/>
      <c r="AU1114" s="17" t="s">
        <v>89</v>
      </c>
    </row>
    <row r="1115" spans="2:47" s="1" customFormat="1" ht="11.25">
      <c r="B1115" s="32"/>
      <c r="D1115" s="152" t="s">
        <v>257</v>
      </c>
      <c r="F1115" s="171" t="s">
        <v>252</v>
      </c>
      <c r="H1115" s="169">
        <v>200.2</v>
      </c>
      <c r="L1115" s="32"/>
      <c r="M1115" s="167"/>
      <c r="T1115" s="56"/>
      <c r="AU1115" s="17" t="s">
        <v>89</v>
      </c>
    </row>
    <row r="1116" spans="2:47" s="1" customFormat="1" ht="11.25">
      <c r="B1116" s="32"/>
      <c r="D1116" s="152" t="s">
        <v>257</v>
      </c>
      <c r="F1116" s="170" t="s">
        <v>465</v>
      </c>
      <c r="L1116" s="32"/>
      <c r="M1116" s="167"/>
      <c r="T1116" s="56"/>
      <c r="AU1116" s="17" t="s">
        <v>89</v>
      </c>
    </row>
    <row r="1117" spans="2:47" s="1" customFormat="1" ht="11.25">
      <c r="B1117" s="32"/>
      <c r="D1117" s="152" t="s">
        <v>257</v>
      </c>
      <c r="F1117" s="171" t="s">
        <v>466</v>
      </c>
      <c r="H1117" s="169">
        <v>250.5</v>
      </c>
      <c r="L1117" s="32"/>
      <c r="M1117" s="167"/>
      <c r="T1117" s="56"/>
      <c r="AU1117" s="17" t="s">
        <v>89</v>
      </c>
    </row>
    <row r="1118" spans="2:47" s="1" customFormat="1" ht="11.25">
      <c r="B1118" s="32"/>
      <c r="D1118" s="152" t="s">
        <v>257</v>
      </c>
      <c r="F1118" s="171" t="s">
        <v>252</v>
      </c>
      <c r="H1118" s="169">
        <v>250.5</v>
      </c>
      <c r="L1118" s="32"/>
      <c r="M1118" s="167"/>
      <c r="T1118" s="56"/>
      <c r="AU1118" s="17" t="s">
        <v>89</v>
      </c>
    </row>
    <row r="1119" spans="2:47" s="1" customFormat="1" ht="11.25">
      <c r="B1119" s="32"/>
      <c r="D1119" s="152" t="s">
        <v>257</v>
      </c>
      <c r="F1119" s="170" t="s">
        <v>636</v>
      </c>
      <c r="L1119" s="32"/>
      <c r="M1119" s="167"/>
      <c r="T1119" s="56"/>
      <c r="AU1119" s="17" t="s">
        <v>89</v>
      </c>
    </row>
    <row r="1120" spans="2:47" s="1" customFormat="1" ht="11.25">
      <c r="B1120" s="32"/>
      <c r="D1120" s="152" t="s">
        <v>257</v>
      </c>
      <c r="F1120" s="171" t="s">
        <v>637</v>
      </c>
      <c r="H1120" s="169">
        <v>8</v>
      </c>
      <c r="L1120" s="32"/>
      <c r="M1120" s="167"/>
      <c r="T1120" s="56"/>
      <c r="AU1120" s="17" t="s">
        <v>89</v>
      </c>
    </row>
    <row r="1121" spans="2:65" s="1" customFormat="1" ht="11.25">
      <c r="B1121" s="32"/>
      <c r="D1121" s="152" t="s">
        <v>257</v>
      </c>
      <c r="F1121" s="171" t="s">
        <v>252</v>
      </c>
      <c r="H1121" s="169">
        <v>8</v>
      </c>
      <c r="L1121" s="32"/>
      <c r="M1121" s="167"/>
      <c r="T1121" s="56"/>
      <c r="AU1121" s="17" t="s">
        <v>89</v>
      </c>
    </row>
    <row r="1122" spans="2:65" s="1" customFormat="1" ht="37.9" customHeight="1">
      <c r="B1122" s="32"/>
      <c r="C1122" s="138" t="s">
        <v>647</v>
      </c>
      <c r="D1122" s="138" t="s">
        <v>232</v>
      </c>
      <c r="E1122" s="139" t="s">
        <v>617</v>
      </c>
      <c r="F1122" s="140" t="s">
        <v>618</v>
      </c>
      <c r="G1122" s="141" t="s">
        <v>434</v>
      </c>
      <c r="H1122" s="142">
        <v>242.86600000000001</v>
      </c>
      <c r="I1122" s="143"/>
      <c r="J1122" s="144">
        <f>ROUND(I1122*H1122,2)</f>
        <v>0</v>
      </c>
      <c r="K1122" s="140" t="s">
        <v>236</v>
      </c>
      <c r="L1122" s="32"/>
      <c r="M1122" s="145" t="s">
        <v>1</v>
      </c>
      <c r="N1122" s="146" t="s">
        <v>46</v>
      </c>
      <c r="P1122" s="147">
        <f>O1122*H1122</f>
        <v>0</v>
      </c>
      <c r="Q1122" s="147">
        <v>0</v>
      </c>
      <c r="R1122" s="147">
        <f>Q1122*H1122</f>
        <v>0</v>
      </c>
      <c r="S1122" s="147">
        <v>0</v>
      </c>
      <c r="T1122" s="148">
        <f>S1122*H1122</f>
        <v>0</v>
      </c>
      <c r="AR1122" s="149" t="s">
        <v>237</v>
      </c>
      <c r="AT1122" s="149" t="s">
        <v>232</v>
      </c>
      <c r="AU1122" s="149" t="s">
        <v>89</v>
      </c>
      <c r="AY1122" s="17" t="s">
        <v>230</v>
      </c>
      <c r="BE1122" s="150">
        <f>IF(N1122="základní",J1122,0)</f>
        <v>0</v>
      </c>
      <c r="BF1122" s="150">
        <f>IF(N1122="snížená",J1122,0)</f>
        <v>0</v>
      </c>
      <c r="BG1122" s="150">
        <f>IF(N1122="zákl. přenesená",J1122,0)</f>
        <v>0</v>
      </c>
      <c r="BH1122" s="150">
        <f>IF(N1122="sníž. přenesená",J1122,0)</f>
        <v>0</v>
      </c>
      <c r="BI1122" s="150">
        <f>IF(N1122="nulová",J1122,0)</f>
        <v>0</v>
      </c>
      <c r="BJ1122" s="17" t="s">
        <v>21</v>
      </c>
      <c r="BK1122" s="150">
        <f>ROUND(I1122*H1122,2)</f>
        <v>0</v>
      </c>
      <c r="BL1122" s="17" t="s">
        <v>237</v>
      </c>
      <c r="BM1122" s="149" t="s">
        <v>648</v>
      </c>
    </row>
    <row r="1123" spans="2:65" s="1" customFormat="1" ht="24.2" customHeight="1">
      <c r="B1123" s="32"/>
      <c r="C1123" s="138" t="s">
        <v>649</v>
      </c>
      <c r="D1123" s="138" t="s">
        <v>232</v>
      </c>
      <c r="E1123" s="139" t="s">
        <v>650</v>
      </c>
      <c r="F1123" s="140" t="s">
        <v>651</v>
      </c>
      <c r="G1123" s="141" t="s">
        <v>276</v>
      </c>
      <c r="H1123" s="142">
        <v>5.0599999999999996</v>
      </c>
      <c r="I1123" s="143"/>
      <c r="J1123" s="144">
        <f>ROUND(I1123*H1123,2)</f>
        <v>0</v>
      </c>
      <c r="K1123" s="140" t="s">
        <v>236</v>
      </c>
      <c r="L1123" s="32"/>
      <c r="M1123" s="145" t="s">
        <v>1</v>
      </c>
      <c r="N1123" s="146" t="s">
        <v>46</v>
      </c>
      <c r="P1123" s="147">
        <f>O1123*H1123</f>
        <v>0</v>
      </c>
      <c r="Q1123" s="147">
        <v>0</v>
      </c>
      <c r="R1123" s="147">
        <f>Q1123*H1123</f>
        <v>0</v>
      </c>
      <c r="S1123" s="147">
        <v>0</v>
      </c>
      <c r="T1123" s="148">
        <f>S1123*H1123</f>
        <v>0</v>
      </c>
      <c r="AR1123" s="149" t="s">
        <v>237</v>
      </c>
      <c r="AT1123" s="149" t="s">
        <v>232</v>
      </c>
      <c r="AU1123" s="149" t="s">
        <v>89</v>
      </c>
      <c r="AY1123" s="17" t="s">
        <v>230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21</v>
      </c>
      <c r="BK1123" s="150">
        <f>ROUND(I1123*H1123,2)</f>
        <v>0</v>
      </c>
      <c r="BL1123" s="17" t="s">
        <v>237</v>
      </c>
      <c r="BM1123" s="149" t="s">
        <v>652</v>
      </c>
    </row>
    <row r="1124" spans="2:65" s="12" customFormat="1" ht="11.25">
      <c r="B1124" s="151"/>
      <c r="D1124" s="152" t="s">
        <v>250</v>
      </c>
      <c r="E1124" s="153" t="s">
        <v>1</v>
      </c>
      <c r="F1124" s="154" t="s">
        <v>653</v>
      </c>
      <c r="H1124" s="155">
        <v>5.0599999999999996</v>
      </c>
      <c r="I1124" s="156"/>
      <c r="L1124" s="151"/>
      <c r="M1124" s="157"/>
      <c r="T1124" s="158"/>
      <c r="AT1124" s="153" t="s">
        <v>250</v>
      </c>
      <c r="AU1124" s="153" t="s">
        <v>89</v>
      </c>
      <c r="AV1124" s="12" t="s">
        <v>89</v>
      </c>
      <c r="AW1124" s="12" t="s">
        <v>36</v>
      </c>
      <c r="AX1124" s="12" t="s">
        <v>21</v>
      </c>
      <c r="AY1124" s="153" t="s">
        <v>230</v>
      </c>
    </row>
    <row r="1125" spans="2:65" s="1" customFormat="1" ht="11.25">
      <c r="B1125" s="32"/>
      <c r="D1125" s="152" t="s">
        <v>257</v>
      </c>
      <c r="F1125" s="166" t="s">
        <v>437</v>
      </c>
      <c r="L1125" s="32"/>
      <c r="M1125" s="167"/>
      <c r="T1125" s="56"/>
      <c r="AU1125" s="17" t="s">
        <v>89</v>
      </c>
    </row>
    <row r="1126" spans="2:65" s="1" customFormat="1" ht="11.25">
      <c r="B1126" s="32"/>
      <c r="D1126" s="152" t="s">
        <v>257</v>
      </c>
      <c r="F1126" s="168" t="s">
        <v>430</v>
      </c>
      <c r="H1126" s="169">
        <v>5.0599999999999996</v>
      </c>
      <c r="L1126" s="32"/>
      <c r="M1126" s="167"/>
      <c r="T1126" s="56"/>
      <c r="AU1126" s="17" t="s">
        <v>89</v>
      </c>
    </row>
    <row r="1127" spans="2:65" s="1" customFormat="1" ht="11.25">
      <c r="B1127" s="32"/>
      <c r="D1127" s="152" t="s">
        <v>257</v>
      </c>
      <c r="F1127" s="168" t="s">
        <v>252</v>
      </c>
      <c r="H1127" s="169">
        <v>5.0599999999999996</v>
      </c>
      <c r="L1127" s="32"/>
      <c r="M1127" s="167"/>
      <c r="T1127" s="56"/>
      <c r="AU1127" s="17" t="s">
        <v>89</v>
      </c>
    </row>
    <row r="1128" spans="2:65" s="1" customFormat="1" ht="24.2" customHeight="1">
      <c r="B1128" s="32"/>
      <c r="C1128" s="138" t="s">
        <v>654</v>
      </c>
      <c r="D1128" s="138" t="s">
        <v>232</v>
      </c>
      <c r="E1128" s="139" t="s">
        <v>655</v>
      </c>
      <c r="F1128" s="140" t="s">
        <v>656</v>
      </c>
      <c r="G1128" s="141" t="s">
        <v>434</v>
      </c>
      <c r="H1128" s="142">
        <v>1.012</v>
      </c>
      <c r="I1128" s="143"/>
      <c r="J1128" s="144">
        <f>ROUND(I1128*H1128,2)</f>
        <v>0</v>
      </c>
      <c r="K1128" s="140" t="s">
        <v>236</v>
      </c>
      <c r="L1128" s="32"/>
      <c r="M1128" s="145" t="s">
        <v>1</v>
      </c>
      <c r="N1128" s="146" t="s">
        <v>46</v>
      </c>
      <c r="P1128" s="147">
        <f>O1128*H1128</f>
        <v>0</v>
      </c>
      <c r="Q1128" s="147">
        <v>0</v>
      </c>
      <c r="R1128" s="147">
        <f>Q1128*H1128</f>
        <v>0</v>
      </c>
      <c r="S1128" s="147">
        <v>0</v>
      </c>
      <c r="T1128" s="148">
        <f>S1128*H1128</f>
        <v>0</v>
      </c>
      <c r="AR1128" s="149" t="s">
        <v>237</v>
      </c>
      <c r="AT1128" s="149" t="s">
        <v>232</v>
      </c>
      <c r="AU1128" s="149" t="s">
        <v>89</v>
      </c>
      <c r="AY1128" s="17" t="s">
        <v>230</v>
      </c>
      <c r="BE1128" s="150">
        <f>IF(N1128="základní",J1128,0)</f>
        <v>0</v>
      </c>
      <c r="BF1128" s="150">
        <f>IF(N1128="snížená",J1128,0)</f>
        <v>0</v>
      </c>
      <c r="BG1128" s="150">
        <f>IF(N1128="zákl. přenesená",J1128,0)</f>
        <v>0</v>
      </c>
      <c r="BH1128" s="150">
        <f>IF(N1128="sníž. přenesená",J1128,0)</f>
        <v>0</v>
      </c>
      <c r="BI1128" s="150">
        <f>IF(N1128="nulová",J1128,0)</f>
        <v>0</v>
      </c>
      <c r="BJ1128" s="17" t="s">
        <v>21</v>
      </c>
      <c r="BK1128" s="150">
        <f>ROUND(I1128*H1128,2)</f>
        <v>0</v>
      </c>
      <c r="BL1128" s="17" t="s">
        <v>237</v>
      </c>
      <c r="BM1128" s="149" t="s">
        <v>657</v>
      </c>
    </row>
    <row r="1129" spans="2:65" s="12" customFormat="1" ht="11.25">
      <c r="B1129" s="151"/>
      <c r="D1129" s="152" t="s">
        <v>250</v>
      </c>
      <c r="E1129" s="153" t="s">
        <v>1</v>
      </c>
      <c r="F1129" s="154" t="s">
        <v>658</v>
      </c>
      <c r="H1129" s="155">
        <v>1.012</v>
      </c>
      <c r="I1129" s="156"/>
      <c r="L1129" s="151"/>
      <c r="M1129" s="157"/>
      <c r="T1129" s="158"/>
      <c r="AT1129" s="153" t="s">
        <v>250</v>
      </c>
      <c r="AU1129" s="153" t="s">
        <v>89</v>
      </c>
      <c r="AV1129" s="12" t="s">
        <v>89</v>
      </c>
      <c r="AW1129" s="12" t="s">
        <v>36</v>
      </c>
      <c r="AX1129" s="12" t="s">
        <v>21</v>
      </c>
      <c r="AY1129" s="153" t="s">
        <v>230</v>
      </c>
    </row>
    <row r="1130" spans="2:65" s="1" customFormat="1" ht="11.25">
      <c r="B1130" s="32"/>
      <c r="D1130" s="152" t="s">
        <v>257</v>
      </c>
      <c r="F1130" s="166" t="s">
        <v>437</v>
      </c>
      <c r="L1130" s="32"/>
      <c r="M1130" s="167"/>
      <c r="T1130" s="56"/>
      <c r="AU1130" s="17" t="s">
        <v>89</v>
      </c>
    </row>
    <row r="1131" spans="2:65" s="1" customFormat="1" ht="11.25">
      <c r="B1131" s="32"/>
      <c r="D1131" s="152" t="s">
        <v>257</v>
      </c>
      <c r="F1131" s="168" t="s">
        <v>430</v>
      </c>
      <c r="H1131" s="169">
        <v>5.0599999999999996</v>
      </c>
      <c r="L1131" s="32"/>
      <c r="M1131" s="167"/>
      <c r="T1131" s="56"/>
      <c r="AU1131" s="17" t="s">
        <v>89</v>
      </c>
    </row>
    <row r="1132" spans="2:65" s="1" customFormat="1" ht="11.25">
      <c r="B1132" s="32"/>
      <c r="D1132" s="152" t="s">
        <v>257</v>
      </c>
      <c r="F1132" s="168" t="s">
        <v>252</v>
      </c>
      <c r="H1132" s="169">
        <v>5.0599999999999996</v>
      </c>
      <c r="L1132" s="32"/>
      <c r="M1132" s="167"/>
      <c r="T1132" s="56"/>
      <c r="AU1132" s="17" t="s">
        <v>89</v>
      </c>
    </row>
    <row r="1133" spans="2:65" s="1" customFormat="1" ht="37.9" customHeight="1">
      <c r="B1133" s="32"/>
      <c r="C1133" s="138" t="s">
        <v>659</v>
      </c>
      <c r="D1133" s="138" t="s">
        <v>232</v>
      </c>
      <c r="E1133" s="139" t="s">
        <v>432</v>
      </c>
      <c r="F1133" s="140" t="s">
        <v>433</v>
      </c>
      <c r="G1133" s="141" t="s">
        <v>434</v>
      </c>
      <c r="H1133" s="142">
        <v>1.012</v>
      </c>
      <c r="I1133" s="143"/>
      <c r="J1133" s="144">
        <f>ROUND(I1133*H1133,2)</f>
        <v>0</v>
      </c>
      <c r="K1133" s="140" t="s">
        <v>236</v>
      </c>
      <c r="L1133" s="32"/>
      <c r="M1133" s="145" t="s">
        <v>1</v>
      </c>
      <c r="N1133" s="146" t="s">
        <v>46</v>
      </c>
      <c r="P1133" s="147">
        <f>O1133*H1133</f>
        <v>0</v>
      </c>
      <c r="Q1133" s="147">
        <v>0</v>
      </c>
      <c r="R1133" s="147">
        <f>Q1133*H1133</f>
        <v>0</v>
      </c>
      <c r="S1133" s="147">
        <v>0</v>
      </c>
      <c r="T1133" s="148">
        <f>S1133*H1133</f>
        <v>0</v>
      </c>
      <c r="AR1133" s="149" t="s">
        <v>237</v>
      </c>
      <c r="AT1133" s="149" t="s">
        <v>232</v>
      </c>
      <c r="AU1133" s="149" t="s">
        <v>89</v>
      </c>
      <c r="AY1133" s="17" t="s">
        <v>230</v>
      </c>
      <c r="BE1133" s="150">
        <f>IF(N1133="základní",J1133,0)</f>
        <v>0</v>
      </c>
      <c r="BF1133" s="150">
        <f>IF(N1133="snížená",J1133,0)</f>
        <v>0</v>
      </c>
      <c r="BG1133" s="150">
        <f>IF(N1133="zákl. přenesená",J1133,0)</f>
        <v>0</v>
      </c>
      <c r="BH1133" s="150">
        <f>IF(N1133="sníž. přenesená",J1133,0)</f>
        <v>0</v>
      </c>
      <c r="BI1133" s="150">
        <f>IF(N1133="nulová",J1133,0)</f>
        <v>0</v>
      </c>
      <c r="BJ1133" s="17" t="s">
        <v>21</v>
      </c>
      <c r="BK1133" s="150">
        <f>ROUND(I1133*H1133,2)</f>
        <v>0</v>
      </c>
      <c r="BL1133" s="17" t="s">
        <v>237</v>
      </c>
      <c r="BM1133" s="149" t="s">
        <v>660</v>
      </c>
    </row>
    <row r="1134" spans="2:65" s="1" customFormat="1" ht="37.9" customHeight="1">
      <c r="B1134" s="32"/>
      <c r="C1134" s="138" t="s">
        <v>661</v>
      </c>
      <c r="D1134" s="138" t="s">
        <v>232</v>
      </c>
      <c r="E1134" s="139" t="s">
        <v>662</v>
      </c>
      <c r="F1134" s="140" t="s">
        <v>663</v>
      </c>
      <c r="G1134" s="141" t="s">
        <v>434</v>
      </c>
      <c r="H1134" s="142">
        <v>2.024</v>
      </c>
      <c r="I1134" s="143"/>
      <c r="J1134" s="144">
        <f>ROUND(I1134*H1134,2)</f>
        <v>0</v>
      </c>
      <c r="K1134" s="140" t="s">
        <v>236</v>
      </c>
      <c r="L1134" s="32"/>
      <c r="M1134" s="145" t="s">
        <v>1</v>
      </c>
      <c r="N1134" s="146" t="s">
        <v>46</v>
      </c>
      <c r="P1134" s="147">
        <f>O1134*H1134</f>
        <v>0</v>
      </c>
      <c r="Q1134" s="147">
        <v>0</v>
      </c>
      <c r="R1134" s="147">
        <f>Q1134*H1134</f>
        <v>0</v>
      </c>
      <c r="S1134" s="147">
        <v>0</v>
      </c>
      <c r="T1134" s="148">
        <f>S1134*H1134</f>
        <v>0</v>
      </c>
      <c r="AR1134" s="149" t="s">
        <v>237</v>
      </c>
      <c r="AT1134" s="149" t="s">
        <v>232</v>
      </c>
      <c r="AU1134" s="149" t="s">
        <v>89</v>
      </c>
      <c r="AY1134" s="17" t="s">
        <v>230</v>
      </c>
      <c r="BE1134" s="150">
        <f>IF(N1134="základní",J1134,0)</f>
        <v>0</v>
      </c>
      <c r="BF1134" s="150">
        <f>IF(N1134="snížená",J1134,0)</f>
        <v>0</v>
      </c>
      <c r="BG1134" s="150">
        <f>IF(N1134="zákl. přenesená",J1134,0)</f>
        <v>0</v>
      </c>
      <c r="BH1134" s="150">
        <f>IF(N1134="sníž. přenesená",J1134,0)</f>
        <v>0</v>
      </c>
      <c r="BI1134" s="150">
        <f>IF(N1134="nulová",J1134,0)</f>
        <v>0</v>
      </c>
      <c r="BJ1134" s="17" t="s">
        <v>21</v>
      </c>
      <c r="BK1134" s="150">
        <f>ROUND(I1134*H1134,2)</f>
        <v>0</v>
      </c>
      <c r="BL1134" s="17" t="s">
        <v>237</v>
      </c>
      <c r="BM1134" s="149" t="s">
        <v>664</v>
      </c>
    </row>
    <row r="1135" spans="2:65" s="12" customFormat="1" ht="11.25">
      <c r="B1135" s="151"/>
      <c r="D1135" s="152" t="s">
        <v>250</v>
      </c>
      <c r="E1135" s="153" t="s">
        <v>1</v>
      </c>
      <c r="F1135" s="154" t="s">
        <v>665</v>
      </c>
      <c r="H1135" s="155">
        <v>2.024</v>
      </c>
      <c r="I1135" s="156"/>
      <c r="L1135" s="151"/>
      <c r="M1135" s="157"/>
      <c r="T1135" s="158"/>
      <c r="AT1135" s="153" t="s">
        <v>250</v>
      </c>
      <c r="AU1135" s="153" t="s">
        <v>89</v>
      </c>
      <c r="AV1135" s="12" t="s">
        <v>89</v>
      </c>
      <c r="AW1135" s="12" t="s">
        <v>36</v>
      </c>
      <c r="AX1135" s="12" t="s">
        <v>21</v>
      </c>
      <c r="AY1135" s="153" t="s">
        <v>230</v>
      </c>
    </row>
    <row r="1136" spans="2:65" s="1" customFormat="1" ht="11.25">
      <c r="B1136" s="32"/>
      <c r="D1136" s="152" t="s">
        <v>257</v>
      </c>
      <c r="F1136" s="166" t="s">
        <v>437</v>
      </c>
      <c r="L1136" s="32"/>
      <c r="M1136" s="167"/>
      <c r="T1136" s="56"/>
      <c r="AU1136" s="17" t="s">
        <v>89</v>
      </c>
    </row>
    <row r="1137" spans="2:65" s="1" customFormat="1" ht="11.25">
      <c r="B1137" s="32"/>
      <c r="D1137" s="152" t="s">
        <v>257</v>
      </c>
      <c r="F1137" s="168" t="s">
        <v>430</v>
      </c>
      <c r="H1137" s="169">
        <v>5.0599999999999996</v>
      </c>
      <c r="L1137" s="32"/>
      <c r="M1137" s="167"/>
      <c r="T1137" s="56"/>
      <c r="AU1137" s="17" t="s">
        <v>89</v>
      </c>
    </row>
    <row r="1138" spans="2:65" s="1" customFormat="1" ht="11.25">
      <c r="B1138" s="32"/>
      <c r="D1138" s="152" t="s">
        <v>257</v>
      </c>
      <c r="F1138" s="168" t="s">
        <v>252</v>
      </c>
      <c r="H1138" s="169">
        <v>5.0599999999999996</v>
      </c>
      <c r="L1138" s="32"/>
      <c r="M1138" s="167"/>
      <c r="T1138" s="56"/>
      <c r="AU1138" s="17" t="s">
        <v>89</v>
      </c>
    </row>
    <row r="1139" spans="2:65" s="1" customFormat="1" ht="33" customHeight="1">
      <c r="B1139" s="32"/>
      <c r="C1139" s="138" t="s">
        <v>666</v>
      </c>
      <c r="D1139" s="138" t="s">
        <v>232</v>
      </c>
      <c r="E1139" s="139" t="s">
        <v>667</v>
      </c>
      <c r="F1139" s="140" t="s">
        <v>668</v>
      </c>
      <c r="G1139" s="141" t="s">
        <v>276</v>
      </c>
      <c r="H1139" s="142">
        <v>5.0599999999999996</v>
      </c>
      <c r="I1139" s="143"/>
      <c r="J1139" s="144">
        <f>ROUND(I1139*H1139,2)</f>
        <v>0</v>
      </c>
      <c r="K1139" s="140" t="s">
        <v>236</v>
      </c>
      <c r="L1139" s="32"/>
      <c r="M1139" s="145" t="s">
        <v>1</v>
      </c>
      <c r="N1139" s="146" t="s">
        <v>46</v>
      </c>
      <c r="P1139" s="147">
        <f>O1139*H1139</f>
        <v>0</v>
      </c>
      <c r="Q1139" s="147">
        <v>0</v>
      </c>
      <c r="R1139" s="147">
        <f>Q1139*H1139</f>
        <v>0</v>
      </c>
      <c r="S1139" s="147">
        <v>0</v>
      </c>
      <c r="T1139" s="148">
        <f>S1139*H1139</f>
        <v>0</v>
      </c>
      <c r="AR1139" s="149" t="s">
        <v>237</v>
      </c>
      <c r="AT1139" s="149" t="s">
        <v>232</v>
      </c>
      <c r="AU1139" s="149" t="s">
        <v>89</v>
      </c>
      <c r="AY1139" s="17" t="s">
        <v>230</v>
      </c>
      <c r="BE1139" s="150">
        <f>IF(N1139="základní",J1139,0)</f>
        <v>0</v>
      </c>
      <c r="BF1139" s="150">
        <f>IF(N1139="snížená",J1139,0)</f>
        <v>0</v>
      </c>
      <c r="BG1139" s="150">
        <f>IF(N1139="zákl. přenesená",J1139,0)</f>
        <v>0</v>
      </c>
      <c r="BH1139" s="150">
        <f>IF(N1139="sníž. přenesená",J1139,0)</f>
        <v>0</v>
      </c>
      <c r="BI1139" s="150">
        <f>IF(N1139="nulová",J1139,0)</f>
        <v>0</v>
      </c>
      <c r="BJ1139" s="17" t="s">
        <v>21</v>
      </c>
      <c r="BK1139" s="150">
        <f>ROUND(I1139*H1139,2)</f>
        <v>0</v>
      </c>
      <c r="BL1139" s="17" t="s">
        <v>237</v>
      </c>
      <c r="BM1139" s="149" t="s">
        <v>669</v>
      </c>
    </row>
    <row r="1140" spans="2:65" s="12" customFormat="1" ht="11.25">
      <c r="B1140" s="151"/>
      <c r="D1140" s="152" t="s">
        <v>250</v>
      </c>
      <c r="E1140" s="153" t="s">
        <v>1</v>
      </c>
      <c r="F1140" s="154" t="s">
        <v>670</v>
      </c>
      <c r="H1140" s="155">
        <v>5.0599999999999996</v>
      </c>
      <c r="I1140" s="156"/>
      <c r="L1140" s="151"/>
      <c r="M1140" s="157"/>
      <c r="T1140" s="158"/>
      <c r="AT1140" s="153" t="s">
        <v>250</v>
      </c>
      <c r="AU1140" s="153" t="s">
        <v>89</v>
      </c>
      <c r="AV1140" s="12" t="s">
        <v>89</v>
      </c>
      <c r="AW1140" s="12" t="s">
        <v>36</v>
      </c>
      <c r="AX1140" s="12" t="s">
        <v>21</v>
      </c>
      <c r="AY1140" s="153" t="s">
        <v>230</v>
      </c>
    </row>
    <row r="1141" spans="2:65" s="1" customFormat="1" ht="11.25">
      <c r="B1141" s="32"/>
      <c r="D1141" s="152" t="s">
        <v>257</v>
      </c>
      <c r="F1141" s="166" t="s">
        <v>437</v>
      </c>
      <c r="L1141" s="32"/>
      <c r="M1141" s="167"/>
      <c r="T1141" s="56"/>
      <c r="AU1141" s="17" t="s">
        <v>89</v>
      </c>
    </row>
    <row r="1142" spans="2:65" s="1" customFormat="1" ht="11.25">
      <c r="B1142" s="32"/>
      <c r="D1142" s="152" t="s">
        <v>257</v>
      </c>
      <c r="F1142" s="168" t="s">
        <v>430</v>
      </c>
      <c r="H1142" s="169">
        <v>5.0599999999999996</v>
      </c>
      <c r="L1142" s="32"/>
      <c r="M1142" s="167"/>
      <c r="T1142" s="56"/>
      <c r="AU1142" s="17" t="s">
        <v>89</v>
      </c>
    </row>
    <row r="1143" spans="2:65" s="1" customFormat="1" ht="11.25">
      <c r="B1143" s="32"/>
      <c r="D1143" s="152" t="s">
        <v>257</v>
      </c>
      <c r="F1143" s="168" t="s">
        <v>252</v>
      </c>
      <c r="H1143" s="169">
        <v>5.0599999999999996</v>
      </c>
      <c r="L1143" s="32"/>
      <c r="M1143" s="167"/>
      <c r="T1143" s="56"/>
      <c r="AU1143" s="17" t="s">
        <v>89</v>
      </c>
    </row>
    <row r="1144" spans="2:65" s="1" customFormat="1" ht="37.9" customHeight="1">
      <c r="B1144" s="32"/>
      <c r="C1144" s="138" t="s">
        <v>671</v>
      </c>
      <c r="D1144" s="138" t="s">
        <v>232</v>
      </c>
      <c r="E1144" s="139" t="s">
        <v>672</v>
      </c>
      <c r="F1144" s="140" t="s">
        <v>673</v>
      </c>
      <c r="G1144" s="141" t="s">
        <v>276</v>
      </c>
      <c r="H1144" s="142">
        <v>10.119999999999999</v>
      </c>
      <c r="I1144" s="143"/>
      <c r="J1144" s="144">
        <f>ROUND(I1144*H1144,2)</f>
        <v>0</v>
      </c>
      <c r="K1144" s="140" t="s">
        <v>236</v>
      </c>
      <c r="L1144" s="32"/>
      <c r="M1144" s="145" t="s">
        <v>1</v>
      </c>
      <c r="N1144" s="146" t="s">
        <v>46</v>
      </c>
      <c r="P1144" s="147">
        <f>O1144*H1144</f>
        <v>0</v>
      </c>
      <c r="Q1144" s="147">
        <v>0</v>
      </c>
      <c r="R1144" s="147">
        <f>Q1144*H1144</f>
        <v>0</v>
      </c>
      <c r="S1144" s="147">
        <v>0</v>
      </c>
      <c r="T1144" s="148">
        <f>S1144*H1144</f>
        <v>0</v>
      </c>
      <c r="AR1144" s="149" t="s">
        <v>237</v>
      </c>
      <c r="AT1144" s="149" t="s">
        <v>232</v>
      </c>
      <c r="AU1144" s="149" t="s">
        <v>89</v>
      </c>
      <c r="AY1144" s="17" t="s">
        <v>230</v>
      </c>
      <c r="BE1144" s="150">
        <f>IF(N1144="základní",J1144,0)</f>
        <v>0</v>
      </c>
      <c r="BF1144" s="150">
        <f>IF(N1144="snížená",J1144,0)</f>
        <v>0</v>
      </c>
      <c r="BG1144" s="150">
        <f>IF(N1144="zákl. přenesená",J1144,0)</f>
        <v>0</v>
      </c>
      <c r="BH1144" s="150">
        <f>IF(N1144="sníž. přenesená",J1144,0)</f>
        <v>0</v>
      </c>
      <c r="BI1144" s="150">
        <f>IF(N1144="nulová",J1144,0)</f>
        <v>0</v>
      </c>
      <c r="BJ1144" s="17" t="s">
        <v>21</v>
      </c>
      <c r="BK1144" s="150">
        <f>ROUND(I1144*H1144,2)</f>
        <v>0</v>
      </c>
      <c r="BL1144" s="17" t="s">
        <v>237</v>
      </c>
      <c r="BM1144" s="149" t="s">
        <v>674</v>
      </c>
    </row>
    <row r="1145" spans="2:65" s="14" customFormat="1" ht="11.25">
      <c r="B1145" s="172"/>
      <c r="D1145" s="152" t="s">
        <v>250</v>
      </c>
      <c r="E1145" s="173" t="s">
        <v>1</v>
      </c>
      <c r="F1145" s="174" t="s">
        <v>675</v>
      </c>
      <c r="H1145" s="173" t="s">
        <v>1</v>
      </c>
      <c r="I1145" s="175"/>
      <c r="L1145" s="172"/>
      <c r="M1145" s="176"/>
      <c r="T1145" s="177"/>
      <c r="AT1145" s="173" t="s">
        <v>250</v>
      </c>
      <c r="AU1145" s="173" t="s">
        <v>89</v>
      </c>
      <c r="AV1145" s="14" t="s">
        <v>21</v>
      </c>
      <c r="AW1145" s="14" t="s">
        <v>36</v>
      </c>
      <c r="AX1145" s="14" t="s">
        <v>81</v>
      </c>
      <c r="AY1145" s="173" t="s">
        <v>230</v>
      </c>
    </row>
    <row r="1146" spans="2:65" s="12" customFormat="1" ht="11.25">
      <c r="B1146" s="151"/>
      <c r="D1146" s="152" t="s">
        <v>250</v>
      </c>
      <c r="E1146" s="153" t="s">
        <v>141</v>
      </c>
      <c r="F1146" s="154" t="s">
        <v>676</v>
      </c>
      <c r="H1146" s="155">
        <v>10.119999999999999</v>
      </c>
      <c r="I1146" s="156"/>
      <c r="L1146" s="151"/>
      <c r="M1146" s="157"/>
      <c r="T1146" s="158"/>
      <c r="AT1146" s="153" t="s">
        <v>250</v>
      </c>
      <c r="AU1146" s="153" t="s">
        <v>89</v>
      </c>
      <c r="AV1146" s="12" t="s">
        <v>89</v>
      </c>
      <c r="AW1146" s="12" t="s">
        <v>36</v>
      </c>
      <c r="AX1146" s="12" t="s">
        <v>21</v>
      </c>
      <c r="AY1146" s="153" t="s">
        <v>230</v>
      </c>
    </row>
    <row r="1147" spans="2:65" s="1" customFormat="1" ht="11.25">
      <c r="B1147" s="32"/>
      <c r="D1147" s="152" t="s">
        <v>257</v>
      </c>
      <c r="F1147" s="166" t="s">
        <v>437</v>
      </c>
      <c r="L1147" s="32"/>
      <c r="M1147" s="167"/>
      <c r="T1147" s="56"/>
      <c r="AU1147" s="17" t="s">
        <v>89</v>
      </c>
    </row>
    <row r="1148" spans="2:65" s="1" customFormat="1" ht="11.25">
      <c r="B1148" s="32"/>
      <c r="D1148" s="152" t="s">
        <v>257</v>
      </c>
      <c r="F1148" s="168" t="s">
        <v>430</v>
      </c>
      <c r="H1148" s="169">
        <v>5.0599999999999996</v>
      </c>
      <c r="L1148" s="32"/>
      <c r="M1148" s="167"/>
      <c r="T1148" s="56"/>
      <c r="AU1148" s="17" t="s">
        <v>89</v>
      </c>
    </row>
    <row r="1149" spans="2:65" s="1" customFormat="1" ht="11.25">
      <c r="B1149" s="32"/>
      <c r="D1149" s="152" t="s">
        <v>257</v>
      </c>
      <c r="F1149" s="168" t="s">
        <v>252</v>
      </c>
      <c r="H1149" s="169">
        <v>5.0599999999999996</v>
      </c>
      <c r="L1149" s="32"/>
      <c r="M1149" s="167"/>
      <c r="T1149" s="56"/>
      <c r="AU1149" s="17" t="s">
        <v>89</v>
      </c>
    </row>
    <row r="1150" spans="2:65" s="1" customFormat="1" ht="49.15" customHeight="1">
      <c r="B1150" s="32"/>
      <c r="C1150" s="138" t="s">
        <v>677</v>
      </c>
      <c r="D1150" s="138" t="s">
        <v>232</v>
      </c>
      <c r="E1150" s="139" t="s">
        <v>678</v>
      </c>
      <c r="F1150" s="140" t="s">
        <v>679</v>
      </c>
      <c r="G1150" s="141" t="s">
        <v>276</v>
      </c>
      <c r="H1150" s="142">
        <v>10.119999999999999</v>
      </c>
      <c r="I1150" s="143"/>
      <c r="J1150" s="144">
        <f>ROUND(I1150*H1150,2)</f>
        <v>0</v>
      </c>
      <c r="K1150" s="140" t="s">
        <v>248</v>
      </c>
      <c r="L1150" s="32"/>
      <c r="M1150" s="145" t="s">
        <v>1</v>
      </c>
      <c r="N1150" s="146" t="s">
        <v>46</v>
      </c>
      <c r="P1150" s="147">
        <f>O1150*H1150</f>
        <v>0</v>
      </c>
      <c r="Q1150" s="147">
        <v>0</v>
      </c>
      <c r="R1150" s="147">
        <f>Q1150*H1150</f>
        <v>0</v>
      </c>
      <c r="S1150" s="147">
        <v>0</v>
      </c>
      <c r="T1150" s="148">
        <f>S1150*H1150</f>
        <v>0</v>
      </c>
      <c r="AR1150" s="149" t="s">
        <v>237</v>
      </c>
      <c r="AT1150" s="149" t="s">
        <v>232</v>
      </c>
      <c r="AU1150" s="149" t="s">
        <v>89</v>
      </c>
      <c r="AY1150" s="17" t="s">
        <v>230</v>
      </c>
      <c r="BE1150" s="150">
        <f>IF(N1150="základní",J1150,0)</f>
        <v>0</v>
      </c>
      <c r="BF1150" s="150">
        <f>IF(N1150="snížená",J1150,0)</f>
        <v>0</v>
      </c>
      <c r="BG1150" s="150">
        <f>IF(N1150="zákl. přenesená",J1150,0)</f>
        <v>0</v>
      </c>
      <c r="BH1150" s="150">
        <f>IF(N1150="sníž. přenesená",J1150,0)</f>
        <v>0</v>
      </c>
      <c r="BI1150" s="150">
        <f>IF(N1150="nulová",J1150,0)</f>
        <v>0</v>
      </c>
      <c r="BJ1150" s="17" t="s">
        <v>21</v>
      </c>
      <c r="BK1150" s="150">
        <f>ROUND(I1150*H1150,2)</f>
        <v>0</v>
      </c>
      <c r="BL1150" s="17" t="s">
        <v>237</v>
      </c>
      <c r="BM1150" s="149" t="s">
        <v>680</v>
      </c>
    </row>
    <row r="1151" spans="2:65" s="14" customFormat="1" ht="11.25">
      <c r="B1151" s="172"/>
      <c r="D1151" s="152" t="s">
        <v>250</v>
      </c>
      <c r="E1151" s="173" t="s">
        <v>1</v>
      </c>
      <c r="F1151" s="174" t="s">
        <v>681</v>
      </c>
      <c r="H1151" s="173" t="s">
        <v>1</v>
      </c>
      <c r="I1151" s="175"/>
      <c r="L1151" s="172"/>
      <c r="M1151" s="176"/>
      <c r="T1151" s="177"/>
      <c r="AT1151" s="173" t="s">
        <v>250</v>
      </c>
      <c r="AU1151" s="173" t="s">
        <v>89</v>
      </c>
      <c r="AV1151" s="14" t="s">
        <v>21</v>
      </c>
      <c r="AW1151" s="14" t="s">
        <v>36</v>
      </c>
      <c r="AX1151" s="14" t="s">
        <v>81</v>
      </c>
      <c r="AY1151" s="173" t="s">
        <v>230</v>
      </c>
    </row>
    <row r="1152" spans="2:65" s="12" customFormat="1" ht="11.25">
      <c r="B1152" s="151"/>
      <c r="D1152" s="152" t="s">
        <v>250</v>
      </c>
      <c r="E1152" s="153" t="s">
        <v>1</v>
      </c>
      <c r="F1152" s="154" t="s">
        <v>141</v>
      </c>
      <c r="H1152" s="155">
        <v>10.119999999999999</v>
      </c>
      <c r="I1152" s="156"/>
      <c r="L1152" s="151"/>
      <c r="M1152" s="157"/>
      <c r="T1152" s="158"/>
      <c r="AT1152" s="153" t="s">
        <v>250</v>
      </c>
      <c r="AU1152" s="153" t="s">
        <v>89</v>
      </c>
      <c r="AV1152" s="12" t="s">
        <v>89</v>
      </c>
      <c r="AW1152" s="12" t="s">
        <v>36</v>
      </c>
      <c r="AX1152" s="12" t="s">
        <v>21</v>
      </c>
      <c r="AY1152" s="153" t="s">
        <v>230</v>
      </c>
    </row>
    <row r="1153" spans="2:65" s="1" customFormat="1" ht="11.25">
      <c r="B1153" s="32"/>
      <c r="D1153" s="152" t="s">
        <v>257</v>
      </c>
      <c r="F1153" s="166" t="s">
        <v>682</v>
      </c>
      <c r="L1153" s="32"/>
      <c r="M1153" s="167"/>
      <c r="T1153" s="56"/>
      <c r="AU1153" s="17" t="s">
        <v>89</v>
      </c>
    </row>
    <row r="1154" spans="2:65" s="1" customFormat="1" ht="11.25">
      <c r="B1154" s="32"/>
      <c r="D1154" s="152" t="s">
        <v>257</v>
      </c>
      <c r="F1154" s="168" t="s">
        <v>675</v>
      </c>
      <c r="H1154" s="169">
        <v>0</v>
      </c>
      <c r="L1154" s="32"/>
      <c r="M1154" s="167"/>
      <c r="T1154" s="56"/>
      <c r="AU1154" s="17" t="s">
        <v>89</v>
      </c>
    </row>
    <row r="1155" spans="2:65" s="1" customFormat="1" ht="11.25">
      <c r="B1155" s="32"/>
      <c r="D1155" s="152" t="s">
        <v>257</v>
      </c>
      <c r="F1155" s="168" t="s">
        <v>676</v>
      </c>
      <c r="H1155" s="169">
        <v>10.119999999999999</v>
      </c>
      <c r="L1155" s="32"/>
      <c r="M1155" s="167"/>
      <c r="T1155" s="56"/>
      <c r="AU1155" s="17" t="s">
        <v>89</v>
      </c>
    </row>
    <row r="1156" spans="2:65" s="1" customFormat="1" ht="11.25">
      <c r="B1156" s="32"/>
      <c r="D1156" s="152" t="s">
        <v>257</v>
      </c>
      <c r="F1156" s="170" t="s">
        <v>437</v>
      </c>
      <c r="L1156" s="32"/>
      <c r="M1156" s="167"/>
      <c r="T1156" s="56"/>
      <c r="AU1156" s="17" t="s">
        <v>89</v>
      </c>
    </row>
    <row r="1157" spans="2:65" s="1" customFormat="1" ht="11.25">
      <c r="B1157" s="32"/>
      <c r="D1157" s="152" t="s">
        <v>257</v>
      </c>
      <c r="F1157" s="171" t="s">
        <v>430</v>
      </c>
      <c r="H1157" s="169">
        <v>5.0599999999999996</v>
      </c>
      <c r="L1157" s="32"/>
      <c r="M1157" s="167"/>
      <c r="T1157" s="56"/>
      <c r="AU1157" s="17" t="s">
        <v>89</v>
      </c>
    </row>
    <row r="1158" spans="2:65" s="1" customFormat="1" ht="11.25">
      <c r="B1158" s="32"/>
      <c r="D1158" s="152" t="s">
        <v>257</v>
      </c>
      <c r="F1158" s="171" t="s">
        <v>252</v>
      </c>
      <c r="H1158" s="169">
        <v>5.0599999999999996</v>
      </c>
      <c r="L1158" s="32"/>
      <c r="M1158" s="167"/>
      <c r="T1158" s="56"/>
      <c r="AU1158" s="17" t="s">
        <v>89</v>
      </c>
    </row>
    <row r="1159" spans="2:65" s="11" customFormat="1" ht="22.9" customHeight="1">
      <c r="B1159" s="126"/>
      <c r="D1159" s="127" t="s">
        <v>80</v>
      </c>
      <c r="E1159" s="136" t="s">
        <v>237</v>
      </c>
      <c r="F1159" s="136" t="s">
        <v>683</v>
      </c>
      <c r="I1159" s="129"/>
      <c r="J1159" s="137">
        <f>BK1159</f>
        <v>0</v>
      </c>
      <c r="L1159" s="126"/>
      <c r="M1159" s="131"/>
      <c r="P1159" s="132">
        <f>SUM(P1160:P1194)</f>
        <v>0</v>
      </c>
      <c r="R1159" s="132">
        <f>SUM(R1160:R1194)</f>
        <v>0</v>
      </c>
      <c r="T1159" s="133">
        <f>SUM(T1160:T1194)</f>
        <v>0</v>
      </c>
      <c r="AR1159" s="127" t="s">
        <v>21</v>
      </c>
      <c r="AT1159" s="134" t="s">
        <v>80</v>
      </c>
      <c r="AU1159" s="134" t="s">
        <v>21</v>
      </c>
      <c r="AY1159" s="127" t="s">
        <v>230</v>
      </c>
      <c r="BK1159" s="135">
        <f>SUM(BK1160:BK1194)</f>
        <v>0</v>
      </c>
    </row>
    <row r="1160" spans="2:65" s="1" customFormat="1" ht="24.2" customHeight="1">
      <c r="B1160" s="32"/>
      <c r="C1160" s="138" t="s">
        <v>684</v>
      </c>
      <c r="D1160" s="138" t="s">
        <v>232</v>
      </c>
      <c r="E1160" s="139" t="s">
        <v>685</v>
      </c>
      <c r="F1160" s="140" t="s">
        <v>686</v>
      </c>
      <c r="G1160" s="141" t="s">
        <v>434</v>
      </c>
      <c r="H1160" s="142">
        <v>51.689</v>
      </c>
      <c r="I1160" s="143"/>
      <c r="J1160" s="144">
        <f>ROUND(I1160*H1160,2)</f>
        <v>0</v>
      </c>
      <c r="K1160" s="140" t="s">
        <v>236</v>
      </c>
      <c r="L1160" s="32"/>
      <c r="M1160" s="145" t="s">
        <v>1</v>
      </c>
      <c r="N1160" s="146" t="s">
        <v>46</v>
      </c>
      <c r="P1160" s="147">
        <f>O1160*H1160</f>
        <v>0</v>
      </c>
      <c r="Q1160" s="147">
        <v>0</v>
      </c>
      <c r="R1160" s="147">
        <f>Q1160*H1160</f>
        <v>0</v>
      </c>
      <c r="S1160" s="147">
        <v>0</v>
      </c>
      <c r="T1160" s="148">
        <f>S1160*H1160</f>
        <v>0</v>
      </c>
      <c r="AR1160" s="149" t="s">
        <v>237</v>
      </c>
      <c r="AT1160" s="149" t="s">
        <v>232</v>
      </c>
      <c r="AU1160" s="149" t="s">
        <v>89</v>
      </c>
      <c r="AY1160" s="17" t="s">
        <v>230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21</v>
      </c>
      <c r="BK1160" s="150">
        <f>ROUND(I1160*H1160,2)</f>
        <v>0</v>
      </c>
      <c r="BL1160" s="17" t="s">
        <v>237</v>
      </c>
      <c r="BM1160" s="149" t="s">
        <v>687</v>
      </c>
    </row>
    <row r="1161" spans="2:65" s="12" customFormat="1" ht="11.25">
      <c r="B1161" s="151"/>
      <c r="D1161" s="152" t="s">
        <v>250</v>
      </c>
      <c r="E1161" s="153" t="s">
        <v>1</v>
      </c>
      <c r="F1161" s="154" t="s">
        <v>688</v>
      </c>
      <c r="H1161" s="155">
        <v>0.29699999999999999</v>
      </c>
      <c r="I1161" s="156"/>
      <c r="L1161" s="151"/>
      <c r="M1161" s="157"/>
      <c r="T1161" s="158"/>
      <c r="AT1161" s="153" t="s">
        <v>250</v>
      </c>
      <c r="AU1161" s="153" t="s">
        <v>89</v>
      </c>
      <c r="AV1161" s="12" t="s">
        <v>89</v>
      </c>
      <c r="AW1161" s="12" t="s">
        <v>36</v>
      </c>
      <c r="AX1161" s="12" t="s">
        <v>81</v>
      </c>
      <c r="AY1161" s="153" t="s">
        <v>230</v>
      </c>
    </row>
    <row r="1162" spans="2:65" s="12" customFormat="1" ht="11.25">
      <c r="B1162" s="151"/>
      <c r="D1162" s="152" t="s">
        <v>250</v>
      </c>
      <c r="E1162" s="153" t="s">
        <v>1</v>
      </c>
      <c r="F1162" s="154" t="s">
        <v>689</v>
      </c>
      <c r="H1162" s="155">
        <v>0.93500000000000005</v>
      </c>
      <c r="I1162" s="156"/>
      <c r="L1162" s="151"/>
      <c r="M1162" s="157"/>
      <c r="T1162" s="158"/>
      <c r="AT1162" s="153" t="s">
        <v>250</v>
      </c>
      <c r="AU1162" s="153" t="s">
        <v>89</v>
      </c>
      <c r="AV1162" s="12" t="s">
        <v>89</v>
      </c>
      <c r="AW1162" s="12" t="s">
        <v>36</v>
      </c>
      <c r="AX1162" s="12" t="s">
        <v>81</v>
      </c>
      <c r="AY1162" s="153" t="s">
        <v>230</v>
      </c>
    </row>
    <row r="1163" spans="2:65" s="12" customFormat="1" ht="11.25">
      <c r="B1163" s="151"/>
      <c r="D1163" s="152" t="s">
        <v>250</v>
      </c>
      <c r="E1163" s="153" t="s">
        <v>1</v>
      </c>
      <c r="F1163" s="154" t="s">
        <v>690</v>
      </c>
      <c r="H1163" s="155">
        <v>22.021999999999998</v>
      </c>
      <c r="I1163" s="156"/>
      <c r="L1163" s="151"/>
      <c r="M1163" s="157"/>
      <c r="T1163" s="158"/>
      <c r="AT1163" s="153" t="s">
        <v>250</v>
      </c>
      <c r="AU1163" s="153" t="s">
        <v>89</v>
      </c>
      <c r="AV1163" s="12" t="s">
        <v>89</v>
      </c>
      <c r="AW1163" s="12" t="s">
        <v>36</v>
      </c>
      <c r="AX1163" s="12" t="s">
        <v>81</v>
      </c>
      <c r="AY1163" s="153" t="s">
        <v>230</v>
      </c>
    </row>
    <row r="1164" spans="2:65" s="12" customFormat="1" ht="11.25">
      <c r="B1164" s="151"/>
      <c r="D1164" s="152" t="s">
        <v>250</v>
      </c>
      <c r="E1164" s="153" t="s">
        <v>1</v>
      </c>
      <c r="F1164" s="154" t="s">
        <v>691</v>
      </c>
      <c r="H1164" s="155">
        <v>27.555</v>
      </c>
      <c r="I1164" s="156"/>
      <c r="L1164" s="151"/>
      <c r="M1164" s="157"/>
      <c r="T1164" s="158"/>
      <c r="AT1164" s="153" t="s">
        <v>250</v>
      </c>
      <c r="AU1164" s="153" t="s">
        <v>89</v>
      </c>
      <c r="AV1164" s="12" t="s">
        <v>89</v>
      </c>
      <c r="AW1164" s="12" t="s">
        <v>36</v>
      </c>
      <c r="AX1164" s="12" t="s">
        <v>81</v>
      </c>
      <c r="AY1164" s="153" t="s">
        <v>230</v>
      </c>
    </row>
    <row r="1165" spans="2:65" s="12" customFormat="1" ht="11.25">
      <c r="B1165" s="151"/>
      <c r="D1165" s="152" t="s">
        <v>250</v>
      </c>
      <c r="E1165" s="153" t="s">
        <v>1</v>
      </c>
      <c r="F1165" s="154" t="s">
        <v>692</v>
      </c>
      <c r="H1165" s="155">
        <v>0.88</v>
      </c>
      <c r="I1165" s="156"/>
      <c r="L1165" s="151"/>
      <c r="M1165" s="157"/>
      <c r="T1165" s="158"/>
      <c r="AT1165" s="153" t="s">
        <v>250</v>
      </c>
      <c r="AU1165" s="153" t="s">
        <v>89</v>
      </c>
      <c r="AV1165" s="12" t="s">
        <v>89</v>
      </c>
      <c r="AW1165" s="12" t="s">
        <v>36</v>
      </c>
      <c r="AX1165" s="12" t="s">
        <v>81</v>
      </c>
      <c r="AY1165" s="153" t="s">
        <v>230</v>
      </c>
    </row>
    <row r="1166" spans="2:65" s="13" customFormat="1" ht="11.25">
      <c r="B1166" s="159"/>
      <c r="D1166" s="152" t="s">
        <v>250</v>
      </c>
      <c r="E1166" s="160" t="s">
        <v>123</v>
      </c>
      <c r="F1166" s="161" t="s">
        <v>252</v>
      </c>
      <c r="H1166" s="162">
        <v>51.689</v>
      </c>
      <c r="I1166" s="163"/>
      <c r="L1166" s="159"/>
      <c r="M1166" s="164"/>
      <c r="T1166" s="165"/>
      <c r="AT1166" s="160" t="s">
        <v>250</v>
      </c>
      <c r="AU1166" s="160" t="s">
        <v>89</v>
      </c>
      <c r="AV1166" s="13" t="s">
        <v>237</v>
      </c>
      <c r="AW1166" s="13" t="s">
        <v>36</v>
      </c>
      <c r="AX1166" s="13" t="s">
        <v>21</v>
      </c>
      <c r="AY1166" s="160" t="s">
        <v>230</v>
      </c>
    </row>
    <row r="1167" spans="2:65" s="1" customFormat="1" ht="11.25">
      <c r="B1167" s="32"/>
      <c r="D1167" s="152" t="s">
        <v>257</v>
      </c>
      <c r="F1167" s="166" t="s">
        <v>526</v>
      </c>
      <c r="L1167" s="32"/>
      <c r="M1167" s="167"/>
      <c r="T1167" s="56"/>
      <c r="AU1167" s="17" t="s">
        <v>89</v>
      </c>
    </row>
    <row r="1168" spans="2:65" s="1" customFormat="1" ht="11.25">
      <c r="B1168" s="32"/>
      <c r="D1168" s="152" t="s">
        <v>257</v>
      </c>
      <c r="F1168" s="168" t="s">
        <v>527</v>
      </c>
      <c r="H1168" s="169">
        <v>2.7</v>
      </c>
      <c r="L1168" s="32"/>
      <c r="M1168" s="167"/>
      <c r="T1168" s="56"/>
      <c r="AU1168" s="17" t="s">
        <v>89</v>
      </c>
    </row>
    <row r="1169" spans="2:47" s="1" customFormat="1" ht="11.25">
      <c r="B1169" s="32"/>
      <c r="D1169" s="152" t="s">
        <v>257</v>
      </c>
      <c r="F1169" s="168" t="s">
        <v>252</v>
      </c>
      <c r="H1169" s="169">
        <v>2.7</v>
      </c>
      <c r="L1169" s="32"/>
      <c r="M1169" s="167"/>
      <c r="T1169" s="56"/>
      <c r="AU1169" s="17" t="s">
        <v>89</v>
      </c>
    </row>
    <row r="1170" spans="2:47" s="1" customFormat="1" ht="11.25">
      <c r="B1170" s="32"/>
      <c r="D1170" s="152" t="s">
        <v>257</v>
      </c>
      <c r="F1170" s="166" t="s">
        <v>528</v>
      </c>
      <c r="L1170" s="32"/>
      <c r="M1170" s="167"/>
      <c r="T1170" s="56"/>
      <c r="AU1170" s="17" t="s">
        <v>89</v>
      </c>
    </row>
    <row r="1171" spans="2:47" s="1" customFormat="1" ht="11.25">
      <c r="B1171" s="32"/>
      <c r="D1171" s="152" t="s">
        <v>257</v>
      </c>
      <c r="F1171" s="168" t="s">
        <v>529</v>
      </c>
      <c r="H1171" s="169">
        <v>8.5</v>
      </c>
      <c r="L1171" s="32"/>
      <c r="M1171" s="167"/>
      <c r="T1171" s="56"/>
      <c r="AU1171" s="17" t="s">
        <v>89</v>
      </c>
    </row>
    <row r="1172" spans="2:47" s="1" customFormat="1" ht="11.25">
      <c r="B1172" s="32"/>
      <c r="D1172" s="152" t="s">
        <v>257</v>
      </c>
      <c r="F1172" s="168" t="s">
        <v>252</v>
      </c>
      <c r="H1172" s="169">
        <v>8.5</v>
      </c>
      <c r="L1172" s="32"/>
      <c r="M1172" s="167"/>
      <c r="T1172" s="56"/>
      <c r="AU1172" s="17" t="s">
        <v>89</v>
      </c>
    </row>
    <row r="1173" spans="2:47" s="1" customFormat="1" ht="11.25">
      <c r="B1173" s="32"/>
      <c r="D1173" s="152" t="s">
        <v>257</v>
      </c>
      <c r="F1173" s="166" t="s">
        <v>530</v>
      </c>
      <c r="L1173" s="32"/>
      <c r="M1173" s="167"/>
      <c r="T1173" s="56"/>
      <c r="AU1173" s="17" t="s">
        <v>89</v>
      </c>
    </row>
    <row r="1174" spans="2:47" s="1" customFormat="1" ht="11.25">
      <c r="B1174" s="32"/>
      <c r="D1174" s="152" t="s">
        <v>257</v>
      </c>
      <c r="F1174" s="168" t="s">
        <v>531</v>
      </c>
      <c r="H1174" s="169">
        <v>19.7</v>
      </c>
      <c r="L1174" s="32"/>
      <c r="M1174" s="167"/>
      <c r="T1174" s="56"/>
      <c r="AU1174" s="17" t="s">
        <v>89</v>
      </c>
    </row>
    <row r="1175" spans="2:47" s="1" customFormat="1" ht="11.25">
      <c r="B1175" s="32"/>
      <c r="D1175" s="152" t="s">
        <v>257</v>
      </c>
      <c r="F1175" s="168" t="s">
        <v>532</v>
      </c>
      <c r="H1175" s="169">
        <v>184.5</v>
      </c>
      <c r="L1175" s="32"/>
      <c r="M1175" s="167"/>
      <c r="T1175" s="56"/>
      <c r="AU1175" s="17" t="s">
        <v>89</v>
      </c>
    </row>
    <row r="1176" spans="2:47" s="1" customFormat="1" ht="11.25">
      <c r="B1176" s="32"/>
      <c r="D1176" s="152" t="s">
        <v>257</v>
      </c>
      <c r="F1176" s="168" t="s">
        <v>533</v>
      </c>
      <c r="H1176" s="169">
        <v>4</v>
      </c>
      <c r="L1176" s="32"/>
      <c r="M1176" s="167"/>
      <c r="T1176" s="56"/>
      <c r="AU1176" s="17" t="s">
        <v>89</v>
      </c>
    </row>
    <row r="1177" spans="2:47" s="1" customFormat="1" ht="11.25">
      <c r="B1177" s="32"/>
      <c r="D1177" s="152" t="s">
        <v>257</v>
      </c>
      <c r="F1177" s="168" t="s">
        <v>534</v>
      </c>
      <c r="H1177" s="169">
        <v>-8</v>
      </c>
      <c r="L1177" s="32"/>
      <c r="M1177" s="167"/>
      <c r="T1177" s="56"/>
      <c r="AU1177" s="17" t="s">
        <v>89</v>
      </c>
    </row>
    <row r="1178" spans="2:47" s="1" customFormat="1" ht="11.25">
      <c r="B1178" s="32"/>
      <c r="D1178" s="152" t="s">
        <v>257</v>
      </c>
      <c r="F1178" s="168" t="s">
        <v>252</v>
      </c>
      <c r="H1178" s="169">
        <v>200.2</v>
      </c>
      <c r="L1178" s="32"/>
      <c r="M1178" s="167"/>
      <c r="T1178" s="56"/>
      <c r="AU1178" s="17" t="s">
        <v>89</v>
      </c>
    </row>
    <row r="1179" spans="2:47" s="1" customFormat="1" ht="11.25">
      <c r="B1179" s="32"/>
      <c r="D1179" s="152" t="s">
        <v>257</v>
      </c>
      <c r="F1179" s="166" t="s">
        <v>465</v>
      </c>
      <c r="L1179" s="32"/>
      <c r="M1179" s="167"/>
      <c r="T1179" s="56"/>
      <c r="AU1179" s="17" t="s">
        <v>89</v>
      </c>
    </row>
    <row r="1180" spans="2:47" s="1" customFormat="1" ht="11.25">
      <c r="B1180" s="32"/>
      <c r="D1180" s="152" t="s">
        <v>257</v>
      </c>
      <c r="F1180" s="168" t="s">
        <v>466</v>
      </c>
      <c r="H1180" s="169">
        <v>250.5</v>
      </c>
      <c r="L1180" s="32"/>
      <c r="M1180" s="167"/>
      <c r="T1180" s="56"/>
      <c r="AU1180" s="17" t="s">
        <v>89</v>
      </c>
    </row>
    <row r="1181" spans="2:47" s="1" customFormat="1" ht="11.25">
      <c r="B1181" s="32"/>
      <c r="D1181" s="152" t="s">
        <v>257</v>
      </c>
      <c r="F1181" s="168" t="s">
        <v>252</v>
      </c>
      <c r="H1181" s="169">
        <v>250.5</v>
      </c>
      <c r="L1181" s="32"/>
      <c r="M1181" s="167"/>
      <c r="T1181" s="56"/>
      <c r="AU1181" s="17" t="s">
        <v>89</v>
      </c>
    </row>
    <row r="1182" spans="2:47" s="1" customFormat="1" ht="11.25">
      <c r="B1182" s="32"/>
      <c r="D1182" s="152" t="s">
        <v>257</v>
      </c>
      <c r="F1182" s="166" t="s">
        <v>636</v>
      </c>
      <c r="L1182" s="32"/>
      <c r="M1182" s="167"/>
      <c r="T1182" s="56"/>
      <c r="AU1182" s="17" t="s">
        <v>89</v>
      </c>
    </row>
    <row r="1183" spans="2:47" s="1" customFormat="1" ht="11.25">
      <c r="B1183" s="32"/>
      <c r="D1183" s="152" t="s">
        <v>257</v>
      </c>
      <c r="F1183" s="168" t="s">
        <v>637</v>
      </c>
      <c r="H1183" s="169">
        <v>8</v>
      </c>
      <c r="L1183" s="32"/>
      <c r="M1183" s="167"/>
      <c r="T1183" s="56"/>
      <c r="AU1183" s="17" t="s">
        <v>89</v>
      </c>
    </row>
    <row r="1184" spans="2:47" s="1" customFormat="1" ht="11.25">
      <c r="B1184" s="32"/>
      <c r="D1184" s="152" t="s">
        <v>257</v>
      </c>
      <c r="F1184" s="168" t="s">
        <v>252</v>
      </c>
      <c r="H1184" s="169">
        <v>8</v>
      </c>
      <c r="L1184" s="32"/>
      <c r="M1184" s="167"/>
      <c r="T1184" s="56"/>
      <c r="AU1184" s="17" t="s">
        <v>89</v>
      </c>
    </row>
    <row r="1185" spans="2:65" s="1" customFormat="1" ht="24.2" customHeight="1">
      <c r="B1185" s="32"/>
      <c r="C1185" s="138" t="s">
        <v>693</v>
      </c>
      <c r="D1185" s="138" t="s">
        <v>232</v>
      </c>
      <c r="E1185" s="139" t="s">
        <v>655</v>
      </c>
      <c r="F1185" s="140" t="s">
        <v>656</v>
      </c>
      <c r="G1185" s="141" t="s">
        <v>434</v>
      </c>
      <c r="H1185" s="142">
        <v>51.689</v>
      </c>
      <c r="I1185" s="143"/>
      <c r="J1185" s="144">
        <f>ROUND(I1185*H1185,2)</f>
        <v>0</v>
      </c>
      <c r="K1185" s="140" t="s">
        <v>236</v>
      </c>
      <c r="L1185" s="32"/>
      <c r="M1185" s="145" t="s">
        <v>1</v>
      </c>
      <c r="N1185" s="146" t="s">
        <v>46</v>
      </c>
      <c r="P1185" s="147">
        <f>O1185*H1185</f>
        <v>0</v>
      </c>
      <c r="Q1185" s="147">
        <v>0</v>
      </c>
      <c r="R1185" s="147">
        <f>Q1185*H1185</f>
        <v>0</v>
      </c>
      <c r="S1185" s="147">
        <v>0</v>
      </c>
      <c r="T1185" s="148">
        <f>S1185*H1185</f>
        <v>0</v>
      </c>
      <c r="AR1185" s="149" t="s">
        <v>237</v>
      </c>
      <c r="AT1185" s="149" t="s">
        <v>232</v>
      </c>
      <c r="AU1185" s="149" t="s">
        <v>89</v>
      </c>
      <c r="AY1185" s="17" t="s">
        <v>230</v>
      </c>
      <c r="BE1185" s="150">
        <f>IF(N1185="základní",J1185,0)</f>
        <v>0</v>
      </c>
      <c r="BF1185" s="150">
        <f>IF(N1185="snížená",J1185,0)</f>
        <v>0</v>
      </c>
      <c r="BG1185" s="150">
        <f>IF(N1185="zákl. přenesená",J1185,0)</f>
        <v>0</v>
      </c>
      <c r="BH1185" s="150">
        <f>IF(N1185="sníž. přenesená",J1185,0)</f>
        <v>0</v>
      </c>
      <c r="BI1185" s="150">
        <f>IF(N1185="nulová",J1185,0)</f>
        <v>0</v>
      </c>
      <c r="BJ1185" s="17" t="s">
        <v>21</v>
      </c>
      <c r="BK1185" s="150">
        <f>ROUND(I1185*H1185,2)</f>
        <v>0</v>
      </c>
      <c r="BL1185" s="17" t="s">
        <v>237</v>
      </c>
      <c r="BM1185" s="149" t="s">
        <v>694</v>
      </c>
    </row>
    <row r="1186" spans="2:65" s="12" customFormat="1" ht="11.25">
      <c r="B1186" s="151"/>
      <c r="D1186" s="152" t="s">
        <v>250</v>
      </c>
      <c r="E1186" s="153" t="s">
        <v>1</v>
      </c>
      <c r="F1186" s="154" t="s">
        <v>695</v>
      </c>
      <c r="H1186" s="155">
        <v>51.689</v>
      </c>
      <c r="I1186" s="156"/>
      <c r="L1186" s="151"/>
      <c r="M1186" s="157"/>
      <c r="T1186" s="158"/>
      <c r="AT1186" s="153" t="s">
        <v>250</v>
      </c>
      <c r="AU1186" s="153" t="s">
        <v>89</v>
      </c>
      <c r="AV1186" s="12" t="s">
        <v>89</v>
      </c>
      <c r="AW1186" s="12" t="s">
        <v>36</v>
      </c>
      <c r="AX1186" s="12" t="s">
        <v>21</v>
      </c>
      <c r="AY1186" s="153" t="s">
        <v>230</v>
      </c>
    </row>
    <row r="1187" spans="2:65" s="1" customFormat="1" ht="11.25">
      <c r="B1187" s="32"/>
      <c r="D1187" s="152" t="s">
        <v>257</v>
      </c>
      <c r="F1187" s="166" t="s">
        <v>696</v>
      </c>
      <c r="L1187" s="32"/>
      <c r="M1187" s="167"/>
      <c r="T1187" s="56"/>
      <c r="AU1187" s="17" t="s">
        <v>89</v>
      </c>
    </row>
    <row r="1188" spans="2:65" s="1" customFormat="1" ht="11.25">
      <c r="B1188" s="32"/>
      <c r="D1188" s="152" t="s">
        <v>257</v>
      </c>
      <c r="F1188" s="168" t="s">
        <v>688</v>
      </c>
      <c r="H1188" s="169">
        <v>0.29699999999999999</v>
      </c>
      <c r="L1188" s="32"/>
      <c r="M1188" s="167"/>
      <c r="T1188" s="56"/>
      <c r="AU1188" s="17" t="s">
        <v>89</v>
      </c>
    </row>
    <row r="1189" spans="2:65" s="1" customFormat="1" ht="11.25">
      <c r="B1189" s="32"/>
      <c r="D1189" s="152" t="s">
        <v>257</v>
      </c>
      <c r="F1189" s="168" t="s">
        <v>689</v>
      </c>
      <c r="H1189" s="169">
        <v>0.93500000000000005</v>
      </c>
      <c r="L1189" s="32"/>
      <c r="M1189" s="167"/>
      <c r="T1189" s="56"/>
      <c r="AU1189" s="17" t="s">
        <v>89</v>
      </c>
    </row>
    <row r="1190" spans="2:65" s="1" customFormat="1" ht="11.25">
      <c r="B1190" s="32"/>
      <c r="D1190" s="152" t="s">
        <v>257</v>
      </c>
      <c r="F1190" s="168" t="s">
        <v>690</v>
      </c>
      <c r="H1190" s="169">
        <v>22.021999999999998</v>
      </c>
      <c r="L1190" s="32"/>
      <c r="M1190" s="167"/>
      <c r="T1190" s="56"/>
      <c r="AU1190" s="17" t="s">
        <v>89</v>
      </c>
    </row>
    <row r="1191" spans="2:65" s="1" customFormat="1" ht="11.25">
      <c r="B1191" s="32"/>
      <c r="D1191" s="152" t="s">
        <v>257</v>
      </c>
      <c r="F1191" s="168" t="s">
        <v>691</v>
      </c>
      <c r="H1191" s="169">
        <v>27.555</v>
      </c>
      <c r="L1191" s="32"/>
      <c r="M1191" s="167"/>
      <c r="T1191" s="56"/>
      <c r="AU1191" s="17" t="s">
        <v>89</v>
      </c>
    </row>
    <row r="1192" spans="2:65" s="1" customFormat="1" ht="11.25">
      <c r="B1192" s="32"/>
      <c r="D1192" s="152" t="s">
        <v>257</v>
      </c>
      <c r="F1192" s="168" t="s">
        <v>692</v>
      </c>
      <c r="H1192" s="169">
        <v>0.88</v>
      </c>
      <c r="L1192" s="32"/>
      <c r="M1192" s="167"/>
      <c r="T1192" s="56"/>
      <c r="AU1192" s="17" t="s">
        <v>89</v>
      </c>
    </row>
    <row r="1193" spans="2:65" s="1" customFormat="1" ht="11.25">
      <c r="B1193" s="32"/>
      <c r="D1193" s="152" t="s">
        <v>257</v>
      </c>
      <c r="F1193" s="168" t="s">
        <v>252</v>
      </c>
      <c r="H1193" s="169">
        <v>51.689</v>
      </c>
      <c r="L1193" s="32"/>
      <c r="M1193" s="167"/>
      <c r="T1193" s="56"/>
      <c r="AU1193" s="17" t="s">
        <v>89</v>
      </c>
    </row>
    <row r="1194" spans="2:65" s="1" customFormat="1" ht="37.9" customHeight="1">
      <c r="B1194" s="32"/>
      <c r="C1194" s="138" t="s">
        <v>697</v>
      </c>
      <c r="D1194" s="138" t="s">
        <v>232</v>
      </c>
      <c r="E1194" s="139" t="s">
        <v>617</v>
      </c>
      <c r="F1194" s="140" t="s">
        <v>618</v>
      </c>
      <c r="G1194" s="141" t="s">
        <v>434</v>
      </c>
      <c r="H1194" s="142">
        <v>51.689</v>
      </c>
      <c r="I1194" s="143"/>
      <c r="J1194" s="144">
        <f>ROUND(I1194*H1194,2)</f>
        <v>0</v>
      </c>
      <c r="K1194" s="140" t="s">
        <v>236</v>
      </c>
      <c r="L1194" s="32"/>
      <c r="M1194" s="145" t="s">
        <v>1</v>
      </c>
      <c r="N1194" s="146" t="s">
        <v>46</v>
      </c>
      <c r="P1194" s="147">
        <f>O1194*H1194</f>
        <v>0</v>
      </c>
      <c r="Q1194" s="147">
        <v>0</v>
      </c>
      <c r="R1194" s="147">
        <f>Q1194*H1194</f>
        <v>0</v>
      </c>
      <c r="S1194" s="147">
        <v>0</v>
      </c>
      <c r="T1194" s="148">
        <f>S1194*H1194</f>
        <v>0</v>
      </c>
      <c r="AR1194" s="149" t="s">
        <v>237</v>
      </c>
      <c r="AT1194" s="149" t="s">
        <v>232</v>
      </c>
      <c r="AU1194" s="149" t="s">
        <v>89</v>
      </c>
      <c r="AY1194" s="17" t="s">
        <v>230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21</v>
      </c>
      <c r="BK1194" s="150">
        <f>ROUND(I1194*H1194,2)</f>
        <v>0</v>
      </c>
      <c r="BL1194" s="17" t="s">
        <v>237</v>
      </c>
      <c r="BM1194" s="149" t="s">
        <v>698</v>
      </c>
    </row>
    <row r="1195" spans="2:65" s="11" customFormat="1" ht="22.9" customHeight="1">
      <c r="B1195" s="126"/>
      <c r="D1195" s="127" t="s">
        <v>80</v>
      </c>
      <c r="E1195" s="136" t="s">
        <v>699</v>
      </c>
      <c r="F1195" s="136" t="s">
        <v>700</v>
      </c>
      <c r="I1195" s="129"/>
      <c r="J1195" s="137">
        <f>BK1195</f>
        <v>0</v>
      </c>
      <c r="L1195" s="126"/>
      <c r="M1195" s="131"/>
      <c r="P1195" s="132">
        <f>SUM(P1196:P1407)</f>
        <v>0</v>
      </c>
      <c r="R1195" s="132">
        <f>SUM(R1196:R1407)</f>
        <v>360.0836023</v>
      </c>
      <c r="T1195" s="133">
        <f>SUM(T1196:T1407)</f>
        <v>162.87031999999999</v>
      </c>
      <c r="AR1195" s="127" t="s">
        <v>21</v>
      </c>
      <c r="AT1195" s="134" t="s">
        <v>80</v>
      </c>
      <c r="AU1195" s="134" t="s">
        <v>21</v>
      </c>
      <c r="AY1195" s="127" t="s">
        <v>230</v>
      </c>
      <c r="BK1195" s="135">
        <f>SUM(BK1196:BK1407)</f>
        <v>0</v>
      </c>
    </row>
    <row r="1196" spans="2:65" s="1" customFormat="1" ht="24.2" customHeight="1">
      <c r="B1196" s="32"/>
      <c r="C1196" s="138" t="s">
        <v>701</v>
      </c>
      <c r="D1196" s="138" t="s">
        <v>232</v>
      </c>
      <c r="E1196" s="139" t="s">
        <v>702</v>
      </c>
      <c r="F1196" s="140" t="s">
        <v>703</v>
      </c>
      <c r="G1196" s="141" t="s">
        <v>247</v>
      </c>
      <c r="H1196" s="142">
        <v>16</v>
      </c>
      <c r="I1196" s="143"/>
      <c r="J1196" s="144">
        <f>ROUND(I1196*H1196,2)</f>
        <v>0</v>
      </c>
      <c r="K1196" s="140" t="s">
        <v>236</v>
      </c>
      <c r="L1196" s="32"/>
      <c r="M1196" s="145" t="s">
        <v>1</v>
      </c>
      <c r="N1196" s="146" t="s">
        <v>46</v>
      </c>
      <c r="P1196" s="147">
        <f>O1196*H1196</f>
        <v>0</v>
      </c>
      <c r="Q1196" s="147">
        <v>0.20219000000000001</v>
      </c>
      <c r="R1196" s="147">
        <f>Q1196*H1196</f>
        <v>3.2350400000000001</v>
      </c>
      <c r="S1196" s="147">
        <v>0</v>
      </c>
      <c r="T1196" s="148">
        <f>S1196*H1196</f>
        <v>0</v>
      </c>
      <c r="AR1196" s="149" t="s">
        <v>237</v>
      </c>
      <c r="AT1196" s="149" t="s">
        <v>232</v>
      </c>
      <c r="AU1196" s="149" t="s">
        <v>89</v>
      </c>
      <c r="AY1196" s="17" t="s">
        <v>230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21</v>
      </c>
      <c r="BK1196" s="150">
        <f>ROUND(I1196*H1196,2)</f>
        <v>0</v>
      </c>
      <c r="BL1196" s="17" t="s">
        <v>237</v>
      </c>
      <c r="BM1196" s="149" t="s">
        <v>704</v>
      </c>
    </row>
    <row r="1197" spans="2:65" s="12" customFormat="1" ht="11.25">
      <c r="B1197" s="151"/>
      <c r="D1197" s="152" t="s">
        <v>250</v>
      </c>
      <c r="E1197" s="153" t="s">
        <v>1</v>
      </c>
      <c r="F1197" s="154" t="s">
        <v>705</v>
      </c>
      <c r="H1197" s="155">
        <v>16</v>
      </c>
      <c r="I1197" s="156"/>
      <c r="L1197" s="151"/>
      <c r="M1197" s="157"/>
      <c r="T1197" s="158"/>
      <c r="AT1197" s="153" t="s">
        <v>250</v>
      </c>
      <c r="AU1197" s="153" t="s">
        <v>89</v>
      </c>
      <c r="AV1197" s="12" t="s">
        <v>89</v>
      </c>
      <c r="AW1197" s="12" t="s">
        <v>36</v>
      </c>
      <c r="AX1197" s="12" t="s">
        <v>21</v>
      </c>
      <c r="AY1197" s="153" t="s">
        <v>230</v>
      </c>
    </row>
    <row r="1198" spans="2:65" s="1" customFormat="1" ht="11.25">
      <c r="B1198" s="32"/>
      <c r="D1198" s="152" t="s">
        <v>257</v>
      </c>
      <c r="F1198" s="166" t="s">
        <v>258</v>
      </c>
      <c r="L1198" s="32"/>
      <c r="M1198" s="167"/>
      <c r="T1198" s="56"/>
      <c r="AU1198" s="17" t="s">
        <v>89</v>
      </c>
    </row>
    <row r="1199" spans="2:65" s="1" customFormat="1" ht="11.25">
      <c r="B1199" s="32"/>
      <c r="D1199" s="152" t="s">
        <v>257</v>
      </c>
      <c r="F1199" s="168" t="s">
        <v>251</v>
      </c>
      <c r="H1199" s="169">
        <v>16</v>
      </c>
      <c r="L1199" s="32"/>
      <c r="M1199" s="167"/>
      <c r="T1199" s="56"/>
      <c r="AU1199" s="17" t="s">
        <v>89</v>
      </c>
    </row>
    <row r="1200" spans="2:65" s="1" customFormat="1" ht="11.25">
      <c r="B1200" s="32"/>
      <c r="D1200" s="152" t="s">
        <v>257</v>
      </c>
      <c r="F1200" s="168" t="s">
        <v>252</v>
      </c>
      <c r="H1200" s="169">
        <v>16</v>
      </c>
      <c r="L1200" s="32"/>
      <c r="M1200" s="167"/>
      <c r="T1200" s="56"/>
      <c r="AU1200" s="17" t="s">
        <v>89</v>
      </c>
    </row>
    <row r="1201" spans="2:65" s="1" customFormat="1" ht="33" customHeight="1">
      <c r="B1201" s="32"/>
      <c r="C1201" s="138" t="s">
        <v>706</v>
      </c>
      <c r="D1201" s="138" t="s">
        <v>232</v>
      </c>
      <c r="E1201" s="139" t="s">
        <v>707</v>
      </c>
      <c r="F1201" s="140" t="s">
        <v>708</v>
      </c>
      <c r="G1201" s="141" t="s">
        <v>247</v>
      </c>
      <c r="H1201" s="142">
        <v>16</v>
      </c>
      <c r="I1201" s="143"/>
      <c r="J1201" s="144">
        <f>ROUND(I1201*H1201,2)</f>
        <v>0</v>
      </c>
      <c r="K1201" s="140" t="s">
        <v>236</v>
      </c>
      <c r="L1201" s="32"/>
      <c r="M1201" s="145" t="s">
        <v>1</v>
      </c>
      <c r="N1201" s="146" t="s">
        <v>46</v>
      </c>
      <c r="P1201" s="147">
        <f>O1201*H1201</f>
        <v>0</v>
      </c>
      <c r="Q1201" s="147">
        <v>0.15540000000000001</v>
      </c>
      <c r="R1201" s="147">
        <f>Q1201*H1201</f>
        <v>2.4864000000000002</v>
      </c>
      <c r="S1201" s="147">
        <v>0</v>
      </c>
      <c r="T1201" s="148">
        <f>S1201*H1201</f>
        <v>0</v>
      </c>
      <c r="AR1201" s="149" t="s">
        <v>237</v>
      </c>
      <c r="AT1201" s="149" t="s">
        <v>232</v>
      </c>
      <c r="AU1201" s="149" t="s">
        <v>89</v>
      </c>
      <c r="AY1201" s="17" t="s">
        <v>230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21</v>
      </c>
      <c r="BK1201" s="150">
        <f>ROUND(I1201*H1201,2)</f>
        <v>0</v>
      </c>
      <c r="BL1201" s="17" t="s">
        <v>237</v>
      </c>
      <c r="BM1201" s="149" t="s">
        <v>709</v>
      </c>
    </row>
    <row r="1202" spans="2:65" s="12" customFormat="1" ht="11.25">
      <c r="B1202" s="151"/>
      <c r="D1202" s="152" t="s">
        <v>250</v>
      </c>
      <c r="E1202" s="153" t="s">
        <v>1</v>
      </c>
      <c r="F1202" s="154" t="s">
        <v>710</v>
      </c>
      <c r="H1202" s="155">
        <v>16</v>
      </c>
      <c r="I1202" s="156"/>
      <c r="L1202" s="151"/>
      <c r="M1202" s="157"/>
      <c r="T1202" s="158"/>
      <c r="AT1202" s="153" t="s">
        <v>250</v>
      </c>
      <c r="AU1202" s="153" t="s">
        <v>89</v>
      </c>
      <c r="AV1202" s="12" t="s">
        <v>89</v>
      </c>
      <c r="AW1202" s="12" t="s">
        <v>36</v>
      </c>
      <c r="AX1202" s="12" t="s">
        <v>21</v>
      </c>
      <c r="AY1202" s="153" t="s">
        <v>230</v>
      </c>
    </row>
    <row r="1203" spans="2:65" s="1" customFormat="1" ht="11.25">
      <c r="B1203" s="32"/>
      <c r="D1203" s="152" t="s">
        <v>257</v>
      </c>
      <c r="F1203" s="166" t="s">
        <v>268</v>
      </c>
      <c r="L1203" s="32"/>
      <c r="M1203" s="167"/>
      <c r="T1203" s="56"/>
      <c r="AU1203" s="17" t="s">
        <v>89</v>
      </c>
    </row>
    <row r="1204" spans="2:65" s="1" customFormat="1" ht="11.25">
      <c r="B1204" s="32"/>
      <c r="D1204" s="152" t="s">
        <v>257</v>
      </c>
      <c r="F1204" s="168" t="s">
        <v>263</v>
      </c>
      <c r="H1204" s="169">
        <v>16</v>
      </c>
      <c r="L1204" s="32"/>
      <c r="M1204" s="167"/>
      <c r="T1204" s="56"/>
      <c r="AU1204" s="17" t="s">
        <v>89</v>
      </c>
    </row>
    <row r="1205" spans="2:65" s="1" customFormat="1" ht="11.25">
      <c r="B1205" s="32"/>
      <c r="D1205" s="152" t="s">
        <v>257</v>
      </c>
      <c r="F1205" s="168" t="s">
        <v>252</v>
      </c>
      <c r="H1205" s="169">
        <v>16</v>
      </c>
      <c r="L1205" s="32"/>
      <c r="M1205" s="167"/>
      <c r="T1205" s="56"/>
      <c r="AU1205" s="17" t="s">
        <v>89</v>
      </c>
    </row>
    <row r="1206" spans="2:65" s="1" customFormat="1" ht="24.2" customHeight="1">
      <c r="B1206" s="32"/>
      <c r="C1206" s="138" t="s">
        <v>711</v>
      </c>
      <c r="D1206" s="138" t="s">
        <v>232</v>
      </c>
      <c r="E1206" s="139" t="s">
        <v>712</v>
      </c>
      <c r="F1206" s="140" t="s">
        <v>713</v>
      </c>
      <c r="G1206" s="141" t="s">
        <v>247</v>
      </c>
      <c r="H1206" s="142">
        <v>16</v>
      </c>
      <c r="I1206" s="143"/>
      <c r="J1206" s="144">
        <f>ROUND(I1206*H1206,2)</f>
        <v>0</v>
      </c>
      <c r="K1206" s="140" t="s">
        <v>236</v>
      </c>
      <c r="L1206" s="32"/>
      <c r="M1206" s="145" t="s">
        <v>1</v>
      </c>
      <c r="N1206" s="146" t="s">
        <v>46</v>
      </c>
      <c r="P1206" s="147">
        <f>O1206*H1206</f>
        <v>0</v>
      </c>
      <c r="Q1206" s="147">
        <v>0.12095</v>
      </c>
      <c r="R1206" s="147">
        <f>Q1206*H1206</f>
        <v>1.9352</v>
      </c>
      <c r="S1206" s="147">
        <v>0</v>
      </c>
      <c r="T1206" s="148">
        <f>S1206*H1206</f>
        <v>0</v>
      </c>
      <c r="AR1206" s="149" t="s">
        <v>237</v>
      </c>
      <c r="AT1206" s="149" t="s">
        <v>232</v>
      </c>
      <c r="AU1206" s="149" t="s">
        <v>89</v>
      </c>
      <c r="AY1206" s="17" t="s">
        <v>230</v>
      </c>
      <c r="BE1206" s="150">
        <f>IF(N1206="základní",J1206,0)</f>
        <v>0</v>
      </c>
      <c r="BF1206" s="150">
        <f>IF(N1206="snížená",J1206,0)</f>
        <v>0</v>
      </c>
      <c r="BG1206" s="150">
        <f>IF(N1206="zákl. přenesená",J1206,0)</f>
        <v>0</v>
      </c>
      <c r="BH1206" s="150">
        <f>IF(N1206="sníž. přenesená",J1206,0)</f>
        <v>0</v>
      </c>
      <c r="BI1206" s="150">
        <f>IF(N1206="nulová",J1206,0)</f>
        <v>0</v>
      </c>
      <c r="BJ1206" s="17" t="s">
        <v>21</v>
      </c>
      <c r="BK1206" s="150">
        <f>ROUND(I1206*H1206,2)</f>
        <v>0</v>
      </c>
      <c r="BL1206" s="17" t="s">
        <v>237</v>
      </c>
      <c r="BM1206" s="149" t="s">
        <v>714</v>
      </c>
    </row>
    <row r="1207" spans="2:65" s="12" customFormat="1" ht="11.25">
      <c r="B1207" s="151"/>
      <c r="D1207" s="152" t="s">
        <v>250</v>
      </c>
      <c r="E1207" s="153" t="s">
        <v>1</v>
      </c>
      <c r="F1207" s="154" t="s">
        <v>715</v>
      </c>
      <c r="H1207" s="155">
        <v>16</v>
      </c>
      <c r="I1207" s="156"/>
      <c r="L1207" s="151"/>
      <c r="M1207" s="157"/>
      <c r="T1207" s="158"/>
      <c r="AT1207" s="153" t="s">
        <v>250</v>
      </c>
      <c r="AU1207" s="153" t="s">
        <v>89</v>
      </c>
      <c r="AV1207" s="12" t="s">
        <v>89</v>
      </c>
      <c r="AW1207" s="12" t="s">
        <v>36</v>
      </c>
      <c r="AX1207" s="12" t="s">
        <v>21</v>
      </c>
      <c r="AY1207" s="153" t="s">
        <v>230</v>
      </c>
    </row>
    <row r="1208" spans="2:65" s="1" customFormat="1" ht="11.25">
      <c r="B1208" s="32"/>
      <c r="D1208" s="152" t="s">
        <v>257</v>
      </c>
      <c r="F1208" s="166" t="s">
        <v>279</v>
      </c>
      <c r="L1208" s="32"/>
      <c r="M1208" s="167"/>
      <c r="T1208" s="56"/>
      <c r="AU1208" s="17" t="s">
        <v>89</v>
      </c>
    </row>
    <row r="1209" spans="2:65" s="1" customFormat="1" ht="11.25">
      <c r="B1209" s="32"/>
      <c r="D1209" s="152" t="s">
        <v>257</v>
      </c>
      <c r="F1209" s="168" t="s">
        <v>272</v>
      </c>
      <c r="H1209" s="169">
        <v>16</v>
      </c>
      <c r="L1209" s="32"/>
      <c r="M1209" s="167"/>
      <c r="T1209" s="56"/>
      <c r="AU1209" s="17" t="s">
        <v>89</v>
      </c>
    </row>
    <row r="1210" spans="2:65" s="1" customFormat="1" ht="11.25">
      <c r="B1210" s="32"/>
      <c r="D1210" s="152" t="s">
        <v>257</v>
      </c>
      <c r="F1210" s="168" t="s">
        <v>252</v>
      </c>
      <c r="H1210" s="169">
        <v>16</v>
      </c>
      <c r="L1210" s="32"/>
      <c r="M1210" s="167"/>
      <c r="T1210" s="56"/>
      <c r="AU1210" s="17" t="s">
        <v>89</v>
      </c>
    </row>
    <row r="1211" spans="2:65" s="1" customFormat="1" ht="11.25">
      <c r="B1211" s="32"/>
      <c r="D1211" s="152" t="s">
        <v>257</v>
      </c>
      <c r="F1211" s="170" t="s">
        <v>258</v>
      </c>
      <c r="L1211" s="32"/>
      <c r="M1211" s="167"/>
      <c r="T1211" s="56"/>
      <c r="AU1211" s="17" t="s">
        <v>89</v>
      </c>
    </row>
    <row r="1212" spans="2:65" s="1" customFormat="1" ht="11.25">
      <c r="B1212" s="32"/>
      <c r="D1212" s="152" t="s">
        <v>257</v>
      </c>
      <c r="F1212" s="171" t="s">
        <v>251</v>
      </c>
      <c r="H1212" s="169">
        <v>16</v>
      </c>
      <c r="L1212" s="32"/>
      <c r="M1212" s="167"/>
      <c r="T1212" s="56"/>
      <c r="AU1212" s="17" t="s">
        <v>89</v>
      </c>
    </row>
    <row r="1213" spans="2:65" s="1" customFormat="1" ht="11.25">
      <c r="B1213" s="32"/>
      <c r="D1213" s="152" t="s">
        <v>257</v>
      </c>
      <c r="F1213" s="171" t="s">
        <v>252</v>
      </c>
      <c r="H1213" s="169">
        <v>16</v>
      </c>
      <c r="L1213" s="32"/>
      <c r="M1213" s="167"/>
      <c r="T1213" s="56"/>
      <c r="AU1213" s="17" t="s">
        <v>89</v>
      </c>
    </row>
    <row r="1214" spans="2:65" s="1" customFormat="1" ht="24.2" customHeight="1">
      <c r="B1214" s="32"/>
      <c r="C1214" s="138" t="s">
        <v>716</v>
      </c>
      <c r="D1214" s="138" t="s">
        <v>232</v>
      </c>
      <c r="E1214" s="139" t="s">
        <v>717</v>
      </c>
      <c r="F1214" s="140" t="s">
        <v>718</v>
      </c>
      <c r="G1214" s="141" t="s">
        <v>276</v>
      </c>
      <c r="H1214" s="142">
        <v>329.29</v>
      </c>
      <c r="I1214" s="143"/>
      <c r="J1214" s="144">
        <f>ROUND(I1214*H1214,2)</f>
        <v>0</v>
      </c>
      <c r="K1214" s="140" t="s">
        <v>236</v>
      </c>
      <c r="L1214" s="32"/>
      <c r="M1214" s="145" t="s">
        <v>1</v>
      </c>
      <c r="N1214" s="146" t="s">
        <v>46</v>
      </c>
      <c r="P1214" s="147">
        <f>O1214*H1214</f>
        <v>0</v>
      </c>
      <c r="Q1214" s="147">
        <v>0</v>
      </c>
      <c r="R1214" s="147">
        <f>Q1214*H1214</f>
        <v>0</v>
      </c>
      <c r="S1214" s="147">
        <v>9.8000000000000004E-2</v>
      </c>
      <c r="T1214" s="148">
        <f>S1214*H1214</f>
        <v>32.270420000000001</v>
      </c>
      <c r="AR1214" s="149" t="s">
        <v>237</v>
      </c>
      <c r="AT1214" s="149" t="s">
        <v>232</v>
      </c>
      <c r="AU1214" s="149" t="s">
        <v>89</v>
      </c>
      <c r="AY1214" s="17" t="s">
        <v>230</v>
      </c>
      <c r="BE1214" s="150">
        <f>IF(N1214="základní",J1214,0)</f>
        <v>0</v>
      </c>
      <c r="BF1214" s="150">
        <f>IF(N1214="snížená",J1214,0)</f>
        <v>0</v>
      </c>
      <c r="BG1214" s="150">
        <f>IF(N1214="zákl. přenesená",J1214,0)</f>
        <v>0</v>
      </c>
      <c r="BH1214" s="150">
        <f>IF(N1214="sníž. přenesená",J1214,0)</f>
        <v>0</v>
      </c>
      <c r="BI1214" s="150">
        <f>IF(N1214="nulová",J1214,0)</f>
        <v>0</v>
      </c>
      <c r="BJ1214" s="17" t="s">
        <v>21</v>
      </c>
      <c r="BK1214" s="150">
        <f>ROUND(I1214*H1214,2)</f>
        <v>0</v>
      </c>
      <c r="BL1214" s="17" t="s">
        <v>237</v>
      </c>
      <c r="BM1214" s="149" t="s">
        <v>719</v>
      </c>
    </row>
    <row r="1215" spans="2:65" s="14" customFormat="1" ht="11.25">
      <c r="B1215" s="172"/>
      <c r="D1215" s="152" t="s">
        <v>250</v>
      </c>
      <c r="E1215" s="173" t="s">
        <v>1</v>
      </c>
      <c r="F1215" s="174" t="s">
        <v>720</v>
      </c>
      <c r="H1215" s="173" t="s">
        <v>1</v>
      </c>
      <c r="I1215" s="175"/>
      <c r="L1215" s="172"/>
      <c r="M1215" s="176"/>
      <c r="T1215" s="177"/>
      <c r="AT1215" s="173" t="s">
        <v>250</v>
      </c>
      <c r="AU1215" s="173" t="s">
        <v>89</v>
      </c>
      <c r="AV1215" s="14" t="s">
        <v>21</v>
      </c>
      <c r="AW1215" s="14" t="s">
        <v>36</v>
      </c>
      <c r="AX1215" s="14" t="s">
        <v>81</v>
      </c>
      <c r="AY1215" s="173" t="s">
        <v>230</v>
      </c>
    </row>
    <row r="1216" spans="2:65" s="14" customFormat="1" ht="22.5">
      <c r="B1216" s="172"/>
      <c r="D1216" s="152" t="s">
        <v>250</v>
      </c>
      <c r="E1216" s="173" t="s">
        <v>1</v>
      </c>
      <c r="F1216" s="174" t="s">
        <v>721</v>
      </c>
      <c r="H1216" s="173" t="s">
        <v>1</v>
      </c>
      <c r="I1216" s="175"/>
      <c r="L1216" s="172"/>
      <c r="M1216" s="176"/>
      <c r="T1216" s="177"/>
      <c r="AT1216" s="173" t="s">
        <v>250</v>
      </c>
      <c r="AU1216" s="173" t="s">
        <v>89</v>
      </c>
      <c r="AV1216" s="14" t="s">
        <v>21</v>
      </c>
      <c r="AW1216" s="14" t="s">
        <v>36</v>
      </c>
      <c r="AX1216" s="14" t="s">
        <v>81</v>
      </c>
      <c r="AY1216" s="173" t="s">
        <v>230</v>
      </c>
    </row>
    <row r="1217" spans="2:65" s="12" customFormat="1" ht="11.25">
      <c r="B1217" s="151"/>
      <c r="D1217" s="152" t="s">
        <v>250</v>
      </c>
      <c r="E1217" s="153" t="s">
        <v>1</v>
      </c>
      <c r="F1217" s="154" t="s">
        <v>722</v>
      </c>
      <c r="H1217" s="155">
        <v>329.29</v>
      </c>
      <c r="I1217" s="156"/>
      <c r="L1217" s="151"/>
      <c r="M1217" s="157"/>
      <c r="T1217" s="158"/>
      <c r="AT1217" s="153" t="s">
        <v>250</v>
      </c>
      <c r="AU1217" s="153" t="s">
        <v>89</v>
      </c>
      <c r="AV1217" s="12" t="s">
        <v>89</v>
      </c>
      <c r="AW1217" s="12" t="s">
        <v>36</v>
      </c>
      <c r="AX1217" s="12" t="s">
        <v>21</v>
      </c>
      <c r="AY1217" s="153" t="s">
        <v>230</v>
      </c>
    </row>
    <row r="1218" spans="2:65" s="1" customFormat="1" ht="11.25">
      <c r="B1218" s="32"/>
      <c r="D1218" s="152" t="s">
        <v>257</v>
      </c>
      <c r="F1218" s="166" t="s">
        <v>723</v>
      </c>
      <c r="L1218" s="32"/>
      <c r="M1218" s="167"/>
      <c r="T1218" s="56"/>
      <c r="AU1218" s="17" t="s">
        <v>89</v>
      </c>
    </row>
    <row r="1219" spans="2:65" s="1" customFormat="1" ht="11.25">
      <c r="B1219" s="32"/>
      <c r="D1219" s="152" t="s">
        <v>257</v>
      </c>
      <c r="F1219" s="168" t="s">
        <v>724</v>
      </c>
      <c r="H1219" s="169">
        <v>0</v>
      </c>
      <c r="L1219" s="32"/>
      <c r="M1219" s="167"/>
      <c r="T1219" s="56"/>
      <c r="AU1219" s="17" t="s">
        <v>89</v>
      </c>
    </row>
    <row r="1220" spans="2:65" s="1" customFormat="1" ht="11.25">
      <c r="B1220" s="32"/>
      <c r="D1220" s="152" t="s">
        <v>257</v>
      </c>
      <c r="F1220" s="168" t="s">
        <v>725</v>
      </c>
      <c r="H1220" s="169">
        <v>0</v>
      </c>
      <c r="L1220" s="32"/>
      <c r="M1220" s="167"/>
      <c r="T1220" s="56"/>
      <c r="AU1220" s="17" t="s">
        <v>89</v>
      </c>
    </row>
    <row r="1221" spans="2:65" s="1" customFormat="1" ht="11.25">
      <c r="B1221" s="32"/>
      <c r="D1221" s="152" t="s">
        <v>257</v>
      </c>
      <c r="F1221" s="168" t="s">
        <v>726</v>
      </c>
      <c r="H1221" s="169">
        <v>59</v>
      </c>
      <c r="L1221" s="32"/>
      <c r="M1221" s="167"/>
      <c r="T1221" s="56"/>
      <c r="AU1221" s="17" t="s">
        <v>89</v>
      </c>
    </row>
    <row r="1222" spans="2:65" s="1" customFormat="1" ht="11.25">
      <c r="B1222" s="32"/>
      <c r="D1222" s="152" t="s">
        <v>257</v>
      </c>
      <c r="F1222" s="168" t="s">
        <v>727</v>
      </c>
      <c r="H1222" s="169">
        <v>330</v>
      </c>
      <c r="L1222" s="32"/>
      <c r="M1222" s="167"/>
      <c r="T1222" s="56"/>
      <c r="AU1222" s="17" t="s">
        <v>89</v>
      </c>
    </row>
    <row r="1223" spans="2:65" s="1" customFormat="1" ht="11.25">
      <c r="B1223" s="32"/>
      <c r="D1223" s="152" t="s">
        <v>257</v>
      </c>
      <c r="F1223" s="168" t="s">
        <v>728</v>
      </c>
      <c r="H1223" s="169">
        <v>46</v>
      </c>
      <c r="L1223" s="32"/>
      <c r="M1223" s="167"/>
      <c r="T1223" s="56"/>
      <c r="AU1223" s="17" t="s">
        <v>89</v>
      </c>
    </row>
    <row r="1224" spans="2:65" s="1" customFormat="1" ht="11.25">
      <c r="B1224" s="32"/>
      <c r="D1224" s="152" t="s">
        <v>257</v>
      </c>
      <c r="F1224" s="168" t="s">
        <v>252</v>
      </c>
      <c r="H1224" s="169">
        <v>435</v>
      </c>
      <c r="L1224" s="32"/>
      <c r="M1224" s="167"/>
      <c r="T1224" s="56"/>
      <c r="AU1224" s="17" t="s">
        <v>89</v>
      </c>
    </row>
    <row r="1225" spans="2:65" s="1" customFormat="1" ht="11.25">
      <c r="B1225" s="32"/>
      <c r="D1225" s="152" t="s">
        <v>257</v>
      </c>
      <c r="F1225" s="166" t="s">
        <v>325</v>
      </c>
      <c r="L1225" s="32"/>
      <c r="M1225" s="167"/>
      <c r="T1225" s="56"/>
      <c r="AU1225" s="17" t="s">
        <v>89</v>
      </c>
    </row>
    <row r="1226" spans="2:65" s="1" customFormat="1" ht="11.25">
      <c r="B1226" s="32"/>
      <c r="D1226" s="152" t="s">
        <v>257</v>
      </c>
      <c r="F1226" s="168" t="s">
        <v>326</v>
      </c>
      <c r="H1226" s="169">
        <v>0</v>
      </c>
      <c r="L1226" s="32"/>
      <c r="M1226" s="167"/>
      <c r="T1226" s="56"/>
      <c r="AU1226" s="17" t="s">
        <v>89</v>
      </c>
    </row>
    <row r="1227" spans="2:65" s="1" customFormat="1" ht="11.25">
      <c r="B1227" s="32"/>
      <c r="D1227" s="152" t="s">
        <v>257</v>
      </c>
      <c r="F1227" s="168" t="s">
        <v>327</v>
      </c>
      <c r="H1227" s="169">
        <v>24.31</v>
      </c>
      <c r="L1227" s="32"/>
      <c r="M1227" s="167"/>
      <c r="T1227" s="56"/>
      <c r="AU1227" s="17" t="s">
        <v>89</v>
      </c>
    </row>
    <row r="1228" spans="2:65" s="1" customFormat="1" ht="11.25">
      <c r="B1228" s="32"/>
      <c r="D1228" s="152" t="s">
        <v>257</v>
      </c>
      <c r="F1228" s="168" t="s">
        <v>328</v>
      </c>
      <c r="H1228" s="169">
        <v>69.959999999999994</v>
      </c>
      <c r="L1228" s="32"/>
      <c r="M1228" s="167"/>
      <c r="T1228" s="56"/>
      <c r="AU1228" s="17" t="s">
        <v>89</v>
      </c>
    </row>
    <row r="1229" spans="2:65" s="1" customFormat="1" ht="11.25">
      <c r="B1229" s="32"/>
      <c r="D1229" s="152" t="s">
        <v>257</v>
      </c>
      <c r="F1229" s="168" t="s">
        <v>329</v>
      </c>
      <c r="H1229" s="169">
        <v>10.01</v>
      </c>
      <c r="L1229" s="32"/>
      <c r="M1229" s="167"/>
      <c r="T1229" s="56"/>
      <c r="AU1229" s="17" t="s">
        <v>89</v>
      </c>
    </row>
    <row r="1230" spans="2:65" s="1" customFormat="1" ht="11.25">
      <c r="B1230" s="32"/>
      <c r="D1230" s="152" t="s">
        <v>257</v>
      </c>
      <c r="F1230" s="168" t="s">
        <v>330</v>
      </c>
      <c r="H1230" s="169">
        <v>1.43</v>
      </c>
      <c r="L1230" s="32"/>
      <c r="M1230" s="167"/>
      <c r="T1230" s="56"/>
      <c r="AU1230" s="17" t="s">
        <v>89</v>
      </c>
    </row>
    <row r="1231" spans="2:65" s="1" customFormat="1" ht="11.25">
      <c r="B1231" s="32"/>
      <c r="D1231" s="152" t="s">
        <v>257</v>
      </c>
      <c r="F1231" s="168" t="s">
        <v>252</v>
      </c>
      <c r="H1231" s="169">
        <v>105.71</v>
      </c>
      <c r="L1231" s="32"/>
      <c r="M1231" s="167"/>
      <c r="T1231" s="56"/>
      <c r="AU1231" s="17" t="s">
        <v>89</v>
      </c>
    </row>
    <row r="1232" spans="2:65" s="1" customFormat="1" ht="16.5" customHeight="1">
      <c r="B1232" s="32"/>
      <c r="C1232" s="138" t="s">
        <v>729</v>
      </c>
      <c r="D1232" s="138" t="s">
        <v>232</v>
      </c>
      <c r="E1232" s="139" t="s">
        <v>730</v>
      </c>
      <c r="F1232" s="140" t="s">
        <v>731</v>
      </c>
      <c r="G1232" s="141" t="s">
        <v>247</v>
      </c>
      <c r="H1232" s="142">
        <v>127.7</v>
      </c>
      <c r="I1232" s="143"/>
      <c r="J1232" s="144">
        <f>ROUND(I1232*H1232,2)</f>
        <v>0</v>
      </c>
      <c r="K1232" s="140" t="s">
        <v>236</v>
      </c>
      <c r="L1232" s="32"/>
      <c r="M1232" s="145" t="s">
        <v>1</v>
      </c>
      <c r="N1232" s="146" t="s">
        <v>46</v>
      </c>
      <c r="P1232" s="147">
        <f>O1232*H1232</f>
        <v>0</v>
      </c>
      <c r="Q1232" s="147">
        <v>0</v>
      </c>
      <c r="R1232" s="147">
        <f>Q1232*H1232</f>
        <v>0</v>
      </c>
      <c r="S1232" s="147">
        <v>0</v>
      </c>
      <c r="T1232" s="148">
        <f>S1232*H1232</f>
        <v>0</v>
      </c>
      <c r="AR1232" s="149" t="s">
        <v>237</v>
      </c>
      <c r="AT1232" s="149" t="s">
        <v>232</v>
      </c>
      <c r="AU1232" s="149" t="s">
        <v>89</v>
      </c>
      <c r="AY1232" s="17" t="s">
        <v>230</v>
      </c>
      <c r="BE1232" s="150">
        <f>IF(N1232="základní",J1232,0)</f>
        <v>0</v>
      </c>
      <c r="BF1232" s="150">
        <f>IF(N1232="snížená",J1232,0)</f>
        <v>0</v>
      </c>
      <c r="BG1232" s="150">
        <f>IF(N1232="zákl. přenesená",J1232,0)</f>
        <v>0</v>
      </c>
      <c r="BH1232" s="150">
        <f>IF(N1232="sníž. přenesená",J1232,0)</f>
        <v>0</v>
      </c>
      <c r="BI1232" s="150">
        <f>IF(N1232="nulová",J1232,0)</f>
        <v>0</v>
      </c>
      <c r="BJ1232" s="17" t="s">
        <v>21</v>
      </c>
      <c r="BK1232" s="150">
        <f>ROUND(I1232*H1232,2)</f>
        <v>0</v>
      </c>
      <c r="BL1232" s="17" t="s">
        <v>237</v>
      </c>
      <c r="BM1232" s="149" t="s">
        <v>732</v>
      </c>
    </row>
    <row r="1233" spans="2:65" s="12" customFormat="1" ht="11.25">
      <c r="B1233" s="151"/>
      <c r="D1233" s="152" t="s">
        <v>250</v>
      </c>
      <c r="E1233" s="153" t="s">
        <v>1</v>
      </c>
      <c r="F1233" s="154" t="s">
        <v>733</v>
      </c>
      <c r="H1233" s="155">
        <v>24</v>
      </c>
      <c r="I1233" s="156"/>
      <c r="L1233" s="151"/>
      <c r="M1233" s="157"/>
      <c r="T1233" s="158"/>
      <c r="AT1233" s="153" t="s">
        <v>250</v>
      </c>
      <c r="AU1233" s="153" t="s">
        <v>89</v>
      </c>
      <c r="AV1233" s="12" t="s">
        <v>89</v>
      </c>
      <c r="AW1233" s="12" t="s">
        <v>36</v>
      </c>
      <c r="AX1233" s="12" t="s">
        <v>81</v>
      </c>
      <c r="AY1233" s="153" t="s">
        <v>230</v>
      </c>
    </row>
    <row r="1234" spans="2:65" s="12" customFormat="1" ht="11.25">
      <c r="B1234" s="151"/>
      <c r="D1234" s="152" t="s">
        <v>250</v>
      </c>
      <c r="E1234" s="153" t="s">
        <v>1</v>
      </c>
      <c r="F1234" s="154" t="s">
        <v>734</v>
      </c>
      <c r="H1234" s="155">
        <v>84.5</v>
      </c>
      <c r="I1234" s="156"/>
      <c r="L1234" s="151"/>
      <c r="M1234" s="157"/>
      <c r="T1234" s="158"/>
      <c r="AT1234" s="153" t="s">
        <v>250</v>
      </c>
      <c r="AU1234" s="153" t="s">
        <v>89</v>
      </c>
      <c r="AV1234" s="12" t="s">
        <v>89</v>
      </c>
      <c r="AW1234" s="12" t="s">
        <v>36</v>
      </c>
      <c r="AX1234" s="12" t="s">
        <v>81</v>
      </c>
      <c r="AY1234" s="153" t="s">
        <v>230</v>
      </c>
    </row>
    <row r="1235" spans="2:65" s="12" customFormat="1" ht="11.25">
      <c r="B1235" s="151"/>
      <c r="D1235" s="152" t="s">
        <v>250</v>
      </c>
      <c r="E1235" s="153" t="s">
        <v>1</v>
      </c>
      <c r="F1235" s="154" t="s">
        <v>735</v>
      </c>
      <c r="H1235" s="155">
        <v>19.2</v>
      </c>
      <c r="I1235" s="156"/>
      <c r="L1235" s="151"/>
      <c r="M1235" s="157"/>
      <c r="T1235" s="158"/>
      <c r="AT1235" s="153" t="s">
        <v>250</v>
      </c>
      <c r="AU1235" s="153" t="s">
        <v>89</v>
      </c>
      <c r="AV1235" s="12" t="s">
        <v>89</v>
      </c>
      <c r="AW1235" s="12" t="s">
        <v>36</v>
      </c>
      <c r="AX1235" s="12" t="s">
        <v>81</v>
      </c>
      <c r="AY1235" s="153" t="s">
        <v>230</v>
      </c>
    </row>
    <row r="1236" spans="2:65" s="13" customFormat="1" ht="11.25">
      <c r="B1236" s="159"/>
      <c r="D1236" s="152" t="s">
        <v>250</v>
      </c>
      <c r="E1236" s="160" t="s">
        <v>159</v>
      </c>
      <c r="F1236" s="161" t="s">
        <v>252</v>
      </c>
      <c r="H1236" s="162">
        <v>127.7</v>
      </c>
      <c r="I1236" s="163"/>
      <c r="L1236" s="159"/>
      <c r="M1236" s="164"/>
      <c r="T1236" s="165"/>
      <c r="AT1236" s="160" t="s">
        <v>250</v>
      </c>
      <c r="AU1236" s="160" t="s">
        <v>89</v>
      </c>
      <c r="AV1236" s="13" t="s">
        <v>237</v>
      </c>
      <c r="AW1236" s="13" t="s">
        <v>36</v>
      </c>
      <c r="AX1236" s="13" t="s">
        <v>21</v>
      </c>
      <c r="AY1236" s="160" t="s">
        <v>230</v>
      </c>
    </row>
    <row r="1237" spans="2:65" s="1" customFormat="1" ht="24.2" customHeight="1">
      <c r="B1237" s="32"/>
      <c r="C1237" s="138" t="s">
        <v>736</v>
      </c>
      <c r="D1237" s="138" t="s">
        <v>232</v>
      </c>
      <c r="E1237" s="139" t="s">
        <v>737</v>
      </c>
      <c r="F1237" s="140" t="s">
        <v>738</v>
      </c>
      <c r="G1237" s="141" t="s">
        <v>276</v>
      </c>
      <c r="H1237" s="142">
        <v>288.3</v>
      </c>
      <c r="I1237" s="143"/>
      <c r="J1237" s="144">
        <f>ROUND(I1237*H1237,2)</f>
        <v>0</v>
      </c>
      <c r="K1237" s="140" t="s">
        <v>236</v>
      </c>
      <c r="L1237" s="32"/>
      <c r="M1237" s="145" t="s">
        <v>1</v>
      </c>
      <c r="N1237" s="146" t="s">
        <v>46</v>
      </c>
      <c r="P1237" s="147">
        <f>O1237*H1237</f>
        <v>0</v>
      </c>
      <c r="Q1237" s="147">
        <v>0</v>
      </c>
      <c r="R1237" s="147">
        <f>Q1237*H1237</f>
        <v>0</v>
      </c>
      <c r="S1237" s="147">
        <v>9.8000000000000004E-2</v>
      </c>
      <c r="T1237" s="148">
        <f>S1237*H1237</f>
        <v>28.253400000000003</v>
      </c>
      <c r="AR1237" s="149" t="s">
        <v>237</v>
      </c>
      <c r="AT1237" s="149" t="s">
        <v>232</v>
      </c>
      <c r="AU1237" s="149" t="s">
        <v>89</v>
      </c>
      <c r="AY1237" s="17" t="s">
        <v>230</v>
      </c>
      <c r="BE1237" s="150">
        <f>IF(N1237="základní",J1237,0)</f>
        <v>0</v>
      </c>
      <c r="BF1237" s="150">
        <f>IF(N1237="snížená",J1237,0)</f>
        <v>0</v>
      </c>
      <c r="BG1237" s="150">
        <f>IF(N1237="zákl. přenesená",J1237,0)</f>
        <v>0</v>
      </c>
      <c r="BH1237" s="150">
        <f>IF(N1237="sníž. přenesená",J1237,0)</f>
        <v>0</v>
      </c>
      <c r="BI1237" s="150">
        <f>IF(N1237="nulová",J1237,0)</f>
        <v>0</v>
      </c>
      <c r="BJ1237" s="17" t="s">
        <v>21</v>
      </c>
      <c r="BK1237" s="150">
        <f>ROUND(I1237*H1237,2)</f>
        <v>0</v>
      </c>
      <c r="BL1237" s="17" t="s">
        <v>237</v>
      </c>
      <c r="BM1237" s="149" t="s">
        <v>739</v>
      </c>
    </row>
    <row r="1238" spans="2:65" s="14" customFormat="1" ht="11.25">
      <c r="B1238" s="172"/>
      <c r="D1238" s="152" t="s">
        <v>250</v>
      </c>
      <c r="E1238" s="173" t="s">
        <v>1</v>
      </c>
      <c r="F1238" s="174" t="s">
        <v>740</v>
      </c>
      <c r="H1238" s="173" t="s">
        <v>1</v>
      </c>
      <c r="I1238" s="175"/>
      <c r="L1238" s="172"/>
      <c r="M1238" s="176"/>
      <c r="T1238" s="177"/>
      <c r="AT1238" s="173" t="s">
        <v>250</v>
      </c>
      <c r="AU1238" s="173" t="s">
        <v>89</v>
      </c>
      <c r="AV1238" s="14" t="s">
        <v>21</v>
      </c>
      <c r="AW1238" s="14" t="s">
        <v>36</v>
      </c>
      <c r="AX1238" s="14" t="s">
        <v>81</v>
      </c>
      <c r="AY1238" s="173" t="s">
        <v>230</v>
      </c>
    </row>
    <row r="1239" spans="2:65" s="14" customFormat="1" ht="11.25">
      <c r="B1239" s="172"/>
      <c r="D1239" s="152" t="s">
        <v>250</v>
      </c>
      <c r="E1239" s="173" t="s">
        <v>1</v>
      </c>
      <c r="F1239" s="174" t="s">
        <v>741</v>
      </c>
      <c r="H1239" s="173" t="s">
        <v>1</v>
      </c>
      <c r="I1239" s="175"/>
      <c r="L1239" s="172"/>
      <c r="M1239" s="176"/>
      <c r="T1239" s="177"/>
      <c r="AT1239" s="173" t="s">
        <v>250</v>
      </c>
      <c r="AU1239" s="173" t="s">
        <v>89</v>
      </c>
      <c r="AV1239" s="14" t="s">
        <v>21</v>
      </c>
      <c r="AW1239" s="14" t="s">
        <v>36</v>
      </c>
      <c r="AX1239" s="14" t="s">
        <v>81</v>
      </c>
      <c r="AY1239" s="173" t="s">
        <v>230</v>
      </c>
    </row>
    <row r="1240" spans="2:65" s="12" customFormat="1" ht="11.25">
      <c r="B1240" s="151"/>
      <c r="D1240" s="152" t="s">
        <v>250</v>
      </c>
      <c r="E1240" s="153" t="s">
        <v>1</v>
      </c>
      <c r="F1240" s="154" t="s">
        <v>742</v>
      </c>
      <c r="H1240" s="155">
        <v>288.3</v>
      </c>
      <c r="I1240" s="156"/>
      <c r="L1240" s="151"/>
      <c r="M1240" s="157"/>
      <c r="T1240" s="158"/>
      <c r="AT1240" s="153" t="s">
        <v>250</v>
      </c>
      <c r="AU1240" s="153" t="s">
        <v>89</v>
      </c>
      <c r="AV1240" s="12" t="s">
        <v>89</v>
      </c>
      <c r="AW1240" s="12" t="s">
        <v>36</v>
      </c>
      <c r="AX1240" s="12" t="s">
        <v>21</v>
      </c>
      <c r="AY1240" s="153" t="s">
        <v>230</v>
      </c>
    </row>
    <row r="1241" spans="2:65" s="1" customFormat="1" ht="11.25">
      <c r="B1241" s="32"/>
      <c r="D1241" s="152" t="s">
        <v>257</v>
      </c>
      <c r="F1241" s="166" t="s">
        <v>743</v>
      </c>
      <c r="L1241" s="32"/>
      <c r="M1241" s="167"/>
      <c r="T1241" s="56"/>
      <c r="AU1241" s="17" t="s">
        <v>89</v>
      </c>
    </row>
    <row r="1242" spans="2:65" s="1" customFormat="1" ht="11.25">
      <c r="B1242" s="32"/>
      <c r="D1242" s="152" t="s">
        <v>257</v>
      </c>
      <c r="F1242" s="168" t="s">
        <v>744</v>
      </c>
      <c r="H1242" s="169">
        <v>0</v>
      </c>
      <c r="L1242" s="32"/>
      <c r="M1242" s="167"/>
      <c r="T1242" s="56"/>
      <c r="AU1242" s="17" t="s">
        <v>89</v>
      </c>
    </row>
    <row r="1243" spans="2:65" s="1" customFormat="1" ht="11.25">
      <c r="B1243" s="32"/>
      <c r="D1243" s="152" t="s">
        <v>257</v>
      </c>
      <c r="F1243" s="168" t="s">
        <v>745</v>
      </c>
      <c r="H1243" s="169">
        <v>90.61</v>
      </c>
      <c r="L1243" s="32"/>
      <c r="M1243" s="167"/>
      <c r="T1243" s="56"/>
      <c r="AU1243" s="17" t="s">
        <v>89</v>
      </c>
    </row>
    <row r="1244" spans="2:65" s="1" customFormat="1" ht="11.25">
      <c r="B1244" s="32"/>
      <c r="D1244" s="152" t="s">
        <v>257</v>
      </c>
      <c r="F1244" s="168" t="s">
        <v>746</v>
      </c>
      <c r="H1244" s="169">
        <v>260.76</v>
      </c>
      <c r="L1244" s="32"/>
      <c r="M1244" s="167"/>
      <c r="T1244" s="56"/>
      <c r="AU1244" s="17" t="s">
        <v>89</v>
      </c>
    </row>
    <row r="1245" spans="2:65" s="1" customFormat="1" ht="11.25">
      <c r="B1245" s="32"/>
      <c r="D1245" s="152" t="s">
        <v>257</v>
      </c>
      <c r="F1245" s="168" t="s">
        <v>747</v>
      </c>
      <c r="H1245" s="169">
        <v>37.31</v>
      </c>
      <c r="L1245" s="32"/>
      <c r="M1245" s="167"/>
      <c r="T1245" s="56"/>
      <c r="AU1245" s="17" t="s">
        <v>89</v>
      </c>
    </row>
    <row r="1246" spans="2:65" s="1" customFormat="1" ht="11.25">
      <c r="B1246" s="32"/>
      <c r="D1246" s="152" t="s">
        <v>257</v>
      </c>
      <c r="F1246" s="168" t="s">
        <v>748</v>
      </c>
      <c r="H1246" s="169">
        <v>5.33</v>
      </c>
      <c r="L1246" s="32"/>
      <c r="M1246" s="167"/>
      <c r="T1246" s="56"/>
      <c r="AU1246" s="17" t="s">
        <v>89</v>
      </c>
    </row>
    <row r="1247" spans="2:65" s="1" customFormat="1" ht="11.25">
      <c r="B1247" s="32"/>
      <c r="D1247" s="152" t="s">
        <v>257</v>
      </c>
      <c r="F1247" s="168" t="s">
        <v>252</v>
      </c>
      <c r="H1247" s="169">
        <v>394.01</v>
      </c>
      <c r="L1247" s="32"/>
      <c r="M1247" s="167"/>
      <c r="T1247" s="56"/>
      <c r="AU1247" s="17" t="s">
        <v>89</v>
      </c>
    </row>
    <row r="1248" spans="2:65" s="1" customFormat="1" ht="11.25">
      <c r="B1248" s="32"/>
      <c r="D1248" s="152" t="s">
        <v>257</v>
      </c>
      <c r="F1248" s="166" t="s">
        <v>325</v>
      </c>
      <c r="L1248" s="32"/>
      <c r="M1248" s="167"/>
      <c r="T1248" s="56"/>
      <c r="AU1248" s="17" t="s">
        <v>89</v>
      </c>
    </row>
    <row r="1249" spans="2:65" s="1" customFormat="1" ht="11.25">
      <c r="B1249" s="32"/>
      <c r="D1249" s="152" t="s">
        <v>257</v>
      </c>
      <c r="F1249" s="168" t="s">
        <v>326</v>
      </c>
      <c r="H1249" s="169">
        <v>0</v>
      </c>
      <c r="L1249" s="32"/>
      <c r="M1249" s="167"/>
      <c r="T1249" s="56"/>
      <c r="AU1249" s="17" t="s">
        <v>89</v>
      </c>
    </row>
    <row r="1250" spans="2:65" s="1" customFormat="1" ht="11.25">
      <c r="B1250" s="32"/>
      <c r="D1250" s="152" t="s">
        <v>257</v>
      </c>
      <c r="F1250" s="168" t="s">
        <v>327</v>
      </c>
      <c r="H1250" s="169">
        <v>24.31</v>
      </c>
      <c r="L1250" s="32"/>
      <c r="M1250" s="167"/>
      <c r="T1250" s="56"/>
      <c r="AU1250" s="17" t="s">
        <v>89</v>
      </c>
    </row>
    <row r="1251" spans="2:65" s="1" customFormat="1" ht="11.25">
      <c r="B1251" s="32"/>
      <c r="D1251" s="152" t="s">
        <v>257</v>
      </c>
      <c r="F1251" s="168" t="s">
        <v>328</v>
      </c>
      <c r="H1251" s="169">
        <v>69.959999999999994</v>
      </c>
      <c r="L1251" s="32"/>
      <c r="M1251" s="167"/>
      <c r="T1251" s="56"/>
      <c r="AU1251" s="17" t="s">
        <v>89</v>
      </c>
    </row>
    <row r="1252" spans="2:65" s="1" customFormat="1" ht="11.25">
      <c r="B1252" s="32"/>
      <c r="D1252" s="152" t="s">
        <v>257</v>
      </c>
      <c r="F1252" s="168" t="s">
        <v>329</v>
      </c>
      <c r="H1252" s="169">
        <v>10.01</v>
      </c>
      <c r="L1252" s="32"/>
      <c r="M1252" s="167"/>
      <c r="T1252" s="56"/>
      <c r="AU1252" s="17" t="s">
        <v>89</v>
      </c>
    </row>
    <row r="1253" spans="2:65" s="1" customFormat="1" ht="11.25">
      <c r="B1253" s="32"/>
      <c r="D1253" s="152" t="s">
        <v>257</v>
      </c>
      <c r="F1253" s="168" t="s">
        <v>330</v>
      </c>
      <c r="H1253" s="169">
        <v>1.43</v>
      </c>
      <c r="L1253" s="32"/>
      <c r="M1253" s="167"/>
      <c r="T1253" s="56"/>
      <c r="AU1253" s="17" t="s">
        <v>89</v>
      </c>
    </row>
    <row r="1254" spans="2:65" s="1" customFormat="1" ht="11.25">
      <c r="B1254" s="32"/>
      <c r="D1254" s="152" t="s">
        <v>257</v>
      </c>
      <c r="F1254" s="168" t="s">
        <v>252</v>
      </c>
      <c r="H1254" s="169">
        <v>105.71</v>
      </c>
      <c r="L1254" s="32"/>
      <c r="M1254" s="167"/>
      <c r="T1254" s="56"/>
      <c r="AU1254" s="17" t="s">
        <v>89</v>
      </c>
    </row>
    <row r="1255" spans="2:65" s="1" customFormat="1" ht="16.5" customHeight="1">
      <c r="B1255" s="32"/>
      <c r="C1255" s="138" t="s">
        <v>749</v>
      </c>
      <c r="D1255" s="138" t="s">
        <v>232</v>
      </c>
      <c r="E1255" s="139" t="s">
        <v>730</v>
      </c>
      <c r="F1255" s="140" t="s">
        <v>731</v>
      </c>
      <c r="G1255" s="141" t="s">
        <v>247</v>
      </c>
      <c r="H1255" s="142">
        <v>192.2</v>
      </c>
      <c r="I1255" s="143"/>
      <c r="J1255" s="144">
        <f>ROUND(I1255*H1255,2)</f>
        <v>0</v>
      </c>
      <c r="K1255" s="140" t="s">
        <v>236</v>
      </c>
      <c r="L1255" s="32"/>
      <c r="M1255" s="145" t="s">
        <v>1</v>
      </c>
      <c r="N1255" s="146" t="s">
        <v>46</v>
      </c>
      <c r="P1255" s="147">
        <f>O1255*H1255</f>
        <v>0</v>
      </c>
      <c r="Q1255" s="147">
        <v>0</v>
      </c>
      <c r="R1255" s="147">
        <f>Q1255*H1255</f>
        <v>0</v>
      </c>
      <c r="S1255" s="147">
        <v>0</v>
      </c>
      <c r="T1255" s="148">
        <f>S1255*H1255</f>
        <v>0</v>
      </c>
      <c r="AR1255" s="149" t="s">
        <v>237</v>
      </c>
      <c r="AT1255" s="149" t="s">
        <v>232</v>
      </c>
      <c r="AU1255" s="149" t="s">
        <v>89</v>
      </c>
      <c r="AY1255" s="17" t="s">
        <v>230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21</v>
      </c>
      <c r="BK1255" s="150">
        <f>ROUND(I1255*H1255,2)</f>
        <v>0</v>
      </c>
      <c r="BL1255" s="17" t="s">
        <v>237</v>
      </c>
      <c r="BM1255" s="149" t="s">
        <v>750</v>
      </c>
    </row>
    <row r="1256" spans="2:65" s="14" customFormat="1" ht="11.25">
      <c r="B1256" s="172"/>
      <c r="D1256" s="152" t="s">
        <v>250</v>
      </c>
      <c r="E1256" s="173" t="s">
        <v>1</v>
      </c>
      <c r="F1256" s="174" t="s">
        <v>751</v>
      </c>
      <c r="H1256" s="173" t="s">
        <v>1</v>
      </c>
      <c r="I1256" s="175"/>
      <c r="L1256" s="172"/>
      <c r="M1256" s="176"/>
      <c r="T1256" s="177"/>
      <c r="AT1256" s="173" t="s">
        <v>250</v>
      </c>
      <c r="AU1256" s="173" t="s">
        <v>89</v>
      </c>
      <c r="AV1256" s="14" t="s">
        <v>21</v>
      </c>
      <c r="AW1256" s="14" t="s">
        <v>36</v>
      </c>
      <c r="AX1256" s="14" t="s">
        <v>81</v>
      </c>
      <c r="AY1256" s="173" t="s">
        <v>230</v>
      </c>
    </row>
    <row r="1257" spans="2:65" s="12" customFormat="1" ht="11.25">
      <c r="B1257" s="151"/>
      <c r="D1257" s="152" t="s">
        <v>250</v>
      </c>
      <c r="E1257" s="153" t="s">
        <v>1</v>
      </c>
      <c r="F1257" s="154" t="s">
        <v>752</v>
      </c>
      <c r="H1257" s="155">
        <v>44.2</v>
      </c>
      <c r="I1257" s="156"/>
      <c r="L1257" s="151"/>
      <c r="M1257" s="157"/>
      <c r="T1257" s="158"/>
      <c r="AT1257" s="153" t="s">
        <v>250</v>
      </c>
      <c r="AU1257" s="153" t="s">
        <v>89</v>
      </c>
      <c r="AV1257" s="12" t="s">
        <v>89</v>
      </c>
      <c r="AW1257" s="12" t="s">
        <v>36</v>
      </c>
      <c r="AX1257" s="12" t="s">
        <v>81</v>
      </c>
      <c r="AY1257" s="153" t="s">
        <v>230</v>
      </c>
    </row>
    <row r="1258" spans="2:65" s="12" customFormat="1" ht="11.25">
      <c r="B1258" s="151"/>
      <c r="D1258" s="152" t="s">
        <v>250</v>
      </c>
      <c r="E1258" s="153" t="s">
        <v>1</v>
      </c>
      <c r="F1258" s="154" t="s">
        <v>753</v>
      </c>
      <c r="H1258" s="155">
        <v>127.2</v>
      </c>
      <c r="I1258" s="156"/>
      <c r="L1258" s="151"/>
      <c r="M1258" s="157"/>
      <c r="T1258" s="158"/>
      <c r="AT1258" s="153" t="s">
        <v>250</v>
      </c>
      <c r="AU1258" s="153" t="s">
        <v>89</v>
      </c>
      <c r="AV1258" s="12" t="s">
        <v>89</v>
      </c>
      <c r="AW1258" s="12" t="s">
        <v>36</v>
      </c>
      <c r="AX1258" s="12" t="s">
        <v>81</v>
      </c>
      <c r="AY1258" s="153" t="s">
        <v>230</v>
      </c>
    </row>
    <row r="1259" spans="2:65" s="12" customFormat="1" ht="11.25">
      <c r="B1259" s="151"/>
      <c r="D1259" s="152" t="s">
        <v>250</v>
      </c>
      <c r="E1259" s="153" t="s">
        <v>1</v>
      </c>
      <c r="F1259" s="154" t="s">
        <v>754</v>
      </c>
      <c r="H1259" s="155">
        <v>18.2</v>
      </c>
      <c r="I1259" s="156"/>
      <c r="L1259" s="151"/>
      <c r="M1259" s="157"/>
      <c r="T1259" s="158"/>
      <c r="AT1259" s="153" t="s">
        <v>250</v>
      </c>
      <c r="AU1259" s="153" t="s">
        <v>89</v>
      </c>
      <c r="AV1259" s="12" t="s">
        <v>89</v>
      </c>
      <c r="AW1259" s="12" t="s">
        <v>36</v>
      </c>
      <c r="AX1259" s="12" t="s">
        <v>81</v>
      </c>
      <c r="AY1259" s="153" t="s">
        <v>230</v>
      </c>
    </row>
    <row r="1260" spans="2:65" s="12" customFormat="1" ht="11.25">
      <c r="B1260" s="151"/>
      <c r="D1260" s="152" t="s">
        <v>250</v>
      </c>
      <c r="E1260" s="153" t="s">
        <v>1</v>
      </c>
      <c r="F1260" s="154" t="s">
        <v>755</v>
      </c>
      <c r="H1260" s="155">
        <v>2.6</v>
      </c>
      <c r="I1260" s="156"/>
      <c r="L1260" s="151"/>
      <c r="M1260" s="157"/>
      <c r="T1260" s="158"/>
      <c r="AT1260" s="153" t="s">
        <v>250</v>
      </c>
      <c r="AU1260" s="153" t="s">
        <v>89</v>
      </c>
      <c r="AV1260" s="12" t="s">
        <v>89</v>
      </c>
      <c r="AW1260" s="12" t="s">
        <v>36</v>
      </c>
      <c r="AX1260" s="12" t="s">
        <v>81</v>
      </c>
      <c r="AY1260" s="153" t="s">
        <v>230</v>
      </c>
    </row>
    <row r="1261" spans="2:65" s="13" customFormat="1" ht="11.25">
      <c r="B1261" s="159"/>
      <c r="D1261" s="152" t="s">
        <v>250</v>
      </c>
      <c r="E1261" s="160" t="s">
        <v>1</v>
      </c>
      <c r="F1261" s="161" t="s">
        <v>252</v>
      </c>
      <c r="H1261" s="162">
        <v>192.2</v>
      </c>
      <c r="I1261" s="163"/>
      <c r="L1261" s="159"/>
      <c r="M1261" s="164"/>
      <c r="T1261" s="165"/>
      <c r="AT1261" s="160" t="s">
        <v>250</v>
      </c>
      <c r="AU1261" s="160" t="s">
        <v>89</v>
      </c>
      <c r="AV1261" s="13" t="s">
        <v>237</v>
      </c>
      <c r="AW1261" s="13" t="s">
        <v>36</v>
      </c>
      <c r="AX1261" s="13" t="s">
        <v>21</v>
      </c>
      <c r="AY1261" s="160" t="s">
        <v>230</v>
      </c>
    </row>
    <row r="1262" spans="2:65" s="1" customFormat="1" ht="24.2" customHeight="1">
      <c r="B1262" s="32"/>
      <c r="C1262" s="138" t="s">
        <v>756</v>
      </c>
      <c r="D1262" s="138" t="s">
        <v>232</v>
      </c>
      <c r="E1262" s="139" t="s">
        <v>757</v>
      </c>
      <c r="F1262" s="140" t="s">
        <v>758</v>
      </c>
      <c r="G1262" s="141" t="s">
        <v>276</v>
      </c>
      <c r="H1262" s="142">
        <v>192.2</v>
      </c>
      <c r="I1262" s="143"/>
      <c r="J1262" s="144">
        <f>ROUND(I1262*H1262,2)</f>
        <v>0</v>
      </c>
      <c r="K1262" s="140" t="s">
        <v>236</v>
      </c>
      <c r="L1262" s="32"/>
      <c r="M1262" s="145" t="s">
        <v>1</v>
      </c>
      <c r="N1262" s="146" t="s">
        <v>46</v>
      </c>
      <c r="P1262" s="147">
        <f>O1262*H1262</f>
        <v>0</v>
      </c>
      <c r="Q1262" s="147">
        <v>0</v>
      </c>
      <c r="R1262" s="147">
        <f>Q1262*H1262</f>
        <v>0</v>
      </c>
      <c r="S1262" s="147">
        <v>0.22</v>
      </c>
      <c r="T1262" s="148">
        <f>S1262*H1262</f>
        <v>42.283999999999999</v>
      </c>
      <c r="AR1262" s="149" t="s">
        <v>237</v>
      </c>
      <c r="AT1262" s="149" t="s">
        <v>232</v>
      </c>
      <c r="AU1262" s="149" t="s">
        <v>89</v>
      </c>
      <c r="AY1262" s="17" t="s">
        <v>230</v>
      </c>
      <c r="BE1262" s="150">
        <f>IF(N1262="základní",J1262,0)</f>
        <v>0</v>
      </c>
      <c r="BF1262" s="150">
        <f>IF(N1262="snížená",J1262,0)</f>
        <v>0</v>
      </c>
      <c r="BG1262" s="150">
        <f>IF(N1262="zákl. přenesená",J1262,0)</f>
        <v>0</v>
      </c>
      <c r="BH1262" s="150">
        <f>IF(N1262="sníž. přenesená",J1262,0)</f>
        <v>0</v>
      </c>
      <c r="BI1262" s="150">
        <f>IF(N1262="nulová",J1262,0)</f>
        <v>0</v>
      </c>
      <c r="BJ1262" s="17" t="s">
        <v>21</v>
      </c>
      <c r="BK1262" s="150">
        <f>ROUND(I1262*H1262,2)</f>
        <v>0</v>
      </c>
      <c r="BL1262" s="17" t="s">
        <v>237</v>
      </c>
      <c r="BM1262" s="149" t="s">
        <v>759</v>
      </c>
    </row>
    <row r="1263" spans="2:65" s="14" customFormat="1" ht="11.25">
      <c r="B1263" s="172"/>
      <c r="D1263" s="152" t="s">
        <v>250</v>
      </c>
      <c r="E1263" s="173" t="s">
        <v>1</v>
      </c>
      <c r="F1263" s="174" t="s">
        <v>760</v>
      </c>
      <c r="H1263" s="173" t="s">
        <v>1</v>
      </c>
      <c r="I1263" s="175"/>
      <c r="L1263" s="172"/>
      <c r="M1263" s="176"/>
      <c r="T1263" s="177"/>
      <c r="AT1263" s="173" t="s">
        <v>250</v>
      </c>
      <c r="AU1263" s="173" t="s">
        <v>89</v>
      </c>
      <c r="AV1263" s="14" t="s">
        <v>21</v>
      </c>
      <c r="AW1263" s="14" t="s">
        <v>36</v>
      </c>
      <c r="AX1263" s="14" t="s">
        <v>81</v>
      </c>
      <c r="AY1263" s="173" t="s">
        <v>230</v>
      </c>
    </row>
    <row r="1264" spans="2:65" s="14" customFormat="1" ht="11.25">
      <c r="B1264" s="172"/>
      <c r="D1264" s="152" t="s">
        <v>250</v>
      </c>
      <c r="E1264" s="173" t="s">
        <v>1</v>
      </c>
      <c r="F1264" s="174" t="s">
        <v>761</v>
      </c>
      <c r="H1264" s="173" t="s">
        <v>1</v>
      </c>
      <c r="I1264" s="175"/>
      <c r="L1264" s="172"/>
      <c r="M1264" s="176"/>
      <c r="T1264" s="177"/>
      <c r="AT1264" s="173" t="s">
        <v>250</v>
      </c>
      <c r="AU1264" s="173" t="s">
        <v>89</v>
      </c>
      <c r="AV1264" s="14" t="s">
        <v>21</v>
      </c>
      <c r="AW1264" s="14" t="s">
        <v>36</v>
      </c>
      <c r="AX1264" s="14" t="s">
        <v>81</v>
      </c>
      <c r="AY1264" s="173" t="s">
        <v>230</v>
      </c>
    </row>
    <row r="1265" spans="2:65" s="12" customFormat="1" ht="11.25">
      <c r="B1265" s="151"/>
      <c r="D1265" s="152" t="s">
        <v>250</v>
      </c>
      <c r="E1265" s="153" t="s">
        <v>1</v>
      </c>
      <c r="F1265" s="154" t="s">
        <v>762</v>
      </c>
      <c r="H1265" s="155">
        <v>192.2</v>
      </c>
      <c r="I1265" s="156"/>
      <c r="L1265" s="151"/>
      <c r="M1265" s="157"/>
      <c r="T1265" s="158"/>
      <c r="AT1265" s="153" t="s">
        <v>250</v>
      </c>
      <c r="AU1265" s="153" t="s">
        <v>89</v>
      </c>
      <c r="AV1265" s="12" t="s">
        <v>89</v>
      </c>
      <c r="AW1265" s="12" t="s">
        <v>36</v>
      </c>
      <c r="AX1265" s="12" t="s">
        <v>21</v>
      </c>
      <c r="AY1265" s="153" t="s">
        <v>230</v>
      </c>
    </row>
    <row r="1266" spans="2:65" s="1" customFormat="1" ht="11.25">
      <c r="B1266" s="32"/>
      <c r="D1266" s="152" t="s">
        <v>257</v>
      </c>
      <c r="F1266" s="166" t="s">
        <v>763</v>
      </c>
      <c r="L1266" s="32"/>
      <c r="M1266" s="167"/>
      <c r="T1266" s="56"/>
      <c r="AU1266" s="17" t="s">
        <v>89</v>
      </c>
    </row>
    <row r="1267" spans="2:65" s="1" customFormat="1" ht="11.25">
      <c r="B1267" s="32"/>
      <c r="D1267" s="152" t="s">
        <v>257</v>
      </c>
      <c r="F1267" s="168" t="s">
        <v>764</v>
      </c>
      <c r="H1267" s="169">
        <v>0</v>
      </c>
      <c r="L1267" s="32"/>
      <c r="M1267" s="167"/>
      <c r="T1267" s="56"/>
      <c r="AU1267" s="17" t="s">
        <v>89</v>
      </c>
    </row>
    <row r="1268" spans="2:65" s="1" customFormat="1" ht="11.25">
      <c r="B1268" s="32"/>
      <c r="D1268" s="152" t="s">
        <v>257</v>
      </c>
      <c r="F1268" s="168" t="s">
        <v>765</v>
      </c>
      <c r="H1268" s="169">
        <v>68.510000000000005</v>
      </c>
      <c r="L1268" s="32"/>
      <c r="M1268" s="167"/>
      <c r="T1268" s="56"/>
      <c r="AU1268" s="17" t="s">
        <v>89</v>
      </c>
    </row>
    <row r="1269" spans="2:65" s="1" customFormat="1" ht="11.25">
      <c r="B1269" s="32"/>
      <c r="D1269" s="152" t="s">
        <v>257</v>
      </c>
      <c r="F1269" s="168" t="s">
        <v>766</v>
      </c>
      <c r="H1269" s="169">
        <v>197.16</v>
      </c>
      <c r="L1269" s="32"/>
      <c r="M1269" s="167"/>
      <c r="T1269" s="56"/>
      <c r="AU1269" s="17" t="s">
        <v>89</v>
      </c>
    </row>
    <row r="1270" spans="2:65" s="1" customFormat="1" ht="11.25">
      <c r="B1270" s="32"/>
      <c r="D1270" s="152" t="s">
        <v>257</v>
      </c>
      <c r="F1270" s="168" t="s">
        <v>767</v>
      </c>
      <c r="H1270" s="169">
        <v>28.21</v>
      </c>
      <c r="L1270" s="32"/>
      <c r="M1270" s="167"/>
      <c r="T1270" s="56"/>
      <c r="AU1270" s="17" t="s">
        <v>89</v>
      </c>
    </row>
    <row r="1271" spans="2:65" s="1" customFormat="1" ht="11.25">
      <c r="B1271" s="32"/>
      <c r="D1271" s="152" t="s">
        <v>257</v>
      </c>
      <c r="F1271" s="168" t="s">
        <v>768</v>
      </c>
      <c r="H1271" s="169">
        <v>4.03</v>
      </c>
      <c r="L1271" s="32"/>
      <c r="M1271" s="167"/>
      <c r="T1271" s="56"/>
      <c r="AU1271" s="17" t="s">
        <v>89</v>
      </c>
    </row>
    <row r="1272" spans="2:65" s="1" customFormat="1" ht="11.25">
      <c r="B1272" s="32"/>
      <c r="D1272" s="152" t="s">
        <v>257</v>
      </c>
      <c r="F1272" s="168" t="s">
        <v>252</v>
      </c>
      <c r="H1272" s="169">
        <v>297.91000000000003</v>
      </c>
      <c r="L1272" s="32"/>
      <c r="M1272" s="167"/>
      <c r="T1272" s="56"/>
      <c r="AU1272" s="17" t="s">
        <v>89</v>
      </c>
    </row>
    <row r="1273" spans="2:65" s="1" customFormat="1" ht="11.25">
      <c r="B1273" s="32"/>
      <c r="D1273" s="152" t="s">
        <v>257</v>
      </c>
      <c r="F1273" s="166" t="s">
        <v>325</v>
      </c>
      <c r="L1273" s="32"/>
      <c r="M1273" s="167"/>
      <c r="T1273" s="56"/>
      <c r="AU1273" s="17" t="s">
        <v>89</v>
      </c>
    </row>
    <row r="1274" spans="2:65" s="1" customFormat="1" ht="11.25">
      <c r="B1274" s="32"/>
      <c r="D1274" s="152" t="s">
        <v>257</v>
      </c>
      <c r="F1274" s="168" t="s">
        <v>326</v>
      </c>
      <c r="H1274" s="169">
        <v>0</v>
      </c>
      <c r="L1274" s="32"/>
      <c r="M1274" s="167"/>
      <c r="T1274" s="56"/>
      <c r="AU1274" s="17" t="s">
        <v>89</v>
      </c>
    </row>
    <row r="1275" spans="2:65" s="1" customFormat="1" ht="11.25">
      <c r="B1275" s="32"/>
      <c r="D1275" s="152" t="s">
        <v>257</v>
      </c>
      <c r="F1275" s="168" t="s">
        <v>327</v>
      </c>
      <c r="H1275" s="169">
        <v>24.31</v>
      </c>
      <c r="L1275" s="32"/>
      <c r="M1275" s="167"/>
      <c r="T1275" s="56"/>
      <c r="AU1275" s="17" t="s">
        <v>89</v>
      </c>
    </row>
    <row r="1276" spans="2:65" s="1" customFormat="1" ht="11.25">
      <c r="B1276" s="32"/>
      <c r="D1276" s="152" t="s">
        <v>257</v>
      </c>
      <c r="F1276" s="168" t="s">
        <v>328</v>
      </c>
      <c r="H1276" s="169">
        <v>69.959999999999994</v>
      </c>
      <c r="L1276" s="32"/>
      <c r="M1276" s="167"/>
      <c r="T1276" s="56"/>
      <c r="AU1276" s="17" t="s">
        <v>89</v>
      </c>
    </row>
    <row r="1277" spans="2:65" s="1" customFormat="1" ht="11.25">
      <c r="B1277" s="32"/>
      <c r="D1277" s="152" t="s">
        <v>257</v>
      </c>
      <c r="F1277" s="168" t="s">
        <v>329</v>
      </c>
      <c r="H1277" s="169">
        <v>10.01</v>
      </c>
      <c r="L1277" s="32"/>
      <c r="M1277" s="167"/>
      <c r="T1277" s="56"/>
      <c r="AU1277" s="17" t="s">
        <v>89</v>
      </c>
    </row>
    <row r="1278" spans="2:65" s="1" customFormat="1" ht="11.25">
      <c r="B1278" s="32"/>
      <c r="D1278" s="152" t="s">
        <v>257</v>
      </c>
      <c r="F1278" s="168" t="s">
        <v>330</v>
      </c>
      <c r="H1278" s="169">
        <v>1.43</v>
      </c>
      <c r="L1278" s="32"/>
      <c r="M1278" s="167"/>
      <c r="T1278" s="56"/>
      <c r="AU1278" s="17" t="s">
        <v>89</v>
      </c>
    </row>
    <row r="1279" spans="2:65" s="1" customFormat="1" ht="11.25">
      <c r="B1279" s="32"/>
      <c r="D1279" s="152" t="s">
        <v>257</v>
      </c>
      <c r="F1279" s="168" t="s">
        <v>252</v>
      </c>
      <c r="H1279" s="169">
        <v>105.71</v>
      </c>
      <c r="L1279" s="32"/>
      <c r="M1279" s="167"/>
      <c r="T1279" s="56"/>
      <c r="AU1279" s="17" t="s">
        <v>89</v>
      </c>
    </row>
    <row r="1280" spans="2:65" s="1" customFormat="1" ht="24.2" customHeight="1">
      <c r="B1280" s="32"/>
      <c r="C1280" s="138" t="s">
        <v>769</v>
      </c>
      <c r="D1280" s="138" t="s">
        <v>232</v>
      </c>
      <c r="E1280" s="139" t="s">
        <v>770</v>
      </c>
      <c r="F1280" s="140" t="s">
        <v>771</v>
      </c>
      <c r="G1280" s="141" t="s">
        <v>247</v>
      </c>
      <c r="H1280" s="142">
        <v>192.2</v>
      </c>
      <c r="I1280" s="143"/>
      <c r="J1280" s="144">
        <f>ROUND(I1280*H1280,2)</f>
        <v>0</v>
      </c>
      <c r="K1280" s="140" t="s">
        <v>236</v>
      </c>
      <c r="L1280" s="32"/>
      <c r="M1280" s="145" t="s">
        <v>1</v>
      </c>
      <c r="N1280" s="146" t="s">
        <v>46</v>
      </c>
      <c r="P1280" s="147">
        <f>O1280*H1280</f>
        <v>0</v>
      </c>
      <c r="Q1280" s="147">
        <v>0</v>
      </c>
      <c r="R1280" s="147">
        <f>Q1280*H1280</f>
        <v>0</v>
      </c>
      <c r="S1280" s="147">
        <v>0</v>
      </c>
      <c r="T1280" s="148">
        <f>S1280*H1280</f>
        <v>0</v>
      </c>
      <c r="AR1280" s="149" t="s">
        <v>237</v>
      </c>
      <c r="AT1280" s="149" t="s">
        <v>232</v>
      </c>
      <c r="AU1280" s="149" t="s">
        <v>89</v>
      </c>
      <c r="AY1280" s="17" t="s">
        <v>230</v>
      </c>
      <c r="BE1280" s="150">
        <f>IF(N1280="základní",J1280,0)</f>
        <v>0</v>
      </c>
      <c r="BF1280" s="150">
        <f>IF(N1280="snížená",J1280,0)</f>
        <v>0</v>
      </c>
      <c r="BG1280" s="150">
        <f>IF(N1280="zákl. přenesená",J1280,0)</f>
        <v>0</v>
      </c>
      <c r="BH1280" s="150">
        <f>IF(N1280="sníž. přenesená",J1280,0)</f>
        <v>0</v>
      </c>
      <c r="BI1280" s="150">
        <f>IF(N1280="nulová",J1280,0)</f>
        <v>0</v>
      </c>
      <c r="BJ1280" s="17" t="s">
        <v>21</v>
      </c>
      <c r="BK1280" s="150">
        <f>ROUND(I1280*H1280,2)</f>
        <v>0</v>
      </c>
      <c r="BL1280" s="17" t="s">
        <v>237</v>
      </c>
      <c r="BM1280" s="149" t="s">
        <v>772</v>
      </c>
    </row>
    <row r="1281" spans="2:65" s="14" customFormat="1" ht="11.25">
      <c r="B1281" s="172"/>
      <c r="D1281" s="152" t="s">
        <v>250</v>
      </c>
      <c r="E1281" s="173" t="s">
        <v>1</v>
      </c>
      <c r="F1281" s="174" t="s">
        <v>773</v>
      </c>
      <c r="H1281" s="173" t="s">
        <v>1</v>
      </c>
      <c r="I1281" s="175"/>
      <c r="L1281" s="172"/>
      <c r="M1281" s="176"/>
      <c r="T1281" s="177"/>
      <c r="AT1281" s="173" t="s">
        <v>250</v>
      </c>
      <c r="AU1281" s="173" t="s">
        <v>89</v>
      </c>
      <c r="AV1281" s="14" t="s">
        <v>21</v>
      </c>
      <c r="AW1281" s="14" t="s">
        <v>36</v>
      </c>
      <c r="AX1281" s="14" t="s">
        <v>81</v>
      </c>
      <c r="AY1281" s="173" t="s">
        <v>230</v>
      </c>
    </row>
    <row r="1282" spans="2:65" s="14" customFormat="1" ht="11.25">
      <c r="B1282" s="172"/>
      <c r="D1282" s="152" t="s">
        <v>250</v>
      </c>
      <c r="E1282" s="173" t="s">
        <v>1</v>
      </c>
      <c r="F1282" s="174" t="s">
        <v>725</v>
      </c>
      <c r="H1282" s="173" t="s">
        <v>1</v>
      </c>
      <c r="I1282" s="175"/>
      <c r="L1282" s="172"/>
      <c r="M1282" s="176"/>
      <c r="T1282" s="177"/>
      <c r="AT1282" s="173" t="s">
        <v>250</v>
      </c>
      <c r="AU1282" s="173" t="s">
        <v>89</v>
      </c>
      <c r="AV1282" s="14" t="s">
        <v>21</v>
      </c>
      <c r="AW1282" s="14" t="s">
        <v>36</v>
      </c>
      <c r="AX1282" s="14" t="s">
        <v>81</v>
      </c>
      <c r="AY1282" s="173" t="s">
        <v>230</v>
      </c>
    </row>
    <row r="1283" spans="2:65" s="12" customFormat="1" ht="11.25">
      <c r="B1283" s="151"/>
      <c r="D1283" s="152" t="s">
        <v>250</v>
      </c>
      <c r="E1283" s="153" t="s">
        <v>1</v>
      </c>
      <c r="F1283" s="154" t="s">
        <v>752</v>
      </c>
      <c r="H1283" s="155">
        <v>44.2</v>
      </c>
      <c r="I1283" s="156"/>
      <c r="L1283" s="151"/>
      <c r="M1283" s="157"/>
      <c r="T1283" s="158"/>
      <c r="AT1283" s="153" t="s">
        <v>250</v>
      </c>
      <c r="AU1283" s="153" t="s">
        <v>89</v>
      </c>
      <c r="AV1283" s="12" t="s">
        <v>89</v>
      </c>
      <c r="AW1283" s="12" t="s">
        <v>36</v>
      </c>
      <c r="AX1283" s="12" t="s">
        <v>81</v>
      </c>
      <c r="AY1283" s="153" t="s">
        <v>230</v>
      </c>
    </row>
    <row r="1284" spans="2:65" s="12" customFormat="1" ht="11.25">
      <c r="B1284" s="151"/>
      <c r="D1284" s="152" t="s">
        <v>250</v>
      </c>
      <c r="E1284" s="153" t="s">
        <v>1</v>
      </c>
      <c r="F1284" s="154" t="s">
        <v>753</v>
      </c>
      <c r="H1284" s="155">
        <v>127.2</v>
      </c>
      <c r="I1284" s="156"/>
      <c r="L1284" s="151"/>
      <c r="M1284" s="157"/>
      <c r="T1284" s="158"/>
      <c r="AT1284" s="153" t="s">
        <v>250</v>
      </c>
      <c r="AU1284" s="153" t="s">
        <v>89</v>
      </c>
      <c r="AV1284" s="12" t="s">
        <v>89</v>
      </c>
      <c r="AW1284" s="12" t="s">
        <v>36</v>
      </c>
      <c r="AX1284" s="12" t="s">
        <v>81</v>
      </c>
      <c r="AY1284" s="153" t="s">
        <v>230</v>
      </c>
    </row>
    <row r="1285" spans="2:65" s="12" customFormat="1" ht="11.25">
      <c r="B1285" s="151"/>
      <c r="D1285" s="152" t="s">
        <v>250</v>
      </c>
      <c r="E1285" s="153" t="s">
        <v>1</v>
      </c>
      <c r="F1285" s="154" t="s">
        <v>754</v>
      </c>
      <c r="H1285" s="155">
        <v>18.2</v>
      </c>
      <c r="I1285" s="156"/>
      <c r="L1285" s="151"/>
      <c r="M1285" s="157"/>
      <c r="T1285" s="158"/>
      <c r="AT1285" s="153" t="s">
        <v>250</v>
      </c>
      <c r="AU1285" s="153" t="s">
        <v>89</v>
      </c>
      <c r="AV1285" s="12" t="s">
        <v>89</v>
      </c>
      <c r="AW1285" s="12" t="s">
        <v>36</v>
      </c>
      <c r="AX1285" s="12" t="s">
        <v>81</v>
      </c>
      <c r="AY1285" s="153" t="s">
        <v>230</v>
      </c>
    </row>
    <row r="1286" spans="2:65" s="12" customFormat="1" ht="11.25">
      <c r="B1286" s="151"/>
      <c r="D1286" s="152" t="s">
        <v>250</v>
      </c>
      <c r="E1286" s="153" t="s">
        <v>1</v>
      </c>
      <c r="F1286" s="154" t="s">
        <v>755</v>
      </c>
      <c r="H1286" s="155">
        <v>2.6</v>
      </c>
      <c r="I1286" s="156"/>
      <c r="L1286" s="151"/>
      <c r="M1286" s="157"/>
      <c r="T1286" s="158"/>
      <c r="AT1286" s="153" t="s">
        <v>250</v>
      </c>
      <c r="AU1286" s="153" t="s">
        <v>89</v>
      </c>
      <c r="AV1286" s="12" t="s">
        <v>89</v>
      </c>
      <c r="AW1286" s="12" t="s">
        <v>36</v>
      </c>
      <c r="AX1286" s="12" t="s">
        <v>81</v>
      </c>
      <c r="AY1286" s="153" t="s">
        <v>230</v>
      </c>
    </row>
    <row r="1287" spans="2:65" s="13" customFormat="1" ht="11.25">
      <c r="B1287" s="159"/>
      <c r="D1287" s="152" t="s">
        <v>250</v>
      </c>
      <c r="E1287" s="160" t="s">
        <v>1</v>
      </c>
      <c r="F1287" s="161" t="s">
        <v>252</v>
      </c>
      <c r="H1287" s="162">
        <v>192.2</v>
      </c>
      <c r="I1287" s="163"/>
      <c r="L1287" s="159"/>
      <c r="M1287" s="164"/>
      <c r="T1287" s="165"/>
      <c r="AT1287" s="160" t="s">
        <v>250</v>
      </c>
      <c r="AU1287" s="160" t="s">
        <v>89</v>
      </c>
      <c r="AV1287" s="13" t="s">
        <v>237</v>
      </c>
      <c r="AW1287" s="13" t="s">
        <v>36</v>
      </c>
      <c r="AX1287" s="13" t="s">
        <v>21</v>
      </c>
      <c r="AY1287" s="160" t="s">
        <v>230</v>
      </c>
    </row>
    <row r="1288" spans="2:65" s="1" customFormat="1" ht="21.75" customHeight="1">
      <c r="B1288" s="32"/>
      <c r="C1288" s="138" t="s">
        <v>774</v>
      </c>
      <c r="D1288" s="138" t="s">
        <v>232</v>
      </c>
      <c r="E1288" s="139" t="s">
        <v>379</v>
      </c>
      <c r="F1288" s="140" t="s">
        <v>380</v>
      </c>
      <c r="G1288" s="141" t="s">
        <v>350</v>
      </c>
      <c r="H1288" s="142">
        <v>102.80800000000001</v>
      </c>
      <c r="I1288" s="143"/>
      <c r="J1288" s="144">
        <f>ROUND(I1288*H1288,2)</f>
        <v>0</v>
      </c>
      <c r="K1288" s="140" t="s">
        <v>236</v>
      </c>
      <c r="L1288" s="32"/>
      <c r="M1288" s="145" t="s">
        <v>1</v>
      </c>
      <c r="N1288" s="146" t="s">
        <v>46</v>
      </c>
      <c r="P1288" s="147">
        <f>O1288*H1288</f>
        <v>0</v>
      </c>
      <c r="Q1288" s="147">
        <v>0</v>
      </c>
      <c r="R1288" s="147">
        <f>Q1288*H1288</f>
        <v>0</v>
      </c>
      <c r="S1288" s="147">
        <v>0</v>
      </c>
      <c r="T1288" s="148">
        <f>S1288*H1288</f>
        <v>0</v>
      </c>
      <c r="AR1288" s="149" t="s">
        <v>237</v>
      </c>
      <c r="AT1288" s="149" t="s">
        <v>232</v>
      </c>
      <c r="AU1288" s="149" t="s">
        <v>89</v>
      </c>
      <c r="AY1288" s="17" t="s">
        <v>230</v>
      </c>
      <c r="BE1288" s="150">
        <f>IF(N1288="základní",J1288,0)</f>
        <v>0</v>
      </c>
      <c r="BF1288" s="150">
        <f>IF(N1288="snížená",J1288,0)</f>
        <v>0</v>
      </c>
      <c r="BG1288" s="150">
        <f>IF(N1288="zákl. přenesená",J1288,0)</f>
        <v>0</v>
      </c>
      <c r="BH1288" s="150">
        <f>IF(N1288="sníž. přenesená",J1288,0)</f>
        <v>0</v>
      </c>
      <c r="BI1288" s="150">
        <f>IF(N1288="nulová",J1288,0)</f>
        <v>0</v>
      </c>
      <c r="BJ1288" s="17" t="s">
        <v>21</v>
      </c>
      <c r="BK1288" s="150">
        <f>ROUND(I1288*H1288,2)</f>
        <v>0</v>
      </c>
      <c r="BL1288" s="17" t="s">
        <v>237</v>
      </c>
      <c r="BM1288" s="149" t="s">
        <v>775</v>
      </c>
    </row>
    <row r="1289" spans="2:65" s="1" customFormat="1" ht="24.2" customHeight="1">
      <c r="B1289" s="32"/>
      <c r="C1289" s="138" t="s">
        <v>776</v>
      </c>
      <c r="D1289" s="138" t="s">
        <v>232</v>
      </c>
      <c r="E1289" s="139" t="s">
        <v>383</v>
      </c>
      <c r="F1289" s="140" t="s">
        <v>384</v>
      </c>
      <c r="G1289" s="141" t="s">
        <v>350</v>
      </c>
      <c r="H1289" s="142">
        <v>925.27200000000005</v>
      </c>
      <c r="I1289" s="143"/>
      <c r="J1289" s="144">
        <f>ROUND(I1289*H1289,2)</f>
        <v>0</v>
      </c>
      <c r="K1289" s="140" t="s">
        <v>236</v>
      </c>
      <c r="L1289" s="32"/>
      <c r="M1289" s="145" t="s">
        <v>1</v>
      </c>
      <c r="N1289" s="146" t="s">
        <v>46</v>
      </c>
      <c r="P1289" s="147">
        <f>O1289*H1289</f>
        <v>0</v>
      </c>
      <c r="Q1289" s="147">
        <v>0</v>
      </c>
      <c r="R1289" s="147">
        <f>Q1289*H1289</f>
        <v>0</v>
      </c>
      <c r="S1289" s="147">
        <v>0</v>
      </c>
      <c r="T1289" s="148">
        <f>S1289*H1289</f>
        <v>0</v>
      </c>
      <c r="AR1289" s="149" t="s">
        <v>237</v>
      </c>
      <c r="AT1289" s="149" t="s">
        <v>232</v>
      </c>
      <c r="AU1289" s="149" t="s">
        <v>89</v>
      </c>
      <c r="AY1289" s="17" t="s">
        <v>230</v>
      </c>
      <c r="BE1289" s="150">
        <f>IF(N1289="základní",J1289,0)</f>
        <v>0</v>
      </c>
      <c r="BF1289" s="150">
        <f>IF(N1289="snížená",J1289,0)</f>
        <v>0</v>
      </c>
      <c r="BG1289" s="150">
        <f>IF(N1289="zákl. přenesená",J1289,0)</f>
        <v>0</v>
      </c>
      <c r="BH1289" s="150">
        <f>IF(N1289="sníž. přenesená",J1289,0)</f>
        <v>0</v>
      </c>
      <c r="BI1289" s="150">
        <f>IF(N1289="nulová",J1289,0)</f>
        <v>0</v>
      </c>
      <c r="BJ1289" s="17" t="s">
        <v>21</v>
      </c>
      <c r="BK1289" s="150">
        <f>ROUND(I1289*H1289,2)</f>
        <v>0</v>
      </c>
      <c r="BL1289" s="17" t="s">
        <v>237</v>
      </c>
      <c r="BM1289" s="149" t="s">
        <v>777</v>
      </c>
    </row>
    <row r="1290" spans="2:65" s="12" customFormat="1" ht="11.25">
      <c r="B1290" s="151"/>
      <c r="D1290" s="152" t="s">
        <v>250</v>
      </c>
      <c r="F1290" s="154" t="s">
        <v>778</v>
      </c>
      <c r="H1290" s="155">
        <v>925.27200000000005</v>
      </c>
      <c r="I1290" s="156"/>
      <c r="L1290" s="151"/>
      <c r="M1290" s="157"/>
      <c r="T1290" s="158"/>
      <c r="AT1290" s="153" t="s">
        <v>250</v>
      </c>
      <c r="AU1290" s="153" t="s">
        <v>89</v>
      </c>
      <c r="AV1290" s="12" t="s">
        <v>89</v>
      </c>
      <c r="AW1290" s="12" t="s">
        <v>4</v>
      </c>
      <c r="AX1290" s="12" t="s">
        <v>21</v>
      </c>
      <c r="AY1290" s="153" t="s">
        <v>230</v>
      </c>
    </row>
    <row r="1291" spans="2:65" s="1" customFormat="1" ht="21.75" customHeight="1">
      <c r="B1291" s="32"/>
      <c r="C1291" s="138" t="s">
        <v>779</v>
      </c>
      <c r="D1291" s="138" t="s">
        <v>232</v>
      </c>
      <c r="E1291" s="139" t="s">
        <v>423</v>
      </c>
      <c r="F1291" s="140" t="s">
        <v>424</v>
      </c>
      <c r="G1291" s="141" t="s">
        <v>350</v>
      </c>
      <c r="H1291" s="142">
        <v>102.80800000000001</v>
      </c>
      <c r="I1291" s="143"/>
      <c r="J1291" s="144">
        <f>ROUND(I1291*H1291,2)</f>
        <v>0</v>
      </c>
      <c r="K1291" s="140" t="s">
        <v>248</v>
      </c>
      <c r="L1291" s="32"/>
      <c r="M1291" s="145" t="s">
        <v>1</v>
      </c>
      <c r="N1291" s="146" t="s">
        <v>46</v>
      </c>
      <c r="P1291" s="147">
        <f>O1291*H1291</f>
        <v>0</v>
      </c>
      <c r="Q1291" s="147">
        <v>0</v>
      </c>
      <c r="R1291" s="147">
        <f>Q1291*H1291</f>
        <v>0</v>
      </c>
      <c r="S1291" s="147">
        <v>0</v>
      </c>
      <c r="T1291" s="148">
        <f>S1291*H1291</f>
        <v>0</v>
      </c>
      <c r="AR1291" s="149" t="s">
        <v>237</v>
      </c>
      <c r="AT1291" s="149" t="s">
        <v>232</v>
      </c>
      <c r="AU1291" s="149" t="s">
        <v>89</v>
      </c>
      <c r="AY1291" s="17" t="s">
        <v>230</v>
      </c>
      <c r="BE1291" s="150">
        <f>IF(N1291="základní",J1291,0)</f>
        <v>0</v>
      </c>
      <c r="BF1291" s="150">
        <f>IF(N1291="snížená",J1291,0)</f>
        <v>0</v>
      </c>
      <c r="BG1291" s="150">
        <f>IF(N1291="zákl. přenesená",J1291,0)</f>
        <v>0</v>
      </c>
      <c r="BH1291" s="150">
        <f>IF(N1291="sníž. přenesená",J1291,0)</f>
        <v>0</v>
      </c>
      <c r="BI1291" s="150">
        <f>IF(N1291="nulová",J1291,0)</f>
        <v>0</v>
      </c>
      <c r="BJ1291" s="17" t="s">
        <v>21</v>
      </c>
      <c r="BK1291" s="150">
        <f>ROUND(I1291*H1291,2)</f>
        <v>0</v>
      </c>
      <c r="BL1291" s="17" t="s">
        <v>237</v>
      </c>
      <c r="BM1291" s="149" t="s">
        <v>780</v>
      </c>
    </row>
    <row r="1292" spans="2:65" s="1" customFormat="1" ht="33" customHeight="1">
      <c r="B1292" s="32"/>
      <c r="C1292" s="138" t="s">
        <v>781</v>
      </c>
      <c r="D1292" s="138" t="s">
        <v>232</v>
      </c>
      <c r="E1292" s="139" t="s">
        <v>320</v>
      </c>
      <c r="F1292" s="140" t="s">
        <v>321</v>
      </c>
      <c r="G1292" s="141" t="s">
        <v>276</v>
      </c>
      <c r="H1292" s="142">
        <v>96.1</v>
      </c>
      <c r="I1292" s="143"/>
      <c r="J1292" s="144">
        <f>ROUND(I1292*H1292,2)</f>
        <v>0</v>
      </c>
      <c r="K1292" s="140" t="s">
        <v>236</v>
      </c>
      <c r="L1292" s="32"/>
      <c r="M1292" s="145" t="s">
        <v>1</v>
      </c>
      <c r="N1292" s="146" t="s">
        <v>46</v>
      </c>
      <c r="P1292" s="147">
        <f>O1292*H1292</f>
        <v>0</v>
      </c>
      <c r="Q1292" s="147">
        <v>0</v>
      </c>
      <c r="R1292" s="147">
        <f>Q1292*H1292</f>
        <v>0</v>
      </c>
      <c r="S1292" s="147">
        <v>0.625</v>
      </c>
      <c r="T1292" s="148">
        <f>S1292*H1292</f>
        <v>60.0625</v>
      </c>
      <c r="AR1292" s="149" t="s">
        <v>237</v>
      </c>
      <c r="AT1292" s="149" t="s">
        <v>232</v>
      </c>
      <c r="AU1292" s="149" t="s">
        <v>89</v>
      </c>
      <c r="AY1292" s="17" t="s">
        <v>230</v>
      </c>
      <c r="BE1292" s="150">
        <f>IF(N1292="základní",J1292,0)</f>
        <v>0</v>
      </c>
      <c r="BF1292" s="150">
        <f>IF(N1292="snížená",J1292,0)</f>
        <v>0</v>
      </c>
      <c r="BG1292" s="150">
        <f>IF(N1292="zákl. přenesená",J1292,0)</f>
        <v>0</v>
      </c>
      <c r="BH1292" s="150">
        <f>IF(N1292="sníž. přenesená",J1292,0)</f>
        <v>0</v>
      </c>
      <c r="BI1292" s="150">
        <f>IF(N1292="nulová",J1292,0)</f>
        <v>0</v>
      </c>
      <c r="BJ1292" s="17" t="s">
        <v>21</v>
      </c>
      <c r="BK1292" s="150">
        <f>ROUND(I1292*H1292,2)</f>
        <v>0</v>
      </c>
      <c r="BL1292" s="17" t="s">
        <v>237</v>
      </c>
      <c r="BM1292" s="149" t="s">
        <v>782</v>
      </c>
    </row>
    <row r="1293" spans="2:65" s="14" customFormat="1" ht="11.25">
      <c r="B1293" s="172"/>
      <c r="D1293" s="152" t="s">
        <v>250</v>
      </c>
      <c r="E1293" s="173" t="s">
        <v>1</v>
      </c>
      <c r="F1293" s="174" t="s">
        <v>783</v>
      </c>
      <c r="H1293" s="173" t="s">
        <v>1</v>
      </c>
      <c r="I1293" s="175"/>
      <c r="L1293" s="172"/>
      <c r="M1293" s="176"/>
      <c r="T1293" s="177"/>
      <c r="AT1293" s="173" t="s">
        <v>250</v>
      </c>
      <c r="AU1293" s="173" t="s">
        <v>89</v>
      </c>
      <c r="AV1293" s="14" t="s">
        <v>21</v>
      </c>
      <c r="AW1293" s="14" t="s">
        <v>36</v>
      </c>
      <c r="AX1293" s="14" t="s">
        <v>81</v>
      </c>
      <c r="AY1293" s="173" t="s">
        <v>230</v>
      </c>
    </row>
    <row r="1294" spans="2:65" s="14" customFormat="1" ht="11.25">
      <c r="B1294" s="172"/>
      <c r="D1294" s="152" t="s">
        <v>250</v>
      </c>
      <c r="E1294" s="173" t="s">
        <v>1</v>
      </c>
      <c r="F1294" s="174" t="s">
        <v>784</v>
      </c>
      <c r="H1294" s="173" t="s">
        <v>1</v>
      </c>
      <c r="I1294" s="175"/>
      <c r="L1294" s="172"/>
      <c r="M1294" s="176"/>
      <c r="T1294" s="177"/>
      <c r="AT1294" s="173" t="s">
        <v>250</v>
      </c>
      <c r="AU1294" s="173" t="s">
        <v>89</v>
      </c>
      <c r="AV1294" s="14" t="s">
        <v>21</v>
      </c>
      <c r="AW1294" s="14" t="s">
        <v>36</v>
      </c>
      <c r="AX1294" s="14" t="s">
        <v>81</v>
      </c>
      <c r="AY1294" s="173" t="s">
        <v>230</v>
      </c>
    </row>
    <row r="1295" spans="2:65" s="12" customFormat="1" ht="11.25">
      <c r="B1295" s="151"/>
      <c r="D1295" s="152" t="s">
        <v>250</v>
      </c>
      <c r="E1295" s="153" t="s">
        <v>1</v>
      </c>
      <c r="F1295" s="154" t="s">
        <v>785</v>
      </c>
      <c r="H1295" s="155">
        <v>96.1</v>
      </c>
      <c r="I1295" s="156"/>
      <c r="L1295" s="151"/>
      <c r="M1295" s="157"/>
      <c r="T1295" s="158"/>
      <c r="AT1295" s="153" t="s">
        <v>250</v>
      </c>
      <c r="AU1295" s="153" t="s">
        <v>89</v>
      </c>
      <c r="AV1295" s="12" t="s">
        <v>89</v>
      </c>
      <c r="AW1295" s="12" t="s">
        <v>36</v>
      </c>
      <c r="AX1295" s="12" t="s">
        <v>21</v>
      </c>
      <c r="AY1295" s="153" t="s">
        <v>230</v>
      </c>
    </row>
    <row r="1296" spans="2:65" s="1" customFormat="1" ht="11.25">
      <c r="B1296" s="32"/>
      <c r="D1296" s="152" t="s">
        <v>257</v>
      </c>
      <c r="F1296" s="166" t="s">
        <v>786</v>
      </c>
      <c r="L1296" s="32"/>
      <c r="M1296" s="167"/>
      <c r="T1296" s="56"/>
      <c r="AU1296" s="17" t="s">
        <v>89</v>
      </c>
    </row>
    <row r="1297" spans="2:65" s="1" customFormat="1" ht="11.25">
      <c r="B1297" s="32"/>
      <c r="D1297" s="152" t="s">
        <v>257</v>
      </c>
      <c r="F1297" s="168" t="s">
        <v>787</v>
      </c>
      <c r="H1297" s="169">
        <v>0</v>
      </c>
      <c r="L1297" s="32"/>
      <c r="M1297" s="167"/>
      <c r="T1297" s="56"/>
      <c r="AU1297" s="17" t="s">
        <v>89</v>
      </c>
    </row>
    <row r="1298" spans="2:65" s="1" customFormat="1" ht="11.25">
      <c r="B1298" s="32"/>
      <c r="D1298" s="152" t="s">
        <v>257</v>
      </c>
      <c r="F1298" s="168" t="s">
        <v>788</v>
      </c>
      <c r="H1298" s="169">
        <v>0</v>
      </c>
      <c r="L1298" s="32"/>
      <c r="M1298" s="167"/>
      <c r="T1298" s="56"/>
      <c r="AU1298" s="17" t="s">
        <v>89</v>
      </c>
    </row>
    <row r="1299" spans="2:65" s="1" customFormat="1" ht="11.25">
      <c r="B1299" s="32"/>
      <c r="D1299" s="152" t="s">
        <v>257</v>
      </c>
      <c r="F1299" s="168" t="s">
        <v>789</v>
      </c>
      <c r="H1299" s="169">
        <v>46.41</v>
      </c>
      <c r="L1299" s="32"/>
      <c r="M1299" s="167"/>
      <c r="T1299" s="56"/>
      <c r="AU1299" s="17" t="s">
        <v>89</v>
      </c>
    </row>
    <row r="1300" spans="2:65" s="1" customFormat="1" ht="11.25">
      <c r="B1300" s="32"/>
      <c r="D1300" s="152" t="s">
        <v>257</v>
      </c>
      <c r="F1300" s="168" t="s">
        <v>790</v>
      </c>
      <c r="H1300" s="169">
        <v>133.56</v>
      </c>
      <c r="L1300" s="32"/>
      <c r="M1300" s="167"/>
      <c r="T1300" s="56"/>
      <c r="AU1300" s="17" t="s">
        <v>89</v>
      </c>
    </row>
    <row r="1301" spans="2:65" s="1" customFormat="1" ht="11.25">
      <c r="B1301" s="32"/>
      <c r="D1301" s="152" t="s">
        <v>257</v>
      </c>
      <c r="F1301" s="168" t="s">
        <v>791</v>
      </c>
      <c r="H1301" s="169">
        <v>19.11</v>
      </c>
      <c r="L1301" s="32"/>
      <c r="M1301" s="167"/>
      <c r="T1301" s="56"/>
      <c r="AU1301" s="17" t="s">
        <v>89</v>
      </c>
    </row>
    <row r="1302" spans="2:65" s="1" customFormat="1" ht="11.25">
      <c r="B1302" s="32"/>
      <c r="D1302" s="152" t="s">
        <v>257</v>
      </c>
      <c r="F1302" s="168" t="s">
        <v>792</v>
      </c>
      <c r="H1302" s="169">
        <v>2.73</v>
      </c>
      <c r="L1302" s="32"/>
      <c r="M1302" s="167"/>
      <c r="T1302" s="56"/>
      <c r="AU1302" s="17" t="s">
        <v>89</v>
      </c>
    </row>
    <row r="1303" spans="2:65" s="1" customFormat="1" ht="11.25">
      <c r="B1303" s="32"/>
      <c r="D1303" s="152" t="s">
        <v>257</v>
      </c>
      <c r="F1303" s="168" t="s">
        <v>252</v>
      </c>
      <c r="H1303" s="169">
        <v>201.81</v>
      </c>
      <c r="L1303" s="32"/>
      <c r="M1303" s="167"/>
      <c r="T1303" s="56"/>
      <c r="AU1303" s="17" t="s">
        <v>89</v>
      </c>
    </row>
    <row r="1304" spans="2:65" s="1" customFormat="1" ht="11.25">
      <c r="B1304" s="32"/>
      <c r="D1304" s="152" t="s">
        <v>257</v>
      </c>
      <c r="F1304" s="166" t="s">
        <v>325</v>
      </c>
      <c r="L1304" s="32"/>
      <c r="M1304" s="167"/>
      <c r="T1304" s="56"/>
      <c r="AU1304" s="17" t="s">
        <v>89</v>
      </c>
    </row>
    <row r="1305" spans="2:65" s="1" customFormat="1" ht="11.25">
      <c r="B1305" s="32"/>
      <c r="D1305" s="152" t="s">
        <v>257</v>
      </c>
      <c r="F1305" s="168" t="s">
        <v>326</v>
      </c>
      <c r="H1305" s="169">
        <v>0</v>
      </c>
      <c r="L1305" s="32"/>
      <c r="M1305" s="167"/>
      <c r="T1305" s="56"/>
      <c r="AU1305" s="17" t="s">
        <v>89</v>
      </c>
    </row>
    <row r="1306" spans="2:65" s="1" customFormat="1" ht="11.25">
      <c r="B1306" s="32"/>
      <c r="D1306" s="152" t="s">
        <v>257</v>
      </c>
      <c r="F1306" s="168" t="s">
        <v>327</v>
      </c>
      <c r="H1306" s="169">
        <v>24.31</v>
      </c>
      <c r="L1306" s="32"/>
      <c r="M1306" s="167"/>
      <c r="T1306" s="56"/>
      <c r="AU1306" s="17" t="s">
        <v>89</v>
      </c>
    </row>
    <row r="1307" spans="2:65" s="1" customFormat="1" ht="11.25">
      <c r="B1307" s="32"/>
      <c r="D1307" s="152" t="s">
        <v>257</v>
      </c>
      <c r="F1307" s="168" t="s">
        <v>328</v>
      </c>
      <c r="H1307" s="169">
        <v>69.959999999999994</v>
      </c>
      <c r="L1307" s="32"/>
      <c r="M1307" s="167"/>
      <c r="T1307" s="56"/>
      <c r="AU1307" s="17" t="s">
        <v>89</v>
      </c>
    </row>
    <row r="1308" spans="2:65" s="1" customFormat="1" ht="11.25">
      <c r="B1308" s="32"/>
      <c r="D1308" s="152" t="s">
        <v>257</v>
      </c>
      <c r="F1308" s="168" t="s">
        <v>329</v>
      </c>
      <c r="H1308" s="169">
        <v>10.01</v>
      </c>
      <c r="L1308" s="32"/>
      <c r="M1308" s="167"/>
      <c r="T1308" s="56"/>
      <c r="AU1308" s="17" t="s">
        <v>89</v>
      </c>
    </row>
    <row r="1309" spans="2:65" s="1" customFormat="1" ht="11.25">
      <c r="B1309" s="32"/>
      <c r="D1309" s="152" t="s">
        <v>257</v>
      </c>
      <c r="F1309" s="168" t="s">
        <v>330</v>
      </c>
      <c r="H1309" s="169">
        <v>1.43</v>
      </c>
      <c r="L1309" s="32"/>
      <c r="M1309" s="167"/>
      <c r="T1309" s="56"/>
      <c r="AU1309" s="17" t="s">
        <v>89</v>
      </c>
    </row>
    <row r="1310" spans="2:65" s="1" customFormat="1" ht="11.25">
      <c r="B1310" s="32"/>
      <c r="D1310" s="152" t="s">
        <v>257</v>
      </c>
      <c r="F1310" s="168" t="s">
        <v>252</v>
      </c>
      <c r="H1310" s="169">
        <v>105.71</v>
      </c>
      <c r="L1310" s="32"/>
      <c r="M1310" s="167"/>
      <c r="T1310" s="56"/>
      <c r="AU1310" s="17" t="s">
        <v>89</v>
      </c>
    </row>
    <row r="1311" spans="2:65" s="1" customFormat="1" ht="24.2" customHeight="1">
      <c r="B1311" s="32"/>
      <c r="C1311" s="138" t="s">
        <v>793</v>
      </c>
      <c r="D1311" s="138" t="s">
        <v>232</v>
      </c>
      <c r="E1311" s="139" t="s">
        <v>342</v>
      </c>
      <c r="F1311" s="140" t="s">
        <v>343</v>
      </c>
      <c r="G1311" s="141" t="s">
        <v>247</v>
      </c>
      <c r="H1311" s="142">
        <v>192.2</v>
      </c>
      <c r="I1311" s="143"/>
      <c r="J1311" s="144">
        <f>ROUND(I1311*H1311,2)</f>
        <v>0</v>
      </c>
      <c r="K1311" s="140" t="s">
        <v>236</v>
      </c>
      <c r="L1311" s="32"/>
      <c r="M1311" s="145" t="s">
        <v>1</v>
      </c>
      <c r="N1311" s="146" t="s">
        <v>46</v>
      </c>
      <c r="P1311" s="147">
        <f>O1311*H1311</f>
        <v>0</v>
      </c>
      <c r="Q1311" s="147">
        <v>1.1E-4</v>
      </c>
      <c r="R1311" s="147">
        <f>Q1311*H1311</f>
        <v>2.1142000000000001E-2</v>
      </c>
      <c r="S1311" s="147">
        <v>0</v>
      </c>
      <c r="T1311" s="148">
        <f>S1311*H1311</f>
        <v>0</v>
      </c>
      <c r="AR1311" s="149" t="s">
        <v>237</v>
      </c>
      <c r="AT1311" s="149" t="s">
        <v>232</v>
      </c>
      <c r="AU1311" s="149" t="s">
        <v>89</v>
      </c>
      <c r="AY1311" s="17" t="s">
        <v>230</v>
      </c>
      <c r="BE1311" s="150">
        <f>IF(N1311="základní",J1311,0)</f>
        <v>0</v>
      </c>
      <c r="BF1311" s="150">
        <f>IF(N1311="snížená",J1311,0)</f>
        <v>0</v>
      </c>
      <c r="BG1311" s="150">
        <f>IF(N1311="zákl. přenesená",J1311,0)</f>
        <v>0</v>
      </c>
      <c r="BH1311" s="150">
        <f>IF(N1311="sníž. přenesená",J1311,0)</f>
        <v>0</v>
      </c>
      <c r="BI1311" s="150">
        <f>IF(N1311="nulová",J1311,0)</f>
        <v>0</v>
      </c>
      <c r="BJ1311" s="17" t="s">
        <v>21</v>
      </c>
      <c r="BK1311" s="150">
        <f>ROUND(I1311*H1311,2)</f>
        <v>0</v>
      </c>
      <c r="BL1311" s="17" t="s">
        <v>237</v>
      </c>
      <c r="BM1311" s="149" t="s">
        <v>794</v>
      </c>
    </row>
    <row r="1312" spans="2:65" s="14" customFormat="1" ht="11.25">
      <c r="B1312" s="172"/>
      <c r="D1312" s="152" t="s">
        <v>250</v>
      </c>
      <c r="E1312" s="173" t="s">
        <v>1</v>
      </c>
      <c r="F1312" s="174" t="s">
        <v>787</v>
      </c>
      <c r="H1312" s="173" t="s">
        <v>1</v>
      </c>
      <c r="I1312" s="175"/>
      <c r="L1312" s="172"/>
      <c r="M1312" s="176"/>
      <c r="T1312" s="177"/>
      <c r="AT1312" s="173" t="s">
        <v>250</v>
      </c>
      <c r="AU1312" s="173" t="s">
        <v>89</v>
      </c>
      <c r="AV1312" s="14" t="s">
        <v>21</v>
      </c>
      <c r="AW1312" s="14" t="s">
        <v>36</v>
      </c>
      <c r="AX1312" s="14" t="s">
        <v>81</v>
      </c>
      <c r="AY1312" s="173" t="s">
        <v>230</v>
      </c>
    </row>
    <row r="1313" spans="2:65" s="14" customFormat="1" ht="11.25">
      <c r="B1313" s="172"/>
      <c r="D1313" s="152" t="s">
        <v>250</v>
      </c>
      <c r="E1313" s="173" t="s">
        <v>1</v>
      </c>
      <c r="F1313" s="174" t="s">
        <v>788</v>
      </c>
      <c r="H1313" s="173" t="s">
        <v>1</v>
      </c>
      <c r="I1313" s="175"/>
      <c r="L1313" s="172"/>
      <c r="M1313" s="176"/>
      <c r="T1313" s="177"/>
      <c r="AT1313" s="173" t="s">
        <v>250</v>
      </c>
      <c r="AU1313" s="173" t="s">
        <v>89</v>
      </c>
      <c r="AV1313" s="14" t="s">
        <v>21</v>
      </c>
      <c r="AW1313" s="14" t="s">
        <v>36</v>
      </c>
      <c r="AX1313" s="14" t="s">
        <v>81</v>
      </c>
      <c r="AY1313" s="173" t="s">
        <v>230</v>
      </c>
    </row>
    <row r="1314" spans="2:65" s="12" customFormat="1" ht="11.25">
      <c r="B1314" s="151"/>
      <c r="D1314" s="152" t="s">
        <v>250</v>
      </c>
      <c r="E1314" s="153" t="s">
        <v>1</v>
      </c>
      <c r="F1314" s="154" t="s">
        <v>752</v>
      </c>
      <c r="H1314" s="155">
        <v>44.2</v>
      </c>
      <c r="I1314" s="156"/>
      <c r="L1314" s="151"/>
      <c r="M1314" s="157"/>
      <c r="T1314" s="158"/>
      <c r="AT1314" s="153" t="s">
        <v>250</v>
      </c>
      <c r="AU1314" s="153" t="s">
        <v>89</v>
      </c>
      <c r="AV1314" s="12" t="s">
        <v>89</v>
      </c>
      <c r="AW1314" s="12" t="s">
        <v>36</v>
      </c>
      <c r="AX1314" s="12" t="s">
        <v>81</v>
      </c>
      <c r="AY1314" s="153" t="s">
        <v>230</v>
      </c>
    </row>
    <row r="1315" spans="2:65" s="12" customFormat="1" ht="11.25">
      <c r="B1315" s="151"/>
      <c r="D1315" s="152" t="s">
        <v>250</v>
      </c>
      <c r="E1315" s="153" t="s">
        <v>1</v>
      </c>
      <c r="F1315" s="154" t="s">
        <v>753</v>
      </c>
      <c r="H1315" s="155">
        <v>127.2</v>
      </c>
      <c r="I1315" s="156"/>
      <c r="L1315" s="151"/>
      <c r="M1315" s="157"/>
      <c r="T1315" s="158"/>
      <c r="AT1315" s="153" t="s">
        <v>250</v>
      </c>
      <c r="AU1315" s="153" t="s">
        <v>89</v>
      </c>
      <c r="AV1315" s="12" t="s">
        <v>89</v>
      </c>
      <c r="AW1315" s="12" t="s">
        <v>36</v>
      </c>
      <c r="AX1315" s="12" t="s">
        <v>81</v>
      </c>
      <c r="AY1315" s="153" t="s">
        <v>230</v>
      </c>
    </row>
    <row r="1316" spans="2:65" s="12" customFormat="1" ht="11.25">
      <c r="B1316" s="151"/>
      <c r="D1316" s="152" t="s">
        <v>250</v>
      </c>
      <c r="E1316" s="153" t="s">
        <v>1</v>
      </c>
      <c r="F1316" s="154" t="s">
        <v>754</v>
      </c>
      <c r="H1316" s="155">
        <v>18.2</v>
      </c>
      <c r="I1316" s="156"/>
      <c r="L1316" s="151"/>
      <c r="M1316" s="157"/>
      <c r="T1316" s="158"/>
      <c r="AT1316" s="153" t="s">
        <v>250</v>
      </c>
      <c r="AU1316" s="153" t="s">
        <v>89</v>
      </c>
      <c r="AV1316" s="12" t="s">
        <v>89</v>
      </c>
      <c r="AW1316" s="12" t="s">
        <v>36</v>
      </c>
      <c r="AX1316" s="12" t="s">
        <v>81</v>
      </c>
      <c r="AY1316" s="153" t="s">
        <v>230</v>
      </c>
    </row>
    <row r="1317" spans="2:65" s="12" customFormat="1" ht="11.25">
      <c r="B1317" s="151"/>
      <c r="D1317" s="152" t="s">
        <v>250</v>
      </c>
      <c r="E1317" s="153" t="s">
        <v>1</v>
      </c>
      <c r="F1317" s="154" t="s">
        <v>755</v>
      </c>
      <c r="H1317" s="155">
        <v>2.6</v>
      </c>
      <c r="I1317" s="156"/>
      <c r="L1317" s="151"/>
      <c r="M1317" s="157"/>
      <c r="T1317" s="158"/>
      <c r="AT1317" s="153" t="s">
        <v>250</v>
      </c>
      <c r="AU1317" s="153" t="s">
        <v>89</v>
      </c>
      <c r="AV1317" s="12" t="s">
        <v>89</v>
      </c>
      <c r="AW1317" s="12" t="s">
        <v>36</v>
      </c>
      <c r="AX1317" s="12" t="s">
        <v>81</v>
      </c>
      <c r="AY1317" s="153" t="s">
        <v>230</v>
      </c>
    </row>
    <row r="1318" spans="2:65" s="13" customFormat="1" ht="11.25">
      <c r="B1318" s="159"/>
      <c r="D1318" s="152" t="s">
        <v>250</v>
      </c>
      <c r="E1318" s="160" t="s">
        <v>1</v>
      </c>
      <c r="F1318" s="161" t="s">
        <v>252</v>
      </c>
      <c r="H1318" s="162">
        <v>192.2</v>
      </c>
      <c r="I1318" s="163"/>
      <c r="L1318" s="159"/>
      <c r="M1318" s="164"/>
      <c r="T1318" s="165"/>
      <c r="AT1318" s="160" t="s">
        <v>250</v>
      </c>
      <c r="AU1318" s="160" t="s">
        <v>89</v>
      </c>
      <c r="AV1318" s="13" t="s">
        <v>237</v>
      </c>
      <c r="AW1318" s="13" t="s">
        <v>36</v>
      </c>
      <c r="AX1318" s="13" t="s">
        <v>21</v>
      </c>
      <c r="AY1318" s="160" t="s">
        <v>230</v>
      </c>
    </row>
    <row r="1319" spans="2:65" s="1" customFormat="1" ht="21.75" customHeight="1">
      <c r="B1319" s="32"/>
      <c r="C1319" s="138" t="s">
        <v>795</v>
      </c>
      <c r="D1319" s="138" t="s">
        <v>232</v>
      </c>
      <c r="E1319" s="139" t="s">
        <v>348</v>
      </c>
      <c r="F1319" s="140" t="s">
        <v>349</v>
      </c>
      <c r="G1319" s="141" t="s">
        <v>350</v>
      </c>
      <c r="H1319" s="142">
        <v>60.063000000000002</v>
      </c>
      <c r="I1319" s="143"/>
      <c r="J1319" s="144">
        <f>ROUND(I1319*H1319,2)</f>
        <v>0</v>
      </c>
      <c r="K1319" s="140" t="s">
        <v>236</v>
      </c>
      <c r="L1319" s="32"/>
      <c r="M1319" s="145" t="s">
        <v>1</v>
      </c>
      <c r="N1319" s="146" t="s">
        <v>46</v>
      </c>
      <c r="P1319" s="147">
        <f>O1319*H1319</f>
        <v>0</v>
      </c>
      <c r="Q1319" s="147">
        <v>0</v>
      </c>
      <c r="R1319" s="147">
        <f>Q1319*H1319</f>
        <v>0</v>
      </c>
      <c r="S1319" s="147">
        <v>0</v>
      </c>
      <c r="T1319" s="148">
        <f>S1319*H1319</f>
        <v>0</v>
      </c>
      <c r="AR1319" s="149" t="s">
        <v>237</v>
      </c>
      <c r="AT1319" s="149" t="s">
        <v>232</v>
      </c>
      <c r="AU1319" s="149" t="s">
        <v>89</v>
      </c>
      <c r="AY1319" s="17" t="s">
        <v>230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21</v>
      </c>
      <c r="BK1319" s="150">
        <f>ROUND(I1319*H1319,2)</f>
        <v>0</v>
      </c>
      <c r="BL1319" s="17" t="s">
        <v>237</v>
      </c>
      <c r="BM1319" s="149" t="s">
        <v>796</v>
      </c>
    </row>
    <row r="1320" spans="2:65" s="1" customFormat="1" ht="24.2" customHeight="1">
      <c r="B1320" s="32"/>
      <c r="C1320" s="138" t="s">
        <v>797</v>
      </c>
      <c r="D1320" s="138" t="s">
        <v>232</v>
      </c>
      <c r="E1320" s="139" t="s">
        <v>353</v>
      </c>
      <c r="F1320" s="140" t="s">
        <v>354</v>
      </c>
      <c r="G1320" s="141" t="s">
        <v>350</v>
      </c>
      <c r="H1320" s="142">
        <v>540.56700000000001</v>
      </c>
      <c r="I1320" s="143"/>
      <c r="J1320" s="144">
        <f>ROUND(I1320*H1320,2)</f>
        <v>0</v>
      </c>
      <c r="K1320" s="140" t="s">
        <v>236</v>
      </c>
      <c r="L1320" s="32"/>
      <c r="M1320" s="145" t="s">
        <v>1</v>
      </c>
      <c r="N1320" s="146" t="s">
        <v>46</v>
      </c>
      <c r="P1320" s="147">
        <f>O1320*H1320</f>
        <v>0</v>
      </c>
      <c r="Q1320" s="147">
        <v>0</v>
      </c>
      <c r="R1320" s="147">
        <f>Q1320*H1320</f>
        <v>0</v>
      </c>
      <c r="S1320" s="147">
        <v>0</v>
      </c>
      <c r="T1320" s="148">
        <f>S1320*H1320</f>
        <v>0</v>
      </c>
      <c r="AR1320" s="149" t="s">
        <v>237</v>
      </c>
      <c r="AT1320" s="149" t="s">
        <v>232</v>
      </c>
      <c r="AU1320" s="149" t="s">
        <v>89</v>
      </c>
      <c r="AY1320" s="17" t="s">
        <v>230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21</v>
      </c>
      <c r="BK1320" s="150">
        <f>ROUND(I1320*H1320,2)</f>
        <v>0</v>
      </c>
      <c r="BL1320" s="17" t="s">
        <v>237</v>
      </c>
      <c r="BM1320" s="149" t="s">
        <v>798</v>
      </c>
    </row>
    <row r="1321" spans="2:65" s="12" customFormat="1" ht="11.25">
      <c r="B1321" s="151"/>
      <c r="D1321" s="152" t="s">
        <v>250</v>
      </c>
      <c r="F1321" s="154" t="s">
        <v>799</v>
      </c>
      <c r="H1321" s="155">
        <v>540.56700000000001</v>
      </c>
      <c r="I1321" s="156"/>
      <c r="L1321" s="151"/>
      <c r="M1321" s="157"/>
      <c r="T1321" s="158"/>
      <c r="AT1321" s="153" t="s">
        <v>250</v>
      </c>
      <c r="AU1321" s="153" t="s">
        <v>89</v>
      </c>
      <c r="AV1321" s="12" t="s">
        <v>89</v>
      </c>
      <c r="AW1321" s="12" t="s">
        <v>4</v>
      </c>
      <c r="AX1321" s="12" t="s">
        <v>21</v>
      </c>
      <c r="AY1321" s="153" t="s">
        <v>230</v>
      </c>
    </row>
    <row r="1322" spans="2:65" s="1" customFormat="1" ht="37.9" customHeight="1">
      <c r="B1322" s="32"/>
      <c r="C1322" s="138" t="s">
        <v>800</v>
      </c>
      <c r="D1322" s="138" t="s">
        <v>232</v>
      </c>
      <c r="E1322" s="139" t="s">
        <v>357</v>
      </c>
      <c r="F1322" s="140" t="s">
        <v>358</v>
      </c>
      <c r="G1322" s="141" t="s">
        <v>350</v>
      </c>
      <c r="H1322" s="142">
        <v>60.063000000000002</v>
      </c>
      <c r="I1322" s="143"/>
      <c r="J1322" s="144">
        <f>ROUND(I1322*H1322,2)</f>
        <v>0</v>
      </c>
      <c r="K1322" s="140" t="s">
        <v>248</v>
      </c>
      <c r="L1322" s="32"/>
      <c r="M1322" s="145" t="s">
        <v>1</v>
      </c>
      <c r="N1322" s="146" t="s">
        <v>46</v>
      </c>
      <c r="P1322" s="147">
        <f>O1322*H1322</f>
        <v>0</v>
      </c>
      <c r="Q1322" s="147">
        <v>0</v>
      </c>
      <c r="R1322" s="147">
        <f>Q1322*H1322</f>
        <v>0</v>
      </c>
      <c r="S1322" s="147">
        <v>0</v>
      </c>
      <c r="T1322" s="148">
        <f>S1322*H1322</f>
        <v>0</v>
      </c>
      <c r="AR1322" s="149" t="s">
        <v>237</v>
      </c>
      <c r="AT1322" s="149" t="s">
        <v>232</v>
      </c>
      <c r="AU1322" s="149" t="s">
        <v>89</v>
      </c>
      <c r="AY1322" s="17" t="s">
        <v>230</v>
      </c>
      <c r="BE1322" s="150">
        <f>IF(N1322="základní",J1322,0)</f>
        <v>0</v>
      </c>
      <c r="BF1322" s="150">
        <f>IF(N1322="snížená",J1322,0)</f>
        <v>0</v>
      </c>
      <c r="BG1322" s="150">
        <f>IF(N1322="zákl. přenesená",J1322,0)</f>
        <v>0</v>
      </c>
      <c r="BH1322" s="150">
        <f>IF(N1322="sníž. přenesená",J1322,0)</f>
        <v>0</v>
      </c>
      <c r="BI1322" s="150">
        <f>IF(N1322="nulová",J1322,0)</f>
        <v>0</v>
      </c>
      <c r="BJ1322" s="17" t="s">
        <v>21</v>
      </c>
      <c r="BK1322" s="150">
        <f>ROUND(I1322*H1322,2)</f>
        <v>0</v>
      </c>
      <c r="BL1322" s="17" t="s">
        <v>237</v>
      </c>
      <c r="BM1322" s="149" t="s">
        <v>801</v>
      </c>
    </row>
    <row r="1323" spans="2:65" s="1" customFormat="1" ht="33" customHeight="1">
      <c r="B1323" s="32"/>
      <c r="C1323" s="138" t="s">
        <v>802</v>
      </c>
      <c r="D1323" s="138" t="s">
        <v>232</v>
      </c>
      <c r="E1323" s="139" t="s">
        <v>803</v>
      </c>
      <c r="F1323" s="140" t="s">
        <v>804</v>
      </c>
      <c r="G1323" s="141" t="s">
        <v>276</v>
      </c>
      <c r="H1323" s="142">
        <v>435</v>
      </c>
      <c r="I1323" s="143"/>
      <c r="J1323" s="144">
        <f>ROUND(I1323*H1323,2)</f>
        <v>0</v>
      </c>
      <c r="K1323" s="140" t="s">
        <v>236</v>
      </c>
      <c r="L1323" s="32"/>
      <c r="M1323" s="145" t="s">
        <v>1</v>
      </c>
      <c r="N1323" s="146" t="s">
        <v>46</v>
      </c>
      <c r="P1323" s="147">
        <f>O1323*H1323</f>
        <v>0</v>
      </c>
      <c r="Q1323" s="147">
        <v>0.12966</v>
      </c>
      <c r="R1323" s="147">
        <f>Q1323*H1323</f>
        <v>56.402099999999997</v>
      </c>
      <c r="S1323" s="147">
        <v>0</v>
      </c>
      <c r="T1323" s="148">
        <f>S1323*H1323</f>
        <v>0</v>
      </c>
      <c r="AR1323" s="149" t="s">
        <v>237</v>
      </c>
      <c r="AT1323" s="149" t="s">
        <v>232</v>
      </c>
      <c r="AU1323" s="149" t="s">
        <v>89</v>
      </c>
      <c r="AY1323" s="17" t="s">
        <v>230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21</v>
      </c>
      <c r="BK1323" s="150">
        <f>ROUND(I1323*H1323,2)</f>
        <v>0</v>
      </c>
      <c r="BL1323" s="17" t="s">
        <v>237</v>
      </c>
      <c r="BM1323" s="149" t="s">
        <v>805</v>
      </c>
    </row>
    <row r="1324" spans="2:65" s="14" customFormat="1" ht="11.25">
      <c r="B1324" s="172"/>
      <c r="D1324" s="152" t="s">
        <v>250</v>
      </c>
      <c r="E1324" s="173" t="s">
        <v>1</v>
      </c>
      <c r="F1324" s="174" t="s">
        <v>724</v>
      </c>
      <c r="H1324" s="173" t="s">
        <v>1</v>
      </c>
      <c r="I1324" s="175"/>
      <c r="L1324" s="172"/>
      <c r="M1324" s="176"/>
      <c r="T1324" s="177"/>
      <c r="AT1324" s="173" t="s">
        <v>250</v>
      </c>
      <c r="AU1324" s="173" t="s">
        <v>89</v>
      </c>
      <c r="AV1324" s="14" t="s">
        <v>21</v>
      </c>
      <c r="AW1324" s="14" t="s">
        <v>36</v>
      </c>
      <c r="AX1324" s="14" t="s">
        <v>81</v>
      </c>
      <c r="AY1324" s="173" t="s">
        <v>230</v>
      </c>
    </row>
    <row r="1325" spans="2:65" s="14" customFormat="1" ht="11.25">
      <c r="B1325" s="172"/>
      <c r="D1325" s="152" t="s">
        <v>250</v>
      </c>
      <c r="E1325" s="173" t="s">
        <v>1</v>
      </c>
      <c r="F1325" s="174" t="s">
        <v>725</v>
      </c>
      <c r="H1325" s="173" t="s">
        <v>1</v>
      </c>
      <c r="I1325" s="175"/>
      <c r="L1325" s="172"/>
      <c r="M1325" s="176"/>
      <c r="T1325" s="177"/>
      <c r="AT1325" s="173" t="s">
        <v>250</v>
      </c>
      <c r="AU1325" s="173" t="s">
        <v>89</v>
      </c>
      <c r="AV1325" s="14" t="s">
        <v>21</v>
      </c>
      <c r="AW1325" s="14" t="s">
        <v>36</v>
      </c>
      <c r="AX1325" s="14" t="s">
        <v>81</v>
      </c>
      <c r="AY1325" s="173" t="s">
        <v>230</v>
      </c>
    </row>
    <row r="1326" spans="2:65" s="12" customFormat="1" ht="11.25">
      <c r="B1326" s="151"/>
      <c r="D1326" s="152" t="s">
        <v>250</v>
      </c>
      <c r="E1326" s="153" t="s">
        <v>1</v>
      </c>
      <c r="F1326" s="154" t="s">
        <v>726</v>
      </c>
      <c r="H1326" s="155">
        <v>59</v>
      </c>
      <c r="I1326" s="156"/>
      <c r="L1326" s="151"/>
      <c r="M1326" s="157"/>
      <c r="T1326" s="158"/>
      <c r="AT1326" s="153" t="s">
        <v>250</v>
      </c>
      <c r="AU1326" s="153" t="s">
        <v>89</v>
      </c>
      <c r="AV1326" s="12" t="s">
        <v>89</v>
      </c>
      <c r="AW1326" s="12" t="s">
        <v>36</v>
      </c>
      <c r="AX1326" s="12" t="s">
        <v>81</v>
      </c>
      <c r="AY1326" s="153" t="s">
        <v>230</v>
      </c>
    </row>
    <row r="1327" spans="2:65" s="12" customFormat="1" ht="11.25">
      <c r="B1327" s="151"/>
      <c r="D1327" s="152" t="s">
        <v>250</v>
      </c>
      <c r="E1327" s="153" t="s">
        <v>1</v>
      </c>
      <c r="F1327" s="154" t="s">
        <v>727</v>
      </c>
      <c r="H1327" s="155">
        <v>330</v>
      </c>
      <c r="I1327" s="156"/>
      <c r="L1327" s="151"/>
      <c r="M1327" s="157"/>
      <c r="T1327" s="158"/>
      <c r="AT1327" s="153" t="s">
        <v>250</v>
      </c>
      <c r="AU1327" s="153" t="s">
        <v>89</v>
      </c>
      <c r="AV1327" s="12" t="s">
        <v>89</v>
      </c>
      <c r="AW1327" s="12" t="s">
        <v>36</v>
      </c>
      <c r="AX1327" s="12" t="s">
        <v>81</v>
      </c>
      <c r="AY1327" s="153" t="s">
        <v>230</v>
      </c>
    </row>
    <row r="1328" spans="2:65" s="12" customFormat="1" ht="11.25">
      <c r="B1328" s="151"/>
      <c r="D1328" s="152" t="s">
        <v>250</v>
      </c>
      <c r="E1328" s="153" t="s">
        <v>1</v>
      </c>
      <c r="F1328" s="154" t="s">
        <v>728</v>
      </c>
      <c r="H1328" s="155">
        <v>46</v>
      </c>
      <c r="I1328" s="156"/>
      <c r="L1328" s="151"/>
      <c r="M1328" s="157"/>
      <c r="T1328" s="158"/>
      <c r="AT1328" s="153" t="s">
        <v>250</v>
      </c>
      <c r="AU1328" s="153" t="s">
        <v>89</v>
      </c>
      <c r="AV1328" s="12" t="s">
        <v>89</v>
      </c>
      <c r="AW1328" s="12" t="s">
        <v>36</v>
      </c>
      <c r="AX1328" s="12" t="s">
        <v>81</v>
      </c>
      <c r="AY1328" s="153" t="s">
        <v>230</v>
      </c>
    </row>
    <row r="1329" spans="2:65" s="13" customFormat="1" ht="11.25">
      <c r="B1329" s="159"/>
      <c r="D1329" s="152" t="s">
        <v>250</v>
      </c>
      <c r="E1329" s="160" t="s">
        <v>157</v>
      </c>
      <c r="F1329" s="161" t="s">
        <v>252</v>
      </c>
      <c r="H1329" s="162">
        <v>435</v>
      </c>
      <c r="I1329" s="163"/>
      <c r="L1329" s="159"/>
      <c r="M1329" s="164"/>
      <c r="T1329" s="165"/>
      <c r="AT1329" s="160" t="s">
        <v>250</v>
      </c>
      <c r="AU1329" s="160" t="s">
        <v>89</v>
      </c>
      <c r="AV1329" s="13" t="s">
        <v>237</v>
      </c>
      <c r="AW1329" s="13" t="s">
        <v>36</v>
      </c>
      <c r="AX1329" s="13" t="s">
        <v>21</v>
      </c>
      <c r="AY1329" s="160" t="s">
        <v>230</v>
      </c>
    </row>
    <row r="1330" spans="2:65" s="1" customFormat="1" ht="24.2" customHeight="1">
      <c r="B1330" s="32"/>
      <c r="C1330" s="138" t="s">
        <v>806</v>
      </c>
      <c r="D1330" s="138" t="s">
        <v>232</v>
      </c>
      <c r="E1330" s="139" t="s">
        <v>807</v>
      </c>
      <c r="F1330" s="140" t="s">
        <v>808</v>
      </c>
      <c r="G1330" s="141" t="s">
        <v>276</v>
      </c>
      <c r="H1330" s="142">
        <v>435</v>
      </c>
      <c r="I1330" s="143"/>
      <c r="J1330" s="144">
        <f>ROUND(I1330*H1330,2)</f>
        <v>0</v>
      </c>
      <c r="K1330" s="140" t="s">
        <v>248</v>
      </c>
      <c r="L1330" s="32"/>
      <c r="M1330" s="145" t="s">
        <v>1</v>
      </c>
      <c r="N1330" s="146" t="s">
        <v>46</v>
      </c>
      <c r="P1330" s="147">
        <f>O1330*H1330</f>
        <v>0</v>
      </c>
      <c r="Q1330" s="147">
        <v>0</v>
      </c>
      <c r="R1330" s="147">
        <f>Q1330*H1330</f>
        <v>0</v>
      </c>
      <c r="S1330" s="147">
        <v>0</v>
      </c>
      <c r="T1330" s="148">
        <f>S1330*H1330</f>
        <v>0</v>
      </c>
      <c r="AR1330" s="149" t="s">
        <v>237</v>
      </c>
      <c r="AT1330" s="149" t="s">
        <v>232</v>
      </c>
      <c r="AU1330" s="149" t="s">
        <v>89</v>
      </c>
      <c r="AY1330" s="17" t="s">
        <v>230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21</v>
      </c>
      <c r="BK1330" s="150">
        <f>ROUND(I1330*H1330,2)</f>
        <v>0</v>
      </c>
      <c r="BL1330" s="17" t="s">
        <v>237</v>
      </c>
      <c r="BM1330" s="149" t="s">
        <v>809</v>
      </c>
    </row>
    <row r="1331" spans="2:65" s="12" customFormat="1" ht="11.25">
      <c r="B1331" s="151"/>
      <c r="D1331" s="152" t="s">
        <v>250</v>
      </c>
      <c r="E1331" s="153" t="s">
        <v>1</v>
      </c>
      <c r="F1331" s="154" t="s">
        <v>157</v>
      </c>
      <c r="H1331" s="155">
        <v>435</v>
      </c>
      <c r="I1331" s="156"/>
      <c r="L1331" s="151"/>
      <c r="M1331" s="157"/>
      <c r="T1331" s="158"/>
      <c r="AT1331" s="153" t="s">
        <v>250</v>
      </c>
      <c r="AU1331" s="153" t="s">
        <v>89</v>
      </c>
      <c r="AV1331" s="12" t="s">
        <v>89</v>
      </c>
      <c r="AW1331" s="12" t="s">
        <v>36</v>
      </c>
      <c r="AX1331" s="12" t="s">
        <v>21</v>
      </c>
      <c r="AY1331" s="153" t="s">
        <v>230</v>
      </c>
    </row>
    <row r="1332" spans="2:65" s="1" customFormat="1" ht="11.25">
      <c r="B1332" s="32"/>
      <c r="D1332" s="152" t="s">
        <v>257</v>
      </c>
      <c r="F1332" s="166" t="s">
        <v>723</v>
      </c>
      <c r="L1332" s="32"/>
      <c r="M1332" s="167"/>
      <c r="T1332" s="56"/>
      <c r="AU1332" s="17" t="s">
        <v>89</v>
      </c>
    </row>
    <row r="1333" spans="2:65" s="1" customFormat="1" ht="11.25">
      <c r="B1333" s="32"/>
      <c r="D1333" s="152" t="s">
        <v>257</v>
      </c>
      <c r="F1333" s="168" t="s">
        <v>724</v>
      </c>
      <c r="H1333" s="169">
        <v>0</v>
      </c>
      <c r="L1333" s="32"/>
      <c r="M1333" s="167"/>
      <c r="T1333" s="56"/>
      <c r="AU1333" s="17" t="s">
        <v>89</v>
      </c>
    </row>
    <row r="1334" spans="2:65" s="1" customFormat="1" ht="11.25">
      <c r="B1334" s="32"/>
      <c r="D1334" s="152" t="s">
        <v>257</v>
      </c>
      <c r="F1334" s="168" t="s">
        <v>725</v>
      </c>
      <c r="H1334" s="169">
        <v>0</v>
      </c>
      <c r="L1334" s="32"/>
      <c r="M1334" s="167"/>
      <c r="T1334" s="56"/>
      <c r="AU1334" s="17" t="s">
        <v>89</v>
      </c>
    </row>
    <row r="1335" spans="2:65" s="1" customFormat="1" ht="11.25">
      <c r="B1335" s="32"/>
      <c r="D1335" s="152" t="s">
        <v>257</v>
      </c>
      <c r="F1335" s="168" t="s">
        <v>726</v>
      </c>
      <c r="H1335" s="169">
        <v>59</v>
      </c>
      <c r="L1335" s="32"/>
      <c r="M1335" s="167"/>
      <c r="T1335" s="56"/>
      <c r="AU1335" s="17" t="s">
        <v>89</v>
      </c>
    </row>
    <row r="1336" spans="2:65" s="1" customFormat="1" ht="11.25">
      <c r="B1336" s="32"/>
      <c r="D1336" s="152" t="s">
        <v>257</v>
      </c>
      <c r="F1336" s="168" t="s">
        <v>727</v>
      </c>
      <c r="H1336" s="169">
        <v>330</v>
      </c>
      <c r="L1336" s="32"/>
      <c r="M1336" s="167"/>
      <c r="T1336" s="56"/>
      <c r="AU1336" s="17" t="s">
        <v>89</v>
      </c>
    </row>
    <row r="1337" spans="2:65" s="1" customFormat="1" ht="11.25">
      <c r="B1337" s="32"/>
      <c r="D1337" s="152" t="s">
        <v>257</v>
      </c>
      <c r="F1337" s="168" t="s">
        <v>728</v>
      </c>
      <c r="H1337" s="169">
        <v>46</v>
      </c>
      <c r="L1337" s="32"/>
      <c r="M1337" s="167"/>
      <c r="T1337" s="56"/>
      <c r="AU1337" s="17" t="s">
        <v>89</v>
      </c>
    </row>
    <row r="1338" spans="2:65" s="1" customFormat="1" ht="11.25">
      <c r="B1338" s="32"/>
      <c r="D1338" s="152" t="s">
        <v>257</v>
      </c>
      <c r="F1338" s="168" t="s">
        <v>252</v>
      </c>
      <c r="H1338" s="169">
        <v>435</v>
      </c>
      <c r="L1338" s="32"/>
      <c r="M1338" s="167"/>
      <c r="T1338" s="56"/>
      <c r="AU1338" s="17" t="s">
        <v>89</v>
      </c>
    </row>
    <row r="1339" spans="2:65" s="1" customFormat="1" ht="33" customHeight="1">
      <c r="B1339" s="32"/>
      <c r="C1339" s="138" t="s">
        <v>810</v>
      </c>
      <c r="D1339" s="138" t="s">
        <v>232</v>
      </c>
      <c r="E1339" s="139" t="s">
        <v>811</v>
      </c>
      <c r="F1339" s="140" t="s">
        <v>812</v>
      </c>
      <c r="G1339" s="141" t="s">
        <v>247</v>
      </c>
      <c r="H1339" s="142">
        <v>127.7</v>
      </c>
      <c r="I1339" s="143"/>
      <c r="J1339" s="144">
        <f>ROUND(I1339*H1339,2)</f>
        <v>0</v>
      </c>
      <c r="K1339" s="140" t="s">
        <v>236</v>
      </c>
      <c r="L1339" s="32"/>
      <c r="M1339" s="145" t="s">
        <v>1</v>
      </c>
      <c r="N1339" s="146" t="s">
        <v>46</v>
      </c>
      <c r="P1339" s="147">
        <f>O1339*H1339</f>
        <v>0</v>
      </c>
      <c r="Q1339" s="147">
        <v>6.0999999999999997E-4</v>
      </c>
      <c r="R1339" s="147">
        <f>Q1339*H1339</f>
        <v>7.7896999999999994E-2</v>
      </c>
      <c r="S1339" s="147">
        <v>0</v>
      </c>
      <c r="T1339" s="148">
        <f>S1339*H1339</f>
        <v>0</v>
      </c>
      <c r="AR1339" s="149" t="s">
        <v>237</v>
      </c>
      <c r="AT1339" s="149" t="s">
        <v>232</v>
      </c>
      <c r="AU1339" s="149" t="s">
        <v>89</v>
      </c>
      <c r="AY1339" s="17" t="s">
        <v>230</v>
      </c>
      <c r="BE1339" s="150">
        <f>IF(N1339="základní",J1339,0)</f>
        <v>0</v>
      </c>
      <c r="BF1339" s="150">
        <f>IF(N1339="snížená",J1339,0)</f>
        <v>0</v>
      </c>
      <c r="BG1339" s="150">
        <f>IF(N1339="zákl. přenesená",J1339,0)</f>
        <v>0</v>
      </c>
      <c r="BH1339" s="150">
        <f>IF(N1339="sníž. přenesená",J1339,0)</f>
        <v>0</v>
      </c>
      <c r="BI1339" s="150">
        <f>IF(N1339="nulová",J1339,0)</f>
        <v>0</v>
      </c>
      <c r="BJ1339" s="17" t="s">
        <v>21</v>
      </c>
      <c r="BK1339" s="150">
        <f>ROUND(I1339*H1339,2)</f>
        <v>0</v>
      </c>
      <c r="BL1339" s="17" t="s">
        <v>237</v>
      </c>
      <c r="BM1339" s="149" t="s">
        <v>813</v>
      </c>
    </row>
    <row r="1340" spans="2:65" s="12" customFormat="1" ht="11.25">
      <c r="B1340" s="151"/>
      <c r="D1340" s="152" t="s">
        <v>250</v>
      </c>
      <c r="E1340" s="153" t="s">
        <v>1</v>
      </c>
      <c r="F1340" s="154" t="s">
        <v>159</v>
      </c>
      <c r="H1340" s="155">
        <v>127.7</v>
      </c>
      <c r="I1340" s="156"/>
      <c r="L1340" s="151"/>
      <c r="M1340" s="157"/>
      <c r="T1340" s="158"/>
      <c r="AT1340" s="153" t="s">
        <v>250</v>
      </c>
      <c r="AU1340" s="153" t="s">
        <v>89</v>
      </c>
      <c r="AV1340" s="12" t="s">
        <v>89</v>
      </c>
      <c r="AW1340" s="12" t="s">
        <v>36</v>
      </c>
      <c r="AX1340" s="12" t="s">
        <v>21</v>
      </c>
      <c r="AY1340" s="153" t="s">
        <v>230</v>
      </c>
    </row>
    <row r="1341" spans="2:65" s="1" customFormat="1" ht="11.25">
      <c r="B1341" s="32"/>
      <c r="D1341" s="152" t="s">
        <v>257</v>
      </c>
      <c r="F1341" s="166" t="s">
        <v>814</v>
      </c>
      <c r="L1341" s="32"/>
      <c r="M1341" s="167"/>
      <c r="T1341" s="56"/>
      <c r="AU1341" s="17" t="s">
        <v>89</v>
      </c>
    </row>
    <row r="1342" spans="2:65" s="1" customFormat="1" ht="11.25">
      <c r="B1342" s="32"/>
      <c r="D1342" s="152" t="s">
        <v>257</v>
      </c>
      <c r="F1342" s="168" t="s">
        <v>733</v>
      </c>
      <c r="H1342" s="169">
        <v>24</v>
      </c>
      <c r="L1342" s="32"/>
      <c r="M1342" s="167"/>
      <c r="T1342" s="56"/>
      <c r="AU1342" s="17" t="s">
        <v>89</v>
      </c>
    </row>
    <row r="1343" spans="2:65" s="1" customFormat="1" ht="11.25">
      <c r="B1343" s="32"/>
      <c r="D1343" s="152" t="s">
        <v>257</v>
      </c>
      <c r="F1343" s="168" t="s">
        <v>734</v>
      </c>
      <c r="H1343" s="169">
        <v>84.5</v>
      </c>
      <c r="L1343" s="32"/>
      <c r="M1343" s="167"/>
      <c r="T1343" s="56"/>
      <c r="AU1343" s="17" t="s">
        <v>89</v>
      </c>
    </row>
    <row r="1344" spans="2:65" s="1" customFormat="1" ht="11.25">
      <c r="B1344" s="32"/>
      <c r="D1344" s="152" t="s">
        <v>257</v>
      </c>
      <c r="F1344" s="168" t="s">
        <v>735</v>
      </c>
      <c r="H1344" s="169">
        <v>19.2</v>
      </c>
      <c r="L1344" s="32"/>
      <c r="M1344" s="167"/>
      <c r="T1344" s="56"/>
      <c r="AU1344" s="17" t="s">
        <v>89</v>
      </c>
    </row>
    <row r="1345" spans="2:65" s="1" customFormat="1" ht="11.25">
      <c r="B1345" s="32"/>
      <c r="D1345" s="152" t="s">
        <v>257</v>
      </c>
      <c r="F1345" s="168" t="s">
        <v>252</v>
      </c>
      <c r="H1345" s="169">
        <v>127.7</v>
      </c>
      <c r="L1345" s="32"/>
      <c r="M1345" s="167"/>
      <c r="T1345" s="56"/>
      <c r="AU1345" s="17" t="s">
        <v>89</v>
      </c>
    </row>
    <row r="1346" spans="2:65" s="1" customFormat="1" ht="37.9" customHeight="1">
      <c r="B1346" s="32"/>
      <c r="C1346" s="138" t="s">
        <v>815</v>
      </c>
      <c r="D1346" s="138" t="s">
        <v>232</v>
      </c>
      <c r="E1346" s="139" t="s">
        <v>816</v>
      </c>
      <c r="F1346" s="140" t="s">
        <v>817</v>
      </c>
      <c r="G1346" s="141" t="s">
        <v>276</v>
      </c>
      <c r="H1346" s="142">
        <v>394.01</v>
      </c>
      <c r="I1346" s="143"/>
      <c r="J1346" s="144">
        <f>ROUND(I1346*H1346,2)</f>
        <v>0</v>
      </c>
      <c r="K1346" s="140" t="s">
        <v>248</v>
      </c>
      <c r="L1346" s="32"/>
      <c r="M1346" s="145" t="s">
        <v>1</v>
      </c>
      <c r="N1346" s="146" t="s">
        <v>46</v>
      </c>
      <c r="P1346" s="147">
        <f>O1346*H1346</f>
        <v>0</v>
      </c>
      <c r="Q1346" s="147">
        <v>0.13200000000000001</v>
      </c>
      <c r="R1346" s="147">
        <f>Q1346*H1346</f>
        <v>52.009320000000002</v>
      </c>
      <c r="S1346" s="147">
        <v>0</v>
      </c>
      <c r="T1346" s="148">
        <f>S1346*H1346</f>
        <v>0</v>
      </c>
      <c r="AR1346" s="149" t="s">
        <v>237</v>
      </c>
      <c r="AT1346" s="149" t="s">
        <v>232</v>
      </c>
      <c r="AU1346" s="149" t="s">
        <v>89</v>
      </c>
      <c r="AY1346" s="17" t="s">
        <v>230</v>
      </c>
      <c r="BE1346" s="150">
        <f>IF(N1346="základní",J1346,0)</f>
        <v>0</v>
      </c>
      <c r="BF1346" s="150">
        <f>IF(N1346="snížená",J1346,0)</f>
        <v>0</v>
      </c>
      <c r="BG1346" s="150">
        <f>IF(N1346="zákl. přenesená",J1346,0)</f>
        <v>0</v>
      </c>
      <c r="BH1346" s="150">
        <f>IF(N1346="sníž. přenesená",J1346,0)</f>
        <v>0</v>
      </c>
      <c r="BI1346" s="150">
        <f>IF(N1346="nulová",J1346,0)</f>
        <v>0</v>
      </c>
      <c r="BJ1346" s="17" t="s">
        <v>21</v>
      </c>
      <c r="BK1346" s="150">
        <f>ROUND(I1346*H1346,2)</f>
        <v>0</v>
      </c>
      <c r="BL1346" s="17" t="s">
        <v>237</v>
      </c>
      <c r="BM1346" s="149" t="s">
        <v>818</v>
      </c>
    </row>
    <row r="1347" spans="2:65" s="14" customFormat="1" ht="11.25">
      <c r="B1347" s="172"/>
      <c r="D1347" s="152" t="s">
        <v>250</v>
      </c>
      <c r="E1347" s="173" t="s">
        <v>1</v>
      </c>
      <c r="F1347" s="174" t="s">
        <v>744</v>
      </c>
      <c r="H1347" s="173" t="s">
        <v>1</v>
      </c>
      <c r="I1347" s="175"/>
      <c r="L1347" s="172"/>
      <c r="M1347" s="176"/>
      <c r="T1347" s="177"/>
      <c r="AT1347" s="173" t="s">
        <v>250</v>
      </c>
      <c r="AU1347" s="173" t="s">
        <v>89</v>
      </c>
      <c r="AV1347" s="14" t="s">
        <v>21</v>
      </c>
      <c r="AW1347" s="14" t="s">
        <v>36</v>
      </c>
      <c r="AX1347" s="14" t="s">
        <v>81</v>
      </c>
      <c r="AY1347" s="173" t="s">
        <v>230</v>
      </c>
    </row>
    <row r="1348" spans="2:65" s="12" customFormat="1" ht="11.25">
      <c r="B1348" s="151"/>
      <c r="D1348" s="152" t="s">
        <v>250</v>
      </c>
      <c r="E1348" s="153" t="s">
        <v>1</v>
      </c>
      <c r="F1348" s="154" t="s">
        <v>745</v>
      </c>
      <c r="H1348" s="155">
        <v>90.61</v>
      </c>
      <c r="I1348" s="156"/>
      <c r="L1348" s="151"/>
      <c r="M1348" s="157"/>
      <c r="T1348" s="158"/>
      <c r="AT1348" s="153" t="s">
        <v>250</v>
      </c>
      <c r="AU1348" s="153" t="s">
        <v>89</v>
      </c>
      <c r="AV1348" s="12" t="s">
        <v>89</v>
      </c>
      <c r="AW1348" s="12" t="s">
        <v>36</v>
      </c>
      <c r="AX1348" s="12" t="s">
        <v>81</v>
      </c>
      <c r="AY1348" s="153" t="s">
        <v>230</v>
      </c>
    </row>
    <row r="1349" spans="2:65" s="12" customFormat="1" ht="11.25">
      <c r="B1349" s="151"/>
      <c r="D1349" s="152" t="s">
        <v>250</v>
      </c>
      <c r="E1349" s="153" t="s">
        <v>1</v>
      </c>
      <c r="F1349" s="154" t="s">
        <v>746</v>
      </c>
      <c r="H1349" s="155">
        <v>260.76</v>
      </c>
      <c r="I1349" s="156"/>
      <c r="L1349" s="151"/>
      <c r="M1349" s="157"/>
      <c r="T1349" s="158"/>
      <c r="AT1349" s="153" t="s">
        <v>250</v>
      </c>
      <c r="AU1349" s="153" t="s">
        <v>89</v>
      </c>
      <c r="AV1349" s="12" t="s">
        <v>89</v>
      </c>
      <c r="AW1349" s="12" t="s">
        <v>36</v>
      </c>
      <c r="AX1349" s="12" t="s">
        <v>81</v>
      </c>
      <c r="AY1349" s="153" t="s">
        <v>230</v>
      </c>
    </row>
    <row r="1350" spans="2:65" s="12" customFormat="1" ht="11.25">
      <c r="B1350" s="151"/>
      <c r="D1350" s="152" t="s">
        <v>250</v>
      </c>
      <c r="E1350" s="153" t="s">
        <v>1</v>
      </c>
      <c r="F1350" s="154" t="s">
        <v>747</v>
      </c>
      <c r="H1350" s="155">
        <v>37.31</v>
      </c>
      <c r="I1350" s="156"/>
      <c r="L1350" s="151"/>
      <c r="M1350" s="157"/>
      <c r="T1350" s="158"/>
      <c r="AT1350" s="153" t="s">
        <v>250</v>
      </c>
      <c r="AU1350" s="153" t="s">
        <v>89</v>
      </c>
      <c r="AV1350" s="12" t="s">
        <v>89</v>
      </c>
      <c r="AW1350" s="12" t="s">
        <v>36</v>
      </c>
      <c r="AX1350" s="12" t="s">
        <v>81</v>
      </c>
      <c r="AY1350" s="153" t="s">
        <v>230</v>
      </c>
    </row>
    <row r="1351" spans="2:65" s="12" customFormat="1" ht="11.25">
      <c r="B1351" s="151"/>
      <c r="D1351" s="152" t="s">
        <v>250</v>
      </c>
      <c r="E1351" s="153" t="s">
        <v>1</v>
      </c>
      <c r="F1351" s="154" t="s">
        <v>748</v>
      </c>
      <c r="H1351" s="155">
        <v>5.33</v>
      </c>
      <c r="I1351" s="156"/>
      <c r="L1351" s="151"/>
      <c r="M1351" s="157"/>
      <c r="T1351" s="158"/>
      <c r="AT1351" s="153" t="s">
        <v>250</v>
      </c>
      <c r="AU1351" s="153" t="s">
        <v>89</v>
      </c>
      <c r="AV1351" s="12" t="s">
        <v>89</v>
      </c>
      <c r="AW1351" s="12" t="s">
        <v>36</v>
      </c>
      <c r="AX1351" s="12" t="s">
        <v>81</v>
      </c>
      <c r="AY1351" s="153" t="s">
        <v>230</v>
      </c>
    </row>
    <row r="1352" spans="2:65" s="13" customFormat="1" ht="11.25">
      <c r="B1352" s="159"/>
      <c r="D1352" s="152" t="s">
        <v>250</v>
      </c>
      <c r="E1352" s="160" t="s">
        <v>179</v>
      </c>
      <c r="F1352" s="161" t="s">
        <v>252</v>
      </c>
      <c r="H1352" s="162">
        <v>394.01</v>
      </c>
      <c r="I1352" s="163"/>
      <c r="L1352" s="159"/>
      <c r="M1352" s="164"/>
      <c r="T1352" s="165"/>
      <c r="AT1352" s="160" t="s">
        <v>250</v>
      </c>
      <c r="AU1352" s="160" t="s">
        <v>89</v>
      </c>
      <c r="AV1352" s="13" t="s">
        <v>237</v>
      </c>
      <c r="AW1352" s="13" t="s">
        <v>36</v>
      </c>
      <c r="AX1352" s="13" t="s">
        <v>21</v>
      </c>
      <c r="AY1352" s="160" t="s">
        <v>230</v>
      </c>
    </row>
    <row r="1353" spans="2:65" s="1" customFormat="1" ht="24.2" customHeight="1">
      <c r="B1353" s="32"/>
      <c r="C1353" s="138" t="s">
        <v>819</v>
      </c>
      <c r="D1353" s="138" t="s">
        <v>232</v>
      </c>
      <c r="E1353" s="139" t="s">
        <v>807</v>
      </c>
      <c r="F1353" s="140" t="s">
        <v>808</v>
      </c>
      <c r="G1353" s="141" t="s">
        <v>276</v>
      </c>
      <c r="H1353" s="142">
        <v>394.01</v>
      </c>
      <c r="I1353" s="143"/>
      <c r="J1353" s="144">
        <f>ROUND(I1353*H1353,2)</f>
        <v>0</v>
      </c>
      <c r="K1353" s="140" t="s">
        <v>248</v>
      </c>
      <c r="L1353" s="32"/>
      <c r="M1353" s="145" t="s">
        <v>1</v>
      </c>
      <c r="N1353" s="146" t="s">
        <v>46</v>
      </c>
      <c r="P1353" s="147">
        <f>O1353*H1353</f>
        <v>0</v>
      </c>
      <c r="Q1353" s="147">
        <v>0</v>
      </c>
      <c r="R1353" s="147">
        <f>Q1353*H1353</f>
        <v>0</v>
      </c>
      <c r="S1353" s="147">
        <v>0</v>
      </c>
      <c r="T1353" s="148">
        <f>S1353*H1353</f>
        <v>0</v>
      </c>
      <c r="AR1353" s="149" t="s">
        <v>237</v>
      </c>
      <c r="AT1353" s="149" t="s">
        <v>232</v>
      </c>
      <c r="AU1353" s="149" t="s">
        <v>89</v>
      </c>
      <c r="AY1353" s="17" t="s">
        <v>230</v>
      </c>
      <c r="BE1353" s="150">
        <f>IF(N1353="základní",J1353,0)</f>
        <v>0</v>
      </c>
      <c r="BF1353" s="150">
        <f>IF(N1353="snížená",J1353,0)</f>
        <v>0</v>
      </c>
      <c r="BG1353" s="150">
        <f>IF(N1353="zákl. přenesená",J1353,0)</f>
        <v>0</v>
      </c>
      <c r="BH1353" s="150">
        <f>IF(N1353="sníž. přenesená",J1353,0)</f>
        <v>0</v>
      </c>
      <c r="BI1353" s="150">
        <f>IF(N1353="nulová",J1353,0)</f>
        <v>0</v>
      </c>
      <c r="BJ1353" s="17" t="s">
        <v>21</v>
      </c>
      <c r="BK1353" s="150">
        <f>ROUND(I1353*H1353,2)</f>
        <v>0</v>
      </c>
      <c r="BL1353" s="17" t="s">
        <v>237</v>
      </c>
      <c r="BM1353" s="149" t="s">
        <v>820</v>
      </c>
    </row>
    <row r="1354" spans="2:65" s="12" customFormat="1" ht="11.25">
      <c r="B1354" s="151"/>
      <c r="D1354" s="152" t="s">
        <v>250</v>
      </c>
      <c r="E1354" s="153" t="s">
        <v>1</v>
      </c>
      <c r="F1354" s="154" t="s">
        <v>179</v>
      </c>
      <c r="H1354" s="155">
        <v>394.01</v>
      </c>
      <c r="I1354" s="156"/>
      <c r="L1354" s="151"/>
      <c r="M1354" s="157"/>
      <c r="T1354" s="158"/>
      <c r="AT1354" s="153" t="s">
        <v>250</v>
      </c>
      <c r="AU1354" s="153" t="s">
        <v>89</v>
      </c>
      <c r="AV1354" s="12" t="s">
        <v>89</v>
      </c>
      <c r="AW1354" s="12" t="s">
        <v>36</v>
      </c>
      <c r="AX1354" s="12" t="s">
        <v>21</v>
      </c>
      <c r="AY1354" s="153" t="s">
        <v>230</v>
      </c>
    </row>
    <row r="1355" spans="2:65" s="1" customFormat="1" ht="11.25">
      <c r="B1355" s="32"/>
      <c r="D1355" s="152" t="s">
        <v>257</v>
      </c>
      <c r="F1355" s="166" t="s">
        <v>743</v>
      </c>
      <c r="L1355" s="32"/>
      <c r="M1355" s="167"/>
      <c r="T1355" s="56"/>
      <c r="AU1355" s="17" t="s">
        <v>89</v>
      </c>
    </row>
    <row r="1356" spans="2:65" s="1" customFormat="1" ht="11.25">
      <c r="B1356" s="32"/>
      <c r="D1356" s="152" t="s">
        <v>257</v>
      </c>
      <c r="F1356" s="168" t="s">
        <v>744</v>
      </c>
      <c r="H1356" s="169">
        <v>0</v>
      </c>
      <c r="L1356" s="32"/>
      <c r="M1356" s="167"/>
      <c r="T1356" s="56"/>
      <c r="AU1356" s="17" t="s">
        <v>89</v>
      </c>
    </row>
    <row r="1357" spans="2:65" s="1" customFormat="1" ht="11.25">
      <c r="B1357" s="32"/>
      <c r="D1357" s="152" t="s">
        <v>257</v>
      </c>
      <c r="F1357" s="168" t="s">
        <v>745</v>
      </c>
      <c r="H1357" s="169">
        <v>90.61</v>
      </c>
      <c r="L1357" s="32"/>
      <c r="M1357" s="167"/>
      <c r="T1357" s="56"/>
      <c r="AU1357" s="17" t="s">
        <v>89</v>
      </c>
    </row>
    <row r="1358" spans="2:65" s="1" customFormat="1" ht="11.25">
      <c r="B1358" s="32"/>
      <c r="D1358" s="152" t="s">
        <v>257</v>
      </c>
      <c r="F1358" s="168" t="s">
        <v>746</v>
      </c>
      <c r="H1358" s="169">
        <v>260.76</v>
      </c>
      <c r="L1358" s="32"/>
      <c r="M1358" s="167"/>
      <c r="T1358" s="56"/>
      <c r="AU1358" s="17" t="s">
        <v>89</v>
      </c>
    </row>
    <row r="1359" spans="2:65" s="1" customFormat="1" ht="11.25">
      <c r="B1359" s="32"/>
      <c r="D1359" s="152" t="s">
        <v>257</v>
      </c>
      <c r="F1359" s="168" t="s">
        <v>747</v>
      </c>
      <c r="H1359" s="169">
        <v>37.31</v>
      </c>
      <c r="L1359" s="32"/>
      <c r="M1359" s="167"/>
      <c r="T1359" s="56"/>
      <c r="AU1359" s="17" t="s">
        <v>89</v>
      </c>
    </row>
    <row r="1360" spans="2:65" s="1" customFormat="1" ht="11.25">
      <c r="B1360" s="32"/>
      <c r="D1360" s="152" t="s">
        <v>257</v>
      </c>
      <c r="F1360" s="168" t="s">
        <v>748</v>
      </c>
      <c r="H1360" s="169">
        <v>5.33</v>
      </c>
      <c r="L1360" s="32"/>
      <c r="M1360" s="167"/>
      <c r="T1360" s="56"/>
      <c r="AU1360" s="17" t="s">
        <v>89</v>
      </c>
    </row>
    <row r="1361" spans="2:65" s="1" customFormat="1" ht="11.25">
      <c r="B1361" s="32"/>
      <c r="D1361" s="152" t="s">
        <v>257</v>
      </c>
      <c r="F1361" s="168" t="s">
        <v>252</v>
      </c>
      <c r="H1361" s="169">
        <v>394.01</v>
      </c>
      <c r="L1361" s="32"/>
      <c r="M1361" s="167"/>
      <c r="T1361" s="56"/>
      <c r="AU1361" s="17" t="s">
        <v>89</v>
      </c>
    </row>
    <row r="1362" spans="2:65" s="1" customFormat="1" ht="37.9" customHeight="1">
      <c r="B1362" s="32"/>
      <c r="C1362" s="138" t="s">
        <v>99</v>
      </c>
      <c r="D1362" s="138" t="s">
        <v>232</v>
      </c>
      <c r="E1362" s="139" t="s">
        <v>821</v>
      </c>
      <c r="F1362" s="140" t="s">
        <v>822</v>
      </c>
      <c r="G1362" s="141" t="s">
        <v>276</v>
      </c>
      <c r="H1362" s="142">
        <v>297.91000000000003</v>
      </c>
      <c r="I1362" s="143"/>
      <c r="J1362" s="144">
        <f>ROUND(I1362*H1362,2)</f>
        <v>0</v>
      </c>
      <c r="K1362" s="140" t="s">
        <v>236</v>
      </c>
      <c r="L1362" s="32"/>
      <c r="M1362" s="145" t="s">
        <v>1</v>
      </c>
      <c r="N1362" s="146" t="s">
        <v>46</v>
      </c>
      <c r="P1362" s="147">
        <f>O1362*H1362</f>
        <v>0</v>
      </c>
      <c r="Q1362" s="147">
        <v>0.26375999999999999</v>
      </c>
      <c r="R1362" s="147">
        <f>Q1362*H1362</f>
        <v>78.576741600000005</v>
      </c>
      <c r="S1362" s="147">
        <v>0</v>
      </c>
      <c r="T1362" s="148">
        <f>S1362*H1362</f>
        <v>0</v>
      </c>
      <c r="AR1362" s="149" t="s">
        <v>237</v>
      </c>
      <c r="AT1362" s="149" t="s">
        <v>232</v>
      </c>
      <c r="AU1362" s="149" t="s">
        <v>89</v>
      </c>
      <c r="AY1362" s="17" t="s">
        <v>230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21</v>
      </c>
      <c r="BK1362" s="150">
        <f>ROUND(I1362*H1362,2)</f>
        <v>0</v>
      </c>
      <c r="BL1362" s="17" t="s">
        <v>237</v>
      </c>
      <c r="BM1362" s="149" t="s">
        <v>823</v>
      </c>
    </row>
    <row r="1363" spans="2:65" s="14" customFormat="1" ht="11.25">
      <c r="B1363" s="172"/>
      <c r="D1363" s="152" t="s">
        <v>250</v>
      </c>
      <c r="E1363" s="173" t="s">
        <v>1</v>
      </c>
      <c r="F1363" s="174" t="s">
        <v>764</v>
      </c>
      <c r="H1363" s="173" t="s">
        <v>1</v>
      </c>
      <c r="I1363" s="175"/>
      <c r="L1363" s="172"/>
      <c r="M1363" s="176"/>
      <c r="T1363" s="177"/>
      <c r="AT1363" s="173" t="s">
        <v>250</v>
      </c>
      <c r="AU1363" s="173" t="s">
        <v>89</v>
      </c>
      <c r="AV1363" s="14" t="s">
        <v>21</v>
      </c>
      <c r="AW1363" s="14" t="s">
        <v>36</v>
      </c>
      <c r="AX1363" s="14" t="s">
        <v>81</v>
      </c>
      <c r="AY1363" s="173" t="s">
        <v>230</v>
      </c>
    </row>
    <row r="1364" spans="2:65" s="12" customFormat="1" ht="11.25">
      <c r="B1364" s="151"/>
      <c r="D1364" s="152" t="s">
        <v>250</v>
      </c>
      <c r="E1364" s="153" t="s">
        <v>1</v>
      </c>
      <c r="F1364" s="154" t="s">
        <v>765</v>
      </c>
      <c r="H1364" s="155">
        <v>68.510000000000005</v>
      </c>
      <c r="I1364" s="156"/>
      <c r="L1364" s="151"/>
      <c r="M1364" s="157"/>
      <c r="T1364" s="158"/>
      <c r="AT1364" s="153" t="s">
        <v>250</v>
      </c>
      <c r="AU1364" s="153" t="s">
        <v>89</v>
      </c>
      <c r="AV1364" s="12" t="s">
        <v>89</v>
      </c>
      <c r="AW1364" s="12" t="s">
        <v>36</v>
      </c>
      <c r="AX1364" s="12" t="s">
        <v>81</v>
      </c>
      <c r="AY1364" s="153" t="s">
        <v>230</v>
      </c>
    </row>
    <row r="1365" spans="2:65" s="12" customFormat="1" ht="11.25">
      <c r="B1365" s="151"/>
      <c r="D1365" s="152" t="s">
        <v>250</v>
      </c>
      <c r="E1365" s="153" t="s">
        <v>1</v>
      </c>
      <c r="F1365" s="154" t="s">
        <v>766</v>
      </c>
      <c r="H1365" s="155">
        <v>197.16</v>
      </c>
      <c r="I1365" s="156"/>
      <c r="L1365" s="151"/>
      <c r="M1365" s="157"/>
      <c r="T1365" s="158"/>
      <c r="AT1365" s="153" t="s">
        <v>250</v>
      </c>
      <c r="AU1365" s="153" t="s">
        <v>89</v>
      </c>
      <c r="AV1365" s="12" t="s">
        <v>89</v>
      </c>
      <c r="AW1365" s="12" t="s">
        <v>36</v>
      </c>
      <c r="AX1365" s="12" t="s">
        <v>81</v>
      </c>
      <c r="AY1365" s="153" t="s">
        <v>230</v>
      </c>
    </row>
    <row r="1366" spans="2:65" s="12" customFormat="1" ht="11.25">
      <c r="B1366" s="151"/>
      <c r="D1366" s="152" t="s">
        <v>250</v>
      </c>
      <c r="E1366" s="153" t="s">
        <v>1</v>
      </c>
      <c r="F1366" s="154" t="s">
        <v>767</v>
      </c>
      <c r="H1366" s="155">
        <v>28.21</v>
      </c>
      <c r="I1366" s="156"/>
      <c r="L1366" s="151"/>
      <c r="M1366" s="157"/>
      <c r="T1366" s="158"/>
      <c r="AT1366" s="153" t="s">
        <v>250</v>
      </c>
      <c r="AU1366" s="153" t="s">
        <v>89</v>
      </c>
      <c r="AV1366" s="12" t="s">
        <v>89</v>
      </c>
      <c r="AW1366" s="12" t="s">
        <v>36</v>
      </c>
      <c r="AX1366" s="12" t="s">
        <v>81</v>
      </c>
      <c r="AY1366" s="153" t="s">
        <v>230</v>
      </c>
    </row>
    <row r="1367" spans="2:65" s="12" customFormat="1" ht="11.25">
      <c r="B1367" s="151"/>
      <c r="D1367" s="152" t="s">
        <v>250</v>
      </c>
      <c r="E1367" s="153" t="s">
        <v>1</v>
      </c>
      <c r="F1367" s="154" t="s">
        <v>768</v>
      </c>
      <c r="H1367" s="155">
        <v>4.03</v>
      </c>
      <c r="I1367" s="156"/>
      <c r="L1367" s="151"/>
      <c r="M1367" s="157"/>
      <c r="T1367" s="158"/>
      <c r="AT1367" s="153" t="s">
        <v>250</v>
      </c>
      <c r="AU1367" s="153" t="s">
        <v>89</v>
      </c>
      <c r="AV1367" s="12" t="s">
        <v>89</v>
      </c>
      <c r="AW1367" s="12" t="s">
        <v>36</v>
      </c>
      <c r="AX1367" s="12" t="s">
        <v>81</v>
      </c>
      <c r="AY1367" s="153" t="s">
        <v>230</v>
      </c>
    </row>
    <row r="1368" spans="2:65" s="13" customFormat="1" ht="11.25">
      <c r="B1368" s="159"/>
      <c r="D1368" s="152" t="s">
        <v>250</v>
      </c>
      <c r="E1368" s="160" t="s">
        <v>162</v>
      </c>
      <c r="F1368" s="161" t="s">
        <v>252</v>
      </c>
      <c r="H1368" s="162">
        <v>297.91000000000003</v>
      </c>
      <c r="I1368" s="163"/>
      <c r="L1368" s="159"/>
      <c r="M1368" s="164"/>
      <c r="T1368" s="165"/>
      <c r="AT1368" s="160" t="s">
        <v>250</v>
      </c>
      <c r="AU1368" s="160" t="s">
        <v>89</v>
      </c>
      <c r="AV1368" s="13" t="s">
        <v>237</v>
      </c>
      <c r="AW1368" s="13" t="s">
        <v>36</v>
      </c>
      <c r="AX1368" s="13" t="s">
        <v>21</v>
      </c>
      <c r="AY1368" s="160" t="s">
        <v>230</v>
      </c>
    </row>
    <row r="1369" spans="2:65" s="1" customFormat="1" ht="24.2" customHeight="1">
      <c r="B1369" s="32"/>
      <c r="C1369" s="138" t="s">
        <v>824</v>
      </c>
      <c r="D1369" s="138" t="s">
        <v>232</v>
      </c>
      <c r="E1369" s="139" t="s">
        <v>825</v>
      </c>
      <c r="F1369" s="140" t="s">
        <v>826</v>
      </c>
      <c r="G1369" s="141" t="s">
        <v>276</v>
      </c>
      <c r="H1369" s="142">
        <v>297.91000000000003</v>
      </c>
      <c r="I1369" s="143"/>
      <c r="J1369" s="144">
        <f>ROUND(I1369*H1369,2)</f>
        <v>0</v>
      </c>
      <c r="K1369" s="140" t="s">
        <v>248</v>
      </c>
      <c r="L1369" s="32"/>
      <c r="M1369" s="145" t="s">
        <v>1</v>
      </c>
      <c r="N1369" s="146" t="s">
        <v>46</v>
      </c>
      <c r="P1369" s="147">
        <f>O1369*H1369</f>
        <v>0</v>
      </c>
      <c r="Q1369" s="147">
        <v>0</v>
      </c>
      <c r="R1369" s="147">
        <f>Q1369*H1369</f>
        <v>0</v>
      </c>
      <c r="S1369" s="147">
        <v>0</v>
      </c>
      <c r="T1369" s="148">
        <f>S1369*H1369</f>
        <v>0</v>
      </c>
      <c r="AR1369" s="149" t="s">
        <v>237</v>
      </c>
      <c r="AT1369" s="149" t="s">
        <v>232</v>
      </c>
      <c r="AU1369" s="149" t="s">
        <v>89</v>
      </c>
      <c r="AY1369" s="17" t="s">
        <v>230</v>
      </c>
      <c r="BE1369" s="150">
        <f>IF(N1369="základní",J1369,0)</f>
        <v>0</v>
      </c>
      <c r="BF1369" s="150">
        <f>IF(N1369="snížená",J1369,0)</f>
        <v>0</v>
      </c>
      <c r="BG1369" s="150">
        <f>IF(N1369="zákl. přenesená",J1369,0)</f>
        <v>0</v>
      </c>
      <c r="BH1369" s="150">
        <f>IF(N1369="sníž. přenesená",J1369,0)</f>
        <v>0</v>
      </c>
      <c r="BI1369" s="150">
        <f>IF(N1369="nulová",J1369,0)</f>
        <v>0</v>
      </c>
      <c r="BJ1369" s="17" t="s">
        <v>21</v>
      </c>
      <c r="BK1369" s="150">
        <f>ROUND(I1369*H1369,2)</f>
        <v>0</v>
      </c>
      <c r="BL1369" s="17" t="s">
        <v>237</v>
      </c>
      <c r="BM1369" s="149" t="s">
        <v>827</v>
      </c>
    </row>
    <row r="1370" spans="2:65" s="12" customFormat="1" ht="11.25">
      <c r="B1370" s="151"/>
      <c r="D1370" s="152" t="s">
        <v>250</v>
      </c>
      <c r="E1370" s="153" t="s">
        <v>1</v>
      </c>
      <c r="F1370" s="154" t="s">
        <v>162</v>
      </c>
      <c r="H1370" s="155">
        <v>297.91000000000003</v>
      </c>
      <c r="I1370" s="156"/>
      <c r="L1370" s="151"/>
      <c r="M1370" s="157"/>
      <c r="T1370" s="158"/>
      <c r="AT1370" s="153" t="s">
        <v>250</v>
      </c>
      <c r="AU1370" s="153" t="s">
        <v>89</v>
      </c>
      <c r="AV1370" s="12" t="s">
        <v>89</v>
      </c>
      <c r="AW1370" s="12" t="s">
        <v>36</v>
      </c>
      <c r="AX1370" s="12" t="s">
        <v>21</v>
      </c>
      <c r="AY1370" s="153" t="s">
        <v>230</v>
      </c>
    </row>
    <row r="1371" spans="2:65" s="1" customFormat="1" ht="11.25">
      <c r="B1371" s="32"/>
      <c r="D1371" s="152" t="s">
        <v>257</v>
      </c>
      <c r="F1371" s="166" t="s">
        <v>763</v>
      </c>
      <c r="L1371" s="32"/>
      <c r="M1371" s="167"/>
      <c r="T1371" s="56"/>
      <c r="AU1371" s="17" t="s">
        <v>89</v>
      </c>
    </row>
    <row r="1372" spans="2:65" s="1" customFormat="1" ht="11.25">
      <c r="B1372" s="32"/>
      <c r="D1372" s="152" t="s">
        <v>257</v>
      </c>
      <c r="F1372" s="168" t="s">
        <v>764</v>
      </c>
      <c r="H1372" s="169">
        <v>0</v>
      </c>
      <c r="L1372" s="32"/>
      <c r="M1372" s="167"/>
      <c r="T1372" s="56"/>
      <c r="AU1372" s="17" t="s">
        <v>89</v>
      </c>
    </row>
    <row r="1373" spans="2:65" s="1" customFormat="1" ht="11.25">
      <c r="B1373" s="32"/>
      <c r="D1373" s="152" t="s">
        <v>257</v>
      </c>
      <c r="F1373" s="168" t="s">
        <v>765</v>
      </c>
      <c r="H1373" s="169">
        <v>68.510000000000005</v>
      </c>
      <c r="L1373" s="32"/>
      <c r="M1373" s="167"/>
      <c r="T1373" s="56"/>
      <c r="AU1373" s="17" t="s">
        <v>89</v>
      </c>
    </row>
    <row r="1374" spans="2:65" s="1" customFormat="1" ht="11.25">
      <c r="B1374" s="32"/>
      <c r="D1374" s="152" t="s">
        <v>257</v>
      </c>
      <c r="F1374" s="168" t="s">
        <v>766</v>
      </c>
      <c r="H1374" s="169">
        <v>197.16</v>
      </c>
      <c r="L1374" s="32"/>
      <c r="M1374" s="167"/>
      <c r="T1374" s="56"/>
      <c r="AU1374" s="17" t="s">
        <v>89</v>
      </c>
    </row>
    <row r="1375" spans="2:65" s="1" customFormat="1" ht="11.25">
      <c r="B1375" s="32"/>
      <c r="D1375" s="152" t="s">
        <v>257</v>
      </c>
      <c r="F1375" s="168" t="s">
        <v>767</v>
      </c>
      <c r="H1375" s="169">
        <v>28.21</v>
      </c>
      <c r="L1375" s="32"/>
      <c r="M1375" s="167"/>
      <c r="T1375" s="56"/>
      <c r="AU1375" s="17" t="s">
        <v>89</v>
      </c>
    </row>
    <row r="1376" spans="2:65" s="1" customFormat="1" ht="11.25">
      <c r="B1376" s="32"/>
      <c r="D1376" s="152" t="s">
        <v>257</v>
      </c>
      <c r="F1376" s="168" t="s">
        <v>768</v>
      </c>
      <c r="H1376" s="169">
        <v>4.03</v>
      </c>
      <c r="L1376" s="32"/>
      <c r="M1376" s="167"/>
      <c r="T1376" s="56"/>
      <c r="AU1376" s="17" t="s">
        <v>89</v>
      </c>
    </row>
    <row r="1377" spans="2:65" s="1" customFormat="1" ht="11.25">
      <c r="B1377" s="32"/>
      <c r="D1377" s="152" t="s">
        <v>257</v>
      </c>
      <c r="F1377" s="168" t="s">
        <v>252</v>
      </c>
      <c r="H1377" s="169">
        <v>297.91000000000003</v>
      </c>
      <c r="L1377" s="32"/>
      <c r="M1377" s="167"/>
      <c r="T1377" s="56"/>
      <c r="AU1377" s="17" t="s">
        <v>89</v>
      </c>
    </row>
    <row r="1378" spans="2:65" s="1" customFormat="1" ht="37.9" customHeight="1">
      <c r="B1378" s="32"/>
      <c r="C1378" s="138" t="s">
        <v>828</v>
      </c>
      <c r="D1378" s="138" t="s">
        <v>232</v>
      </c>
      <c r="E1378" s="139" t="s">
        <v>829</v>
      </c>
      <c r="F1378" s="140" t="s">
        <v>830</v>
      </c>
      <c r="G1378" s="141" t="s">
        <v>276</v>
      </c>
      <c r="H1378" s="142">
        <v>201.81</v>
      </c>
      <c r="I1378" s="143"/>
      <c r="J1378" s="144">
        <f>ROUND(I1378*H1378,2)</f>
        <v>0</v>
      </c>
      <c r="K1378" s="140" t="s">
        <v>248</v>
      </c>
      <c r="L1378" s="32"/>
      <c r="M1378" s="145" t="s">
        <v>1</v>
      </c>
      <c r="N1378" s="146" t="s">
        <v>46</v>
      </c>
      <c r="P1378" s="147">
        <f>O1378*H1378</f>
        <v>0</v>
      </c>
      <c r="Q1378" s="147">
        <v>0.63856999999999997</v>
      </c>
      <c r="R1378" s="147">
        <f>Q1378*H1378</f>
        <v>128.86981169999999</v>
      </c>
      <c r="S1378" s="147">
        <v>0</v>
      </c>
      <c r="T1378" s="148">
        <f>S1378*H1378</f>
        <v>0</v>
      </c>
      <c r="AR1378" s="149" t="s">
        <v>237</v>
      </c>
      <c r="AT1378" s="149" t="s">
        <v>232</v>
      </c>
      <c r="AU1378" s="149" t="s">
        <v>89</v>
      </c>
      <c r="AY1378" s="17" t="s">
        <v>230</v>
      </c>
      <c r="BE1378" s="150">
        <f>IF(N1378="základní",J1378,0)</f>
        <v>0</v>
      </c>
      <c r="BF1378" s="150">
        <f>IF(N1378="snížená",J1378,0)</f>
        <v>0</v>
      </c>
      <c r="BG1378" s="150">
        <f>IF(N1378="zákl. přenesená",J1378,0)</f>
        <v>0</v>
      </c>
      <c r="BH1378" s="150">
        <f>IF(N1378="sníž. přenesená",J1378,0)</f>
        <v>0</v>
      </c>
      <c r="BI1378" s="150">
        <f>IF(N1378="nulová",J1378,0)</f>
        <v>0</v>
      </c>
      <c r="BJ1378" s="17" t="s">
        <v>21</v>
      </c>
      <c r="BK1378" s="150">
        <f>ROUND(I1378*H1378,2)</f>
        <v>0</v>
      </c>
      <c r="BL1378" s="17" t="s">
        <v>237</v>
      </c>
      <c r="BM1378" s="149" t="s">
        <v>831</v>
      </c>
    </row>
    <row r="1379" spans="2:65" s="14" customFormat="1" ht="11.25">
      <c r="B1379" s="172"/>
      <c r="D1379" s="152" t="s">
        <v>250</v>
      </c>
      <c r="E1379" s="173" t="s">
        <v>1</v>
      </c>
      <c r="F1379" s="174" t="s">
        <v>787</v>
      </c>
      <c r="H1379" s="173" t="s">
        <v>1</v>
      </c>
      <c r="I1379" s="175"/>
      <c r="L1379" s="172"/>
      <c r="M1379" s="176"/>
      <c r="T1379" s="177"/>
      <c r="AT1379" s="173" t="s">
        <v>250</v>
      </c>
      <c r="AU1379" s="173" t="s">
        <v>89</v>
      </c>
      <c r="AV1379" s="14" t="s">
        <v>21</v>
      </c>
      <c r="AW1379" s="14" t="s">
        <v>36</v>
      </c>
      <c r="AX1379" s="14" t="s">
        <v>81</v>
      </c>
      <c r="AY1379" s="173" t="s">
        <v>230</v>
      </c>
    </row>
    <row r="1380" spans="2:65" s="14" customFormat="1" ht="11.25">
      <c r="B1380" s="172"/>
      <c r="D1380" s="152" t="s">
        <v>250</v>
      </c>
      <c r="E1380" s="173" t="s">
        <v>1</v>
      </c>
      <c r="F1380" s="174" t="s">
        <v>788</v>
      </c>
      <c r="H1380" s="173" t="s">
        <v>1</v>
      </c>
      <c r="I1380" s="175"/>
      <c r="L1380" s="172"/>
      <c r="M1380" s="176"/>
      <c r="T1380" s="177"/>
      <c r="AT1380" s="173" t="s">
        <v>250</v>
      </c>
      <c r="AU1380" s="173" t="s">
        <v>89</v>
      </c>
      <c r="AV1380" s="14" t="s">
        <v>21</v>
      </c>
      <c r="AW1380" s="14" t="s">
        <v>36</v>
      </c>
      <c r="AX1380" s="14" t="s">
        <v>81</v>
      </c>
      <c r="AY1380" s="173" t="s">
        <v>230</v>
      </c>
    </row>
    <row r="1381" spans="2:65" s="12" customFormat="1" ht="11.25">
      <c r="B1381" s="151"/>
      <c r="D1381" s="152" t="s">
        <v>250</v>
      </c>
      <c r="E1381" s="153" t="s">
        <v>1</v>
      </c>
      <c r="F1381" s="154" t="s">
        <v>789</v>
      </c>
      <c r="H1381" s="155">
        <v>46.41</v>
      </c>
      <c r="I1381" s="156"/>
      <c r="L1381" s="151"/>
      <c r="M1381" s="157"/>
      <c r="T1381" s="158"/>
      <c r="AT1381" s="153" t="s">
        <v>250</v>
      </c>
      <c r="AU1381" s="153" t="s">
        <v>89</v>
      </c>
      <c r="AV1381" s="12" t="s">
        <v>89</v>
      </c>
      <c r="AW1381" s="12" t="s">
        <v>36</v>
      </c>
      <c r="AX1381" s="12" t="s">
        <v>81</v>
      </c>
      <c r="AY1381" s="153" t="s">
        <v>230</v>
      </c>
    </row>
    <row r="1382" spans="2:65" s="12" customFormat="1" ht="11.25">
      <c r="B1382" s="151"/>
      <c r="D1382" s="152" t="s">
        <v>250</v>
      </c>
      <c r="E1382" s="153" t="s">
        <v>1</v>
      </c>
      <c r="F1382" s="154" t="s">
        <v>790</v>
      </c>
      <c r="H1382" s="155">
        <v>133.56</v>
      </c>
      <c r="I1382" s="156"/>
      <c r="L1382" s="151"/>
      <c r="M1382" s="157"/>
      <c r="T1382" s="158"/>
      <c r="AT1382" s="153" t="s">
        <v>250</v>
      </c>
      <c r="AU1382" s="153" t="s">
        <v>89</v>
      </c>
      <c r="AV1382" s="12" t="s">
        <v>89</v>
      </c>
      <c r="AW1382" s="12" t="s">
        <v>36</v>
      </c>
      <c r="AX1382" s="12" t="s">
        <v>81</v>
      </c>
      <c r="AY1382" s="153" t="s">
        <v>230</v>
      </c>
    </row>
    <row r="1383" spans="2:65" s="12" customFormat="1" ht="11.25">
      <c r="B1383" s="151"/>
      <c r="D1383" s="152" t="s">
        <v>250</v>
      </c>
      <c r="E1383" s="153" t="s">
        <v>1</v>
      </c>
      <c r="F1383" s="154" t="s">
        <v>791</v>
      </c>
      <c r="H1383" s="155">
        <v>19.11</v>
      </c>
      <c r="I1383" s="156"/>
      <c r="L1383" s="151"/>
      <c r="M1383" s="157"/>
      <c r="T1383" s="158"/>
      <c r="AT1383" s="153" t="s">
        <v>250</v>
      </c>
      <c r="AU1383" s="153" t="s">
        <v>89</v>
      </c>
      <c r="AV1383" s="12" t="s">
        <v>89</v>
      </c>
      <c r="AW1383" s="12" t="s">
        <v>36</v>
      </c>
      <c r="AX1383" s="12" t="s">
        <v>81</v>
      </c>
      <c r="AY1383" s="153" t="s">
        <v>230</v>
      </c>
    </row>
    <row r="1384" spans="2:65" s="12" customFormat="1" ht="11.25">
      <c r="B1384" s="151"/>
      <c r="D1384" s="152" t="s">
        <v>250</v>
      </c>
      <c r="E1384" s="153" t="s">
        <v>1</v>
      </c>
      <c r="F1384" s="154" t="s">
        <v>792</v>
      </c>
      <c r="H1384" s="155">
        <v>2.73</v>
      </c>
      <c r="I1384" s="156"/>
      <c r="L1384" s="151"/>
      <c r="M1384" s="157"/>
      <c r="T1384" s="158"/>
      <c r="AT1384" s="153" t="s">
        <v>250</v>
      </c>
      <c r="AU1384" s="153" t="s">
        <v>89</v>
      </c>
      <c r="AV1384" s="12" t="s">
        <v>89</v>
      </c>
      <c r="AW1384" s="12" t="s">
        <v>36</v>
      </c>
      <c r="AX1384" s="12" t="s">
        <v>81</v>
      </c>
      <c r="AY1384" s="153" t="s">
        <v>230</v>
      </c>
    </row>
    <row r="1385" spans="2:65" s="13" customFormat="1" ht="11.25">
      <c r="B1385" s="159"/>
      <c r="D1385" s="152" t="s">
        <v>250</v>
      </c>
      <c r="E1385" s="160" t="s">
        <v>177</v>
      </c>
      <c r="F1385" s="161" t="s">
        <v>252</v>
      </c>
      <c r="H1385" s="162">
        <v>201.81</v>
      </c>
      <c r="I1385" s="163"/>
      <c r="L1385" s="159"/>
      <c r="M1385" s="164"/>
      <c r="T1385" s="165"/>
      <c r="AT1385" s="160" t="s">
        <v>250</v>
      </c>
      <c r="AU1385" s="160" t="s">
        <v>89</v>
      </c>
      <c r="AV1385" s="13" t="s">
        <v>237</v>
      </c>
      <c r="AW1385" s="13" t="s">
        <v>36</v>
      </c>
      <c r="AX1385" s="13" t="s">
        <v>21</v>
      </c>
      <c r="AY1385" s="160" t="s">
        <v>230</v>
      </c>
    </row>
    <row r="1386" spans="2:65" s="1" customFormat="1" ht="24.2" customHeight="1">
      <c r="B1386" s="32"/>
      <c r="C1386" s="138" t="s">
        <v>832</v>
      </c>
      <c r="D1386" s="138" t="s">
        <v>232</v>
      </c>
      <c r="E1386" s="139" t="s">
        <v>833</v>
      </c>
      <c r="F1386" s="140" t="s">
        <v>834</v>
      </c>
      <c r="G1386" s="141" t="s">
        <v>276</v>
      </c>
      <c r="H1386" s="142">
        <v>105.71</v>
      </c>
      <c r="I1386" s="143"/>
      <c r="J1386" s="144">
        <f>ROUND(I1386*H1386,2)</f>
        <v>0</v>
      </c>
      <c r="K1386" s="140" t="s">
        <v>236</v>
      </c>
      <c r="L1386" s="32"/>
      <c r="M1386" s="145" t="s">
        <v>1</v>
      </c>
      <c r="N1386" s="146" t="s">
        <v>46</v>
      </c>
      <c r="P1386" s="147">
        <f>O1386*H1386</f>
        <v>0</v>
      </c>
      <c r="Q1386" s="147">
        <v>0.34499999999999997</v>
      </c>
      <c r="R1386" s="147">
        <f>Q1386*H1386</f>
        <v>36.469949999999997</v>
      </c>
      <c r="S1386" s="147">
        <v>0</v>
      </c>
      <c r="T1386" s="148">
        <f>S1386*H1386</f>
        <v>0</v>
      </c>
      <c r="AR1386" s="149" t="s">
        <v>237</v>
      </c>
      <c r="AT1386" s="149" t="s">
        <v>232</v>
      </c>
      <c r="AU1386" s="149" t="s">
        <v>89</v>
      </c>
      <c r="AY1386" s="17" t="s">
        <v>230</v>
      </c>
      <c r="BE1386" s="150">
        <f>IF(N1386="základní",J1386,0)</f>
        <v>0</v>
      </c>
      <c r="BF1386" s="150">
        <f>IF(N1386="snížená",J1386,0)</f>
        <v>0</v>
      </c>
      <c r="BG1386" s="150">
        <f>IF(N1386="zákl. přenesená",J1386,0)</f>
        <v>0</v>
      </c>
      <c r="BH1386" s="150">
        <f>IF(N1386="sníž. přenesená",J1386,0)</f>
        <v>0</v>
      </c>
      <c r="BI1386" s="150">
        <f>IF(N1386="nulová",J1386,0)</f>
        <v>0</v>
      </c>
      <c r="BJ1386" s="17" t="s">
        <v>21</v>
      </c>
      <c r="BK1386" s="150">
        <f>ROUND(I1386*H1386,2)</f>
        <v>0</v>
      </c>
      <c r="BL1386" s="17" t="s">
        <v>237</v>
      </c>
      <c r="BM1386" s="149" t="s">
        <v>835</v>
      </c>
    </row>
    <row r="1387" spans="2:65" s="14" customFormat="1" ht="11.25">
      <c r="B1387" s="172"/>
      <c r="D1387" s="152" t="s">
        <v>250</v>
      </c>
      <c r="E1387" s="173" t="s">
        <v>1</v>
      </c>
      <c r="F1387" s="174" t="s">
        <v>836</v>
      </c>
      <c r="H1387" s="173" t="s">
        <v>1</v>
      </c>
      <c r="I1387" s="175"/>
      <c r="L1387" s="172"/>
      <c r="M1387" s="176"/>
      <c r="T1387" s="177"/>
      <c r="AT1387" s="173" t="s">
        <v>250</v>
      </c>
      <c r="AU1387" s="173" t="s">
        <v>89</v>
      </c>
      <c r="AV1387" s="14" t="s">
        <v>21</v>
      </c>
      <c r="AW1387" s="14" t="s">
        <v>36</v>
      </c>
      <c r="AX1387" s="14" t="s">
        <v>81</v>
      </c>
      <c r="AY1387" s="173" t="s">
        <v>230</v>
      </c>
    </row>
    <row r="1388" spans="2:65" s="12" customFormat="1" ht="11.25">
      <c r="B1388" s="151"/>
      <c r="D1388" s="152" t="s">
        <v>250</v>
      </c>
      <c r="E1388" s="153" t="s">
        <v>1</v>
      </c>
      <c r="F1388" s="154" t="s">
        <v>837</v>
      </c>
      <c r="H1388" s="155">
        <v>105.71</v>
      </c>
      <c r="I1388" s="156"/>
      <c r="L1388" s="151"/>
      <c r="M1388" s="157"/>
      <c r="T1388" s="158"/>
      <c r="AT1388" s="153" t="s">
        <v>250</v>
      </c>
      <c r="AU1388" s="153" t="s">
        <v>89</v>
      </c>
      <c r="AV1388" s="12" t="s">
        <v>89</v>
      </c>
      <c r="AW1388" s="12" t="s">
        <v>36</v>
      </c>
      <c r="AX1388" s="12" t="s">
        <v>21</v>
      </c>
      <c r="AY1388" s="153" t="s">
        <v>230</v>
      </c>
    </row>
    <row r="1389" spans="2:65" s="1" customFormat="1" ht="11.25">
      <c r="B1389" s="32"/>
      <c r="D1389" s="152" t="s">
        <v>257</v>
      </c>
      <c r="F1389" s="166" t="s">
        <v>325</v>
      </c>
      <c r="L1389" s="32"/>
      <c r="M1389" s="167"/>
      <c r="T1389" s="56"/>
      <c r="AU1389" s="17" t="s">
        <v>89</v>
      </c>
    </row>
    <row r="1390" spans="2:65" s="1" customFormat="1" ht="11.25">
      <c r="B1390" s="32"/>
      <c r="D1390" s="152" t="s">
        <v>257</v>
      </c>
      <c r="F1390" s="168" t="s">
        <v>326</v>
      </c>
      <c r="H1390" s="169">
        <v>0</v>
      </c>
      <c r="L1390" s="32"/>
      <c r="M1390" s="167"/>
      <c r="T1390" s="56"/>
      <c r="AU1390" s="17" t="s">
        <v>89</v>
      </c>
    </row>
    <row r="1391" spans="2:65" s="1" customFormat="1" ht="11.25">
      <c r="B1391" s="32"/>
      <c r="D1391" s="152" t="s">
        <v>257</v>
      </c>
      <c r="F1391" s="168" t="s">
        <v>327</v>
      </c>
      <c r="H1391" s="169">
        <v>24.31</v>
      </c>
      <c r="L1391" s="32"/>
      <c r="M1391" s="167"/>
      <c r="T1391" s="56"/>
      <c r="AU1391" s="17" t="s">
        <v>89</v>
      </c>
    </row>
    <row r="1392" spans="2:65" s="1" customFormat="1" ht="11.25">
      <c r="B1392" s="32"/>
      <c r="D1392" s="152" t="s">
        <v>257</v>
      </c>
      <c r="F1392" s="168" t="s">
        <v>328</v>
      </c>
      <c r="H1392" s="169">
        <v>69.959999999999994</v>
      </c>
      <c r="L1392" s="32"/>
      <c r="M1392" s="167"/>
      <c r="T1392" s="56"/>
      <c r="AU1392" s="17" t="s">
        <v>89</v>
      </c>
    </row>
    <row r="1393" spans="2:65" s="1" customFormat="1" ht="11.25">
      <c r="B1393" s="32"/>
      <c r="D1393" s="152" t="s">
        <v>257</v>
      </c>
      <c r="F1393" s="168" t="s">
        <v>329</v>
      </c>
      <c r="H1393" s="169">
        <v>10.01</v>
      </c>
      <c r="L1393" s="32"/>
      <c r="M1393" s="167"/>
      <c r="T1393" s="56"/>
      <c r="AU1393" s="17" t="s">
        <v>89</v>
      </c>
    </row>
    <row r="1394" spans="2:65" s="1" customFormat="1" ht="11.25">
      <c r="B1394" s="32"/>
      <c r="D1394" s="152" t="s">
        <v>257</v>
      </c>
      <c r="F1394" s="168" t="s">
        <v>330</v>
      </c>
      <c r="H1394" s="169">
        <v>1.43</v>
      </c>
      <c r="L1394" s="32"/>
      <c r="M1394" s="167"/>
      <c r="T1394" s="56"/>
      <c r="AU1394" s="17" t="s">
        <v>89</v>
      </c>
    </row>
    <row r="1395" spans="2:65" s="1" customFormat="1" ht="11.25">
      <c r="B1395" s="32"/>
      <c r="D1395" s="152" t="s">
        <v>257</v>
      </c>
      <c r="F1395" s="168" t="s">
        <v>252</v>
      </c>
      <c r="H1395" s="169">
        <v>105.71</v>
      </c>
      <c r="L1395" s="32"/>
      <c r="M1395" s="167"/>
      <c r="T1395" s="56"/>
      <c r="AU1395" s="17" t="s">
        <v>89</v>
      </c>
    </row>
    <row r="1396" spans="2:65" s="1" customFormat="1" ht="24.2" customHeight="1">
      <c r="B1396" s="32"/>
      <c r="C1396" s="138" t="s">
        <v>838</v>
      </c>
      <c r="D1396" s="138" t="s">
        <v>232</v>
      </c>
      <c r="E1396" s="139" t="s">
        <v>839</v>
      </c>
      <c r="F1396" s="140" t="s">
        <v>656</v>
      </c>
      <c r="G1396" s="141" t="s">
        <v>434</v>
      </c>
      <c r="H1396" s="142">
        <v>15.856999999999999</v>
      </c>
      <c r="I1396" s="143"/>
      <c r="J1396" s="144">
        <f>ROUND(I1396*H1396,2)</f>
        <v>0</v>
      </c>
      <c r="K1396" s="140" t="s">
        <v>248</v>
      </c>
      <c r="L1396" s="32"/>
      <c r="M1396" s="145" t="s">
        <v>1</v>
      </c>
      <c r="N1396" s="146" t="s">
        <v>46</v>
      </c>
      <c r="P1396" s="147">
        <f>O1396*H1396</f>
        <v>0</v>
      </c>
      <c r="Q1396" s="147">
        <v>0</v>
      </c>
      <c r="R1396" s="147">
        <f>Q1396*H1396</f>
        <v>0</v>
      </c>
      <c r="S1396" s="147">
        <v>0</v>
      </c>
      <c r="T1396" s="148">
        <f>S1396*H1396</f>
        <v>0</v>
      </c>
      <c r="AR1396" s="149" t="s">
        <v>237</v>
      </c>
      <c r="AT1396" s="149" t="s">
        <v>232</v>
      </c>
      <c r="AU1396" s="149" t="s">
        <v>89</v>
      </c>
      <c r="AY1396" s="17" t="s">
        <v>230</v>
      </c>
      <c r="BE1396" s="150">
        <f>IF(N1396="základní",J1396,0)</f>
        <v>0</v>
      </c>
      <c r="BF1396" s="150">
        <f>IF(N1396="snížená",J1396,0)</f>
        <v>0</v>
      </c>
      <c r="BG1396" s="150">
        <f>IF(N1396="zákl. přenesená",J1396,0)</f>
        <v>0</v>
      </c>
      <c r="BH1396" s="150">
        <f>IF(N1396="sníž. přenesená",J1396,0)</f>
        <v>0</v>
      </c>
      <c r="BI1396" s="150">
        <f>IF(N1396="nulová",J1396,0)</f>
        <v>0</v>
      </c>
      <c r="BJ1396" s="17" t="s">
        <v>21</v>
      </c>
      <c r="BK1396" s="150">
        <f>ROUND(I1396*H1396,2)</f>
        <v>0</v>
      </c>
      <c r="BL1396" s="17" t="s">
        <v>237</v>
      </c>
      <c r="BM1396" s="149" t="s">
        <v>840</v>
      </c>
    </row>
    <row r="1397" spans="2:65" s="14" customFormat="1" ht="11.25">
      <c r="B1397" s="172"/>
      <c r="D1397" s="152" t="s">
        <v>250</v>
      </c>
      <c r="E1397" s="173" t="s">
        <v>1</v>
      </c>
      <c r="F1397" s="174" t="s">
        <v>841</v>
      </c>
      <c r="H1397" s="173" t="s">
        <v>1</v>
      </c>
      <c r="I1397" s="175"/>
      <c r="L1397" s="172"/>
      <c r="M1397" s="176"/>
      <c r="T1397" s="177"/>
      <c r="AT1397" s="173" t="s">
        <v>250</v>
      </c>
      <c r="AU1397" s="173" t="s">
        <v>89</v>
      </c>
      <c r="AV1397" s="14" t="s">
        <v>21</v>
      </c>
      <c r="AW1397" s="14" t="s">
        <v>36</v>
      </c>
      <c r="AX1397" s="14" t="s">
        <v>81</v>
      </c>
      <c r="AY1397" s="173" t="s">
        <v>230</v>
      </c>
    </row>
    <row r="1398" spans="2:65" s="12" customFormat="1" ht="11.25">
      <c r="B1398" s="151"/>
      <c r="D1398" s="152" t="s">
        <v>250</v>
      </c>
      <c r="E1398" s="153" t="s">
        <v>1</v>
      </c>
      <c r="F1398" s="154" t="s">
        <v>842</v>
      </c>
      <c r="H1398" s="155">
        <v>15.856999999999999</v>
      </c>
      <c r="I1398" s="156"/>
      <c r="L1398" s="151"/>
      <c r="M1398" s="157"/>
      <c r="T1398" s="158"/>
      <c r="AT1398" s="153" t="s">
        <v>250</v>
      </c>
      <c r="AU1398" s="153" t="s">
        <v>89</v>
      </c>
      <c r="AV1398" s="12" t="s">
        <v>89</v>
      </c>
      <c r="AW1398" s="12" t="s">
        <v>36</v>
      </c>
      <c r="AX1398" s="12" t="s">
        <v>21</v>
      </c>
      <c r="AY1398" s="153" t="s">
        <v>230</v>
      </c>
    </row>
    <row r="1399" spans="2:65" s="1" customFormat="1" ht="11.25">
      <c r="B1399" s="32"/>
      <c r="D1399" s="152" t="s">
        <v>257</v>
      </c>
      <c r="F1399" s="166" t="s">
        <v>325</v>
      </c>
      <c r="L1399" s="32"/>
      <c r="M1399" s="167"/>
      <c r="T1399" s="56"/>
      <c r="AU1399" s="17" t="s">
        <v>89</v>
      </c>
    </row>
    <row r="1400" spans="2:65" s="1" customFormat="1" ht="11.25">
      <c r="B1400" s="32"/>
      <c r="D1400" s="152" t="s">
        <v>257</v>
      </c>
      <c r="F1400" s="168" t="s">
        <v>326</v>
      </c>
      <c r="H1400" s="169">
        <v>0</v>
      </c>
      <c r="L1400" s="32"/>
      <c r="M1400" s="167"/>
      <c r="T1400" s="56"/>
      <c r="AU1400" s="17" t="s">
        <v>89</v>
      </c>
    </row>
    <row r="1401" spans="2:65" s="1" customFormat="1" ht="11.25">
      <c r="B1401" s="32"/>
      <c r="D1401" s="152" t="s">
        <v>257</v>
      </c>
      <c r="F1401" s="168" t="s">
        <v>327</v>
      </c>
      <c r="H1401" s="169">
        <v>24.31</v>
      </c>
      <c r="L1401" s="32"/>
      <c r="M1401" s="167"/>
      <c r="T1401" s="56"/>
      <c r="AU1401" s="17" t="s">
        <v>89</v>
      </c>
    </row>
    <row r="1402" spans="2:65" s="1" customFormat="1" ht="11.25">
      <c r="B1402" s="32"/>
      <c r="D1402" s="152" t="s">
        <v>257</v>
      </c>
      <c r="F1402" s="168" t="s">
        <v>328</v>
      </c>
      <c r="H1402" s="169">
        <v>69.959999999999994</v>
      </c>
      <c r="L1402" s="32"/>
      <c r="M1402" s="167"/>
      <c r="T1402" s="56"/>
      <c r="AU1402" s="17" t="s">
        <v>89</v>
      </c>
    </row>
    <row r="1403" spans="2:65" s="1" customFormat="1" ht="11.25">
      <c r="B1403" s="32"/>
      <c r="D1403" s="152" t="s">
        <v>257</v>
      </c>
      <c r="F1403" s="168" t="s">
        <v>329</v>
      </c>
      <c r="H1403" s="169">
        <v>10.01</v>
      </c>
      <c r="L1403" s="32"/>
      <c r="M1403" s="167"/>
      <c r="T1403" s="56"/>
      <c r="AU1403" s="17" t="s">
        <v>89</v>
      </c>
    </row>
    <row r="1404" spans="2:65" s="1" customFormat="1" ht="11.25">
      <c r="B1404" s="32"/>
      <c r="D1404" s="152" t="s">
        <v>257</v>
      </c>
      <c r="F1404" s="168" t="s">
        <v>330</v>
      </c>
      <c r="H1404" s="169">
        <v>1.43</v>
      </c>
      <c r="L1404" s="32"/>
      <c r="M1404" s="167"/>
      <c r="T1404" s="56"/>
      <c r="AU1404" s="17" t="s">
        <v>89</v>
      </c>
    </row>
    <row r="1405" spans="2:65" s="1" customFormat="1" ht="11.25">
      <c r="B1405" s="32"/>
      <c r="D1405" s="152" t="s">
        <v>257</v>
      </c>
      <c r="F1405" s="168" t="s">
        <v>252</v>
      </c>
      <c r="H1405" s="169">
        <v>105.71</v>
      </c>
      <c r="L1405" s="32"/>
      <c r="M1405" s="167"/>
      <c r="T1405" s="56"/>
      <c r="AU1405" s="17" t="s">
        <v>89</v>
      </c>
    </row>
    <row r="1406" spans="2:65" s="1" customFormat="1" ht="37.9" customHeight="1">
      <c r="B1406" s="32"/>
      <c r="C1406" s="138" t="s">
        <v>843</v>
      </c>
      <c r="D1406" s="138" t="s">
        <v>232</v>
      </c>
      <c r="E1406" s="139" t="s">
        <v>844</v>
      </c>
      <c r="F1406" s="140" t="s">
        <v>845</v>
      </c>
      <c r="G1406" s="141" t="s">
        <v>434</v>
      </c>
      <c r="H1406" s="142">
        <v>15.856999999999999</v>
      </c>
      <c r="I1406" s="143"/>
      <c r="J1406" s="144">
        <f>ROUND(I1406*H1406,2)</f>
        <v>0</v>
      </c>
      <c r="K1406" s="140" t="s">
        <v>236</v>
      </c>
      <c r="L1406" s="32"/>
      <c r="M1406" s="145" t="s">
        <v>1</v>
      </c>
      <c r="N1406" s="146" t="s">
        <v>46</v>
      </c>
      <c r="P1406" s="147">
        <f>O1406*H1406</f>
        <v>0</v>
      </c>
      <c r="Q1406" s="147">
        <v>0</v>
      </c>
      <c r="R1406" s="147">
        <f>Q1406*H1406</f>
        <v>0</v>
      </c>
      <c r="S1406" s="147">
        <v>0</v>
      </c>
      <c r="T1406" s="148">
        <f>S1406*H1406</f>
        <v>0</v>
      </c>
      <c r="AR1406" s="149" t="s">
        <v>237</v>
      </c>
      <c r="AT1406" s="149" t="s">
        <v>232</v>
      </c>
      <c r="AU1406" s="149" t="s">
        <v>89</v>
      </c>
      <c r="AY1406" s="17" t="s">
        <v>230</v>
      </c>
      <c r="BE1406" s="150">
        <f>IF(N1406="základní",J1406,0)</f>
        <v>0</v>
      </c>
      <c r="BF1406" s="150">
        <f>IF(N1406="snížená",J1406,0)</f>
        <v>0</v>
      </c>
      <c r="BG1406" s="150">
        <f>IF(N1406="zákl. přenesená",J1406,0)</f>
        <v>0</v>
      </c>
      <c r="BH1406" s="150">
        <f>IF(N1406="sníž. přenesená",J1406,0)</f>
        <v>0</v>
      </c>
      <c r="BI1406" s="150">
        <f>IF(N1406="nulová",J1406,0)</f>
        <v>0</v>
      </c>
      <c r="BJ1406" s="17" t="s">
        <v>21</v>
      </c>
      <c r="BK1406" s="150">
        <f>ROUND(I1406*H1406,2)</f>
        <v>0</v>
      </c>
      <c r="BL1406" s="17" t="s">
        <v>237</v>
      </c>
      <c r="BM1406" s="149" t="s">
        <v>846</v>
      </c>
    </row>
    <row r="1407" spans="2:65" s="1" customFormat="1" ht="33" customHeight="1">
      <c r="B1407" s="32"/>
      <c r="C1407" s="138" t="s">
        <v>847</v>
      </c>
      <c r="D1407" s="138" t="s">
        <v>232</v>
      </c>
      <c r="E1407" s="139" t="s">
        <v>848</v>
      </c>
      <c r="F1407" s="140" t="s">
        <v>849</v>
      </c>
      <c r="G1407" s="141" t="s">
        <v>350</v>
      </c>
      <c r="H1407" s="142">
        <v>360.084</v>
      </c>
      <c r="I1407" s="143"/>
      <c r="J1407" s="144">
        <f>ROUND(I1407*H1407,2)</f>
        <v>0</v>
      </c>
      <c r="K1407" s="140" t="s">
        <v>236</v>
      </c>
      <c r="L1407" s="32"/>
      <c r="M1407" s="145" t="s">
        <v>1</v>
      </c>
      <c r="N1407" s="146" t="s">
        <v>46</v>
      </c>
      <c r="P1407" s="147">
        <f>O1407*H1407</f>
        <v>0</v>
      </c>
      <c r="Q1407" s="147">
        <v>0</v>
      </c>
      <c r="R1407" s="147">
        <f>Q1407*H1407</f>
        <v>0</v>
      </c>
      <c r="S1407" s="147">
        <v>0</v>
      </c>
      <c r="T1407" s="148">
        <f>S1407*H1407</f>
        <v>0</v>
      </c>
      <c r="AR1407" s="149" t="s">
        <v>237</v>
      </c>
      <c r="AT1407" s="149" t="s">
        <v>232</v>
      </c>
      <c r="AU1407" s="149" t="s">
        <v>89</v>
      </c>
      <c r="AY1407" s="17" t="s">
        <v>230</v>
      </c>
      <c r="BE1407" s="150">
        <f>IF(N1407="základní",J1407,0)</f>
        <v>0</v>
      </c>
      <c r="BF1407" s="150">
        <f>IF(N1407="snížená",J1407,0)</f>
        <v>0</v>
      </c>
      <c r="BG1407" s="150">
        <f>IF(N1407="zákl. přenesená",J1407,0)</f>
        <v>0</v>
      </c>
      <c r="BH1407" s="150">
        <f>IF(N1407="sníž. přenesená",J1407,0)</f>
        <v>0</v>
      </c>
      <c r="BI1407" s="150">
        <f>IF(N1407="nulová",J1407,0)</f>
        <v>0</v>
      </c>
      <c r="BJ1407" s="17" t="s">
        <v>21</v>
      </c>
      <c r="BK1407" s="150">
        <f>ROUND(I1407*H1407,2)</f>
        <v>0</v>
      </c>
      <c r="BL1407" s="17" t="s">
        <v>237</v>
      </c>
      <c r="BM1407" s="149" t="s">
        <v>850</v>
      </c>
    </row>
    <row r="1408" spans="2:65" s="11" customFormat="1" ht="22.9" customHeight="1">
      <c r="B1408" s="126"/>
      <c r="D1408" s="127" t="s">
        <v>80</v>
      </c>
      <c r="E1408" s="136" t="s">
        <v>851</v>
      </c>
      <c r="F1408" s="136" t="s">
        <v>852</v>
      </c>
      <c r="I1408" s="129"/>
      <c r="J1408" s="137">
        <f>BK1408</f>
        <v>0</v>
      </c>
      <c r="L1408" s="126"/>
      <c r="M1408" s="131"/>
      <c r="P1408" s="132">
        <f>SUM(P1409:P1479)</f>
        <v>0</v>
      </c>
      <c r="R1408" s="132">
        <f>SUM(R1409:R1479)</f>
        <v>91.814442799999995</v>
      </c>
      <c r="T1408" s="133">
        <f>SUM(T1409:T1479)</f>
        <v>44.251900000000006</v>
      </c>
      <c r="AR1408" s="127" t="s">
        <v>21</v>
      </c>
      <c r="AT1408" s="134" t="s">
        <v>80</v>
      </c>
      <c r="AU1408" s="134" t="s">
        <v>21</v>
      </c>
      <c r="AY1408" s="127" t="s">
        <v>230</v>
      </c>
      <c r="BK1408" s="135">
        <f>SUM(BK1409:BK1479)</f>
        <v>0</v>
      </c>
    </row>
    <row r="1409" spans="2:65" s="1" customFormat="1" ht="24.2" customHeight="1">
      <c r="B1409" s="32"/>
      <c r="C1409" s="138" t="s">
        <v>853</v>
      </c>
      <c r="D1409" s="138" t="s">
        <v>232</v>
      </c>
      <c r="E1409" s="139" t="s">
        <v>854</v>
      </c>
      <c r="F1409" s="140" t="s">
        <v>855</v>
      </c>
      <c r="G1409" s="141" t="s">
        <v>276</v>
      </c>
      <c r="H1409" s="142">
        <v>385.01</v>
      </c>
      <c r="I1409" s="143"/>
      <c r="J1409" s="144">
        <f>ROUND(I1409*H1409,2)</f>
        <v>0</v>
      </c>
      <c r="K1409" s="140" t="s">
        <v>236</v>
      </c>
      <c r="L1409" s="32"/>
      <c r="M1409" s="145" t="s">
        <v>1</v>
      </c>
      <c r="N1409" s="146" t="s">
        <v>46</v>
      </c>
      <c r="P1409" s="147">
        <f>O1409*H1409</f>
        <v>0</v>
      </c>
      <c r="Q1409" s="147">
        <v>0</v>
      </c>
      <c r="R1409" s="147">
        <f>Q1409*H1409</f>
        <v>0</v>
      </c>
      <c r="S1409" s="147">
        <v>9.8000000000000004E-2</v>
      </c>
      <c r="T1409" s="148">
        <f>S1409*H1409</f>
        <v>37.730980000000002</v>
      </c>
      <c r="AR1409" s="149" t="s">
        <v>237</v>
      </c>
      <c r="AT1409" s="149" t="s">
        <v>232</v>
      </c>
      <c r="AU1409" s="149" t="s">
        <v>89</v>
      </c>
      <c r="AY1409" s="17" t="s">
        <v>230</v>
      </c>
      <c r="BE1409" s="150">
        <f>IF(N1409="základní",J1409,0)</f>
        <v>0</v>
      </c>
      <c r="BF1409" s="150">
        <f>IF(N1409="snížená",J1409,0)</f>
        <v>0</v>
      </c>
      <c r="BG1409" s="150">
        <f>IF(N1409="zákl. přenesená",J1409,0)</f>
        <v>0</v>
      </c>
      <c r="BH1409" s="150">
        <f>IF(N1409="sníž. přenesená",J1409,0)</f>
        <v>0</v>
      </c>
      <c r="BI1409" s="150">
        <f>IF(N1409="nulová",J1409,0)</f>
        <v>0</v>
      </c>
      <c r="BJ1409" s="17" t="s">
        <v>21</v>
      </c>
      <c r="BK1409" s="150">
        <f>ROUND(I1409*H1409,2)</f>
        <v>0</v>
      </c>
      <c r="BL1409" s="17" t="s">
        <v>237</v>
      </c>
      <c r="BM1409" s="149" t="s">
        <v>856</v>
      </c>
    </row>
    <row r="1410" spans="2:65" s="14" customFormat="1" ht="11.25">
      <c r="B1410" s="172"/>
      <c r="D1410" s="152" t="s">
        <v>250</v>
      </c>
      <c r="E1410" s="173" t="s">
        <v>1</v>
      </c>
      <c r="F1410" s="174" t="s">
        <v>857</v>
      </c>
      <c r="H1410" s="173" t="s">
        <v>1</v>
      </c>
      <c r="I1410" s="175"/>
      <c r="L1410" s="172"/>
      <c r="M1410" s="176"/>
      <c r="T1410" s="177"/>
      <c r="AT1410" s="173" t="s">
        <v>250</v>
      </c>
      <c r="AU1410" s="173" t="s">
        <v>89</v>
      </c>
      <c r="AV1410" s="14" t="s">
        <v>21</v>
      </c>
      <c r="AW1410" s="14" t="s">
        <v>36</v>
      </c>
      <c r="AX1410" s="14" t="s">
        <v>81</v>
      </c>
      <c r="AY1410" s="173" t="s">
        <v>230</v>
      </c>
    </row>
    <row r="1411" spans="2:65" s="14" customFormat="1" ht="22.5">
      <c r="B1411" s="172"/>
      <c r="D1411" s="152" t="s">
        <v>250</v>
      </c>
      <c r="E1411" s="173" t="s">
        <v>1</v>
      </c>
      <c r="F1411" s="174" t="s">
        <v>721</v>
      </c>
      <c r="H1411" s="173" t="s">
        <v>1</v>
      </c>
      <c r="I1411" s="175"/>
      <c r="L1411" s="172"/>
      <c r="M1411" s="176"/>
      <c r="T1411" s="177"/>
      <c r="AT1411" s="173" t="s">
        <v>250</v>
      </c>
      <c r="AU1411" s="173" t="s">
        <v>89</v>
      </c>
      <c r="AV1411" s="14" t="s">
        <v>21</v>
      </c>
      <c r="AW1411" s="14" t="s">
        <v>36</v>
      </c>
      <c r="AX1411" s="14" t="s">
        <v>81</v>
      </c>
      <c r="AY1411" s="173" t="s">
        <v>230</v>
      </c>
    </row>
    <row r="1412" spans="2:65" s="12" customFormat="1" ht="11.25">
      <c r="B1412" s="151"/>
      <c r="D1412" s="152" t="s">
        <v>250</v>
      </c>
      <c r="E1412" s="153" t="s">
        <v>1</v>
      </c>
      <c r="F1412" s="154" t="s">
        <v>858</v>
      </c>
      <c r="H1412" s="155">
        <v>385.01</v>
      </c>
      <c r="I1412" s="156"/>
      <c r="L1412" s="151"/>
      <c r="M1412" s="157"/>
      <c r="T1412" s="158"/>
      <c r="AT1412" s="153" t="s">
        <v>250</v>
      </c>
      <c r="AU1412" s="153" t="s">
        <v>89</v>
      </c>
      <c r="AV1412" s="12" t="s">
        <v>89</v>
      </c>
      <c r="AW1412" s="12" t="s">
        <v>36</v>
      </c>
      <c r="AX1412" s="12" t="s">
        <v>21</v>
      </c>
      <c r="AY1412" s="153" t="s">
        <v>230</v>
      </c>
    </row>
    <row r="1413" spans="2:65" s="1" customFormat="1" ht="11.25">
      <c r="B1413" s="32"/>
      <c r="D1413" s="152" t="s">
        <v>257</v>
      </c>
      <c r="F1413" s="166" t="s">
        <v>859</v>
      </c>
      <c r="L1413" s="32"/>
      <c r="M1413" s="167"/>
      <c r="T1413" s="56"/>
      <c r="AU1413" s="17" t="s">
        <v>89</v>
      </c>
    </row>
    <row r="1414" spans="2:65" s="1" customFormat="1" ht="11.25">
      <c r="B1414" s="32"/>
      <c r="D1414" s="152" t="s">
        <v>257</v>
      </c>
      <c r="F1414" s="168" t="s">
        <v>860</v>
      </c>
      <c r="H1414" s="169">
        <v>0</v>
      </c>
      <c r="L1414" s="32"/>
      <c r="M1414" s="167"/>
      <c r="T1414" s="56"/>
      <c r="AU1414" s="17" t="s">
        <v>89</v>
      </c>
    </row>
    <row r="1415" spans="2:65" s="1" customFormat="1" ht="11.25">
      <c r="B1415" s="32"/>
      <c r="D1415" s="152" t="s">
        <v>257</v>
      </c>
      <c r="F1415" s="168" t="s">
        <v>861</v>
      </c>
      <c r="H1415" s="169">
        <v>507</v>
      </c>
      <c r="L1415" s="32"/>
      <c r="M1415" s="167"/>
      <c r="T1415" s="56"/>
      <c r="AU1415" s="17" t="s">
        <v>89</v>
      </c>
    </row>
    <row r="1416" spans="2:65" s="1" customFormat="1" ht="11.25">
      <c r="B1416" s="32"/>
      <c r="D1416" s="152" t="s">
        <v>257</v>
      </c>
      <c r="F1416" s="168" t="s">
        <v>252</v>
      </c>
      <c r="H1416" s="169">
        <v>507</v>
      </c>
      <c r="L1416" s="32"/>
      <c r="M1416" s="167"/>
      <c r="T1416" s="56"/>
      <c r="AU1416" s="17" t="s">
        <v>89</v>
      </c>
    </row>
    <row r="1417" spans="2:65" s="1" customFormat="1" ht="11.25">
      <c r="B1417" s="32"/>
      <c r="D1417" s="152" t="s">
        <v>257</v>
      </c>
      <c r="F1417" s="166" t="s">
        <v>367</v>
      </c>
      <c r="L1417" s="32"/>
      <c r="M1417" s="167"/>
      <c r="T1417" s="56"/>
      <c r="AU1417" s="17" t="s">
        <v>89</v>
      </c>
    </row>
    <row r="1418" spans="2:65" s="1" customFormat="1" ht="11.25">
      <c r="B1418" s="32"/>
      <c r="D1418" s="152" t="s">
        <v>257</v>
      </c>
      <c r="F1418" s="168" t="s">
        <v>368</v>
      </c>
      <c r="H1418" s="169">
        <v>0</v>
      </c>
      <c r="L1418" s="32"/>
      <c r="M1418" s="167"/>
      <c r="T1418" s="56"/>
      <c r="AU1418" s="17" t="s">
        <v>89</v>
      </c>
    </row>
    <row r="1419" spans="2:65" s="1" customFormat="1" ht="11.25">
      <c r="B1419" s="32"/>
      <c r="D1419" s="152" t="s">
        <v>257</v>
      </c>
      <c r="F1419" s="168" t="s">
        <v>369</v>
      </c>
      <c r="H1419" s="169">
        <v>119.79</v>
      </c>
      <c r="L1419" s="32"/>
      <c r="M1419" s="167"/>
      <c r="T1419" s="56"/>
      <c r="AU1419" s="17" t="s">
        <v>89</v>
      </c>
    </row>
    <row r="1420" spans="2:65" s="1" customFormat="1" ht="11.25">
      <c r="B1420" s="32"/>
      <c r="D1420" s="152" t="s">
        <v>257</v>
      </c>
      <c r="F1420" s="168" t="s">
        <v>370</v>
      </c>
      <c r="H1420" s="169">
        <v>2.2000000000000002</v>
      </c>
      <c r="L1420" s="32"/>
      <c r="M1420" s="167"/>
      <c r="T1420" s="56"/>
      <c r="AU1420" s="17" t="s">
        <v>89</v>
      </c>
    </row>
    <row r="1421" spans="2:65" s="1" customFormat="1" ht="11.25">
      <c r="B1421" s="32"/>
      <c r="D1421" s="152" t="s">
        <v>257</v>
      </c>
      <c r="F1421" s="168" t="s">
        <v>288</v>
      </c>
      <c r="H1421" s="169">
        <v>121.99</v>
      </c>
      <c r="L1421" s="32"/>
      <c r="M1421" s="167"/>
      <c r="T1421" s="56"/>
      <c r="AU1421" s="17" t="s">
        <v>89</v>
      </c>
    </row>
    <row r="1422" spans="2:65" s="1" customFormat="1" ht="16.5" customHeight="1">
      <c r="B1422" s="32"/>
      <c r="C1422" s="138" t="s">
        <v>862</v>
      </c>
      <c r="D1422" s="138" t="s">
        <v>232</v>
      </c>
      <c r="E1422" s="139" t="s">
        <v>730</v>
      </c>
      <c r="F1422" s="140" t="s">
        <v>731</v>
      </c>
      <c r="G1422" s="141" t="s">
        <v>247</v>
      </c>
      <c r="H1422" s="142">
        <v>2</v>
      </c>
      <c r="I1422" s="143"/>
      <c r="J1422" s="144">
        <f>ROUND(I1422*H1422,2)</f>
        <v>0</v>
      </c>
      <c r="K1422" s="140" t="s">
        <v>236</v>
      </c>
      <c r="L1422" s="32"/>
      <c r="M1422" s="145" t="s">
        <v>1</v>
      </c>
      <c r="N1422" s="146" t="s">
        <v>46</v>
      </c>
      <c r="P1422" s="147">
        <f>O1422*H1422</f>
        <v>0</v>
      </c>
      <c r="Q1422" s="147">
        <v>0</v>
      </c>
      <c r="R1422" s="147">
        <f>Q1422*H1422</f>
        <v>0</v>
      </c>
      <c r="S1422" s="147">
        <v>0</v>
      </c>
      <c r="T1422" s="148">
        <f>S1422*H1422</f>
        <v>0</v>
      </c>
      <c r="AR1422" s="149" t="s">
        <v>237</v>
      </c>
      <c r="AT1422" s="149" t="s">
        <v>232</v>
      </c>
      <c r="AU1422" s="149" t="s">
        <v>89</v>
      </c>
      <c r="AY1422" s="17" t="s">
        <v>230</v>
      </c>
      <c r="BE1422" s="150">
        <f>IF(N1422="základní",J1422,0)</f>
        <v>0</v>
      </c>
      <c r="BF1422" s="150">
        <f>IF(N1422="snížená",J1422,0)</f>
        <v>0</v>
      </c>
      <c r="BG1422" s="150">
        <f>IF(N1422="zákl. přenesená",J1422,0)</f>
        <v>0</v>
      </c>
      <c r="BH1422" s="150">
        <f>IF(N1422="sníž. přenesená",J1422,0)</f>
        <v>0</v>
      </c>
      <c r="BI1422" s="150">
        <f>IF(N1422="nulová",J1422,0)</f>
        <v>0</v>
      </c>
      <c r="BJ1422" s="17" t="s">
        <v>21</v>
      </c>
      <c r="BK1422" s="150">
        <f>ROUND(I1422*H1422,2)</f>
        <v>0</v>
      </c>
      <c r="BL1422" s="17" t="s">
        <v>237</v>
      </c>
      <c r="BM1422" s="149" t="s">
        <v>863</v>
      </c>
    </row>
    <row r="1423" spans="2:65" s="12" customFormat="1" ht="11.25">
      <c r="B1423" s="151"/>
      <c r="D1423" s="152" t="s">
        <v>250</v>
      </c>
      <c r="E1423" s="153" t="s">
        <v>1</v>
      </c>
      <c r="F1423" s="154" t="s">
        <v>864</v>
      </c>
      <c r="H1423" s="155">
        <v>2</v>
      </c>
      <c r="I1423" s="156"/>
      <c r="L1423" s="151"/>
      <c r="M1423" s="157"/>
      <c r="T1423" s="158"/>
      <c r="AT1423" s="153" t="s">
        <v>250</v>
      </c>
      <c r="AU1423" s="153" t="s">
        <v>89</v>
      </c>
      <c r="AV1423" s="12" t="s">
        <v>89</v>
      </c>
      <c r="AW1423" s="12" t="s">
        <v>36</v>
      </c>
      <c r="AX1423" s="12" t="s">
        <v>81</v>
      </c>
      <c r="AY1423" s="153" t="s">
        <v>230</v>
      </c>
    </row>
    <row r="1424" spans="2:65" s="13" customFormat="1" ht="11.25">
      <c r="B1424" s="159"/>
      <c r="D1424" s="152" t="s">
        <v>250</v>
      </c>
      <c r="E1424" s="160" t="s">
        <v>195</v>
      </c>
      <c r="F1424" s="161" t="s">
        <v>252</v>
      </c>
      <c r="H1424" s="162">
        <v>2</v>
      </c>
      <c r="I1424" s="163"/>
      <c r="L1424" s="159"/>
      <c r="M1424" s="164"/>
      <c r="T1424" s="165"/>
      <c r="AT1424" s="160" t="s">
        <v>250</v>
      </c>
      <c r="AU1424" s="160" t="s">
        <v>89</v>
      </c>
      <c r="AV1424" s="13" t="s">
        <v>237</v>
      </c>
      <c r="AW1424" s="13" t="s">
        <v>36</v>
      </c>
      <c r="AX1424" s="13" t="s">
        <v>21</v>
      </c>
      <c r="AY1424" s="160" t="s">
        <v>230</v>
      </c>
    </row>
    <row r="1425" spans="2:65" s="1" customFormat="1" ht="24.2" customHeight="1">
      <c r="B1425" s="32"/>
      <c r="C1425" s="138" t="s">
        <v>27</v>
      </c>
      <c r="D1425" s="138" t="s">
        <v>232</v>
      </c>
      <c r="E1425" s="139" t="s">
        <v>737</v>
      </c>
      <c r="F1425" s="140" t="s">
        <v>738</v>
      </c>
      <c r="G1425" s="141" t="s">
        <v>276</v>
      </c>
      <c r="H1425" s="142">
        <v>66.540000000000006</v>
      </c>
      <c r="I1425" s="143"/>
      <c r="J1425" s="144">
        <f>ROUND(I1425*H1425,2)</f>
        <v>0</v>
      </c>
      <c r="K1425" s="140" t="s">
        <v>236</v>
      </c>
      <c r="L1425" s="32"/>
      <c r="M1425" s="145" t="s">
        <v>1</v>
      </c>
      <c r="N1425" s="146" t="s">
        <v>46</v>
      </c>
      <c r="P1425" s="147">
        <f>O1425*H1425</f>
        <v>0</v>
      </c>
      <c r="Q1425" s="147">
        <v>0</v>
      </c>
      <c r="R1425" s="147">
        <f>Q1425*H1425</f>
        <v>0</v>
      </c>
      <c r="S1425" s="147">
        <v>9.8000000000000004E-2</v>
      </c>
      <c r="T1425" s="148">
        <f>S1425*H1425</f>
        <v>6.5209200000000012</v>
      </c>
      <c r="AR1425" s="149" t="s">
        <v>237</v>
      </c>
      <c r="AT1425" s="149" t="s">
        <v>232</v>
      </c>
      <c r="AU1425" s="149" t="s">
        <v>89</v>
      </c>
      <c r="AY1425" s="17" t="s">
        <v>230</v>
      </c>
      <c r="BE1425" s="150">
        <f>IF(N1425="základní",J1425,0)</f>
        <v>0</v>
      </c>
      <c r="BF1425" s="150">
        <f>IF(N1425="snížená",J1425,0)</f>
        <v>0</v>
      </c>
      <c r="BG1425" s="150">
        <f>IF(N1425="zákl. přenesená",J1425,0)</f>
        <v>0</v>
      </c>
      <c r="BH1425" s="150">
        <f>IF(N1425="sníž. přenesená",J1425,0)</f>
        <v>0</v>
      </c>
      <c r="BI1425" s="150">
        <f>IF(N1425="nulová",J1425,0)</f>
        <v>0</v>
      </c>
      <c r="BJ1425" s="17" t="s">
        <v>21</v>
      </c>
      <c r="BK1425" s="150">
        <f>ROUND(I1425*H1425,2)</f>
        <v>0</v>
      </c>
      <c r="BL1425" s="17" t="s">
        <v>237</v>
      </c>
      <c r="BM1425" s="149" t="s">
        <v>865</v>
      </c>
    </row>
    <row r="1426" spans="2:65" s="14" customFormat="1" ht="11.25">
      <c r="B1426" s="172"/>
      <c r="D1426" s="152" t="s">
        <v>250</v>
      </c>
      <c r="E1426" s="173" t="s">
        <v>1</v>
      </c>
      <c r="F1426" s="174" t="s">
        <v>866</v>
      </c>
      <c r="H1426" s="173" t="s">
        <v>1</v>
      </c>
      <c r="I1426" s="175"/>
      <c r="L1426" s="172"/>
      <c r="M1426" s="176"/>
      <c r="T1426" s="177"/>
      <c r="AT1426" s="173" t="s">
        <v>250</v>
      </c>
      <c r="AU1426" s="173" t="s">
        <v>89</v>
      </c>
      <c r="AV1426" s="14" t="s">
        <v>21</v>
      </c>
      <c r="AW1426" s="14" t="s">
        <v>36</v>
      </c>
      <c r="AX1426" s="14" t="s">
        <v>81</v>
      </c>
      <c r="AY1426" s="173" t="s">
        <v>230</v>
      </c>
    </row>
    <row r="1427" spans="2:65" s="14" customFormat="1" ht="11.25">
      <c r="B1427" s="172"/>
      <c r="D1427" s="152" t="s">
        <v>250</v>
      </c>
      <c r="E1427" s="173" t="s">
        <v>1</v>
      </c>
      <c r="F1427" s="174" t="s">
        <v>741</v>
      </c>
      <c r="H1427" s="173" t="s">
        <v>1</v>
      </c>
      <c r="I1427" s="175"/>
      <c r="L1427" s="172"/>
      <c r="M1427" s="176"/>
      <c r="T1427" s="177"/>
      <c r="AT1427" s="173" t="s">
        <v>250</v>
      </c>
      <c r="AU1427" s="173" t="s">
        <v>89</v>
      </c>
      <c r="AV1427" s="14" t="s">
        <v>21</v>
      </c>
      <c r="AW1427" s="14" t="s">
        <v>36</v>
      </c>
      <c r="AX1427" s="14" t="s">
        <v>81</v>
      </c>
      <c r="AY1427" s="173" t="s">
        <v>230</v>
      </c>
    </row>
    <row r="1428" spans="2:65" s="12" customFormat="1" ht="11.25">
      <c r="B1428" s="151"/>
      <c r="D1428" s="152" t="s">
        <v>250</v>
      </c>
      <c r="E1428" s="153" t="s">
        <v>1</v>
      </c>
      <c r="F1428" s="154" t="s">
        <v>867</v>
      </c>
      <c r="H1428" s="155">
        <v>66.540000000000006</v>
      </c>
      <c r="I1428" s="156"/>
      <c r="L1428" s="151"/>
      <c r="M1428" s="157"/>
      <c r="T1428" s="158"/>
      <c r="AT1428" s="153" t="s">
        <v>250</v>
      </c>
      <c r="AU1428" s="153" t="s">
        <v>89</v>
      </c>
      <c r="AV1428" s="12" t="s">
        <v>89</v>
      </c>
      <c r="AW1428" s="12" t="s">
        <v>36</v>
      </c>
      <c r="AX1428" s="12" t="s">
        <v>21</v>
      </c>
      <c r="AY1428" s="153" t="s">
        <v>230</v>
      </c>
    </row>
    <row r="1429" spans="2:65" s="1" customFormat="1" ht="11.25">
      <c r="B1429" s="32"/>
      <c r="D1429" s="152" t="s">
        <v>257</v>
      </c>
      <c r="F1429" s="166" t="s">
        <v>868</v>
      </c>
      <c r="L1429" s="32"/>
      <c r="M1429" s="167"/>
      <c r="T1429" s="56"/>
      <c r="AU1429" s="17" t="s">
        <v>89</v>
      </c>
    </row>
    <row r="1430" spans="2:65" s="1" customFormat="1" ht="11.25">
      <c r="B1430" s="32"/>
      <c r="D1430" s="152" t="s">
        <v>257</v>
      </c>
      <c r="F1430" s="168" t="s">
        <v>368</v>
      </c>
      <c r="H1430" s="169">
        <v>0</v>
      </c>
      <c r="L1430" s="32"/>
      <c r="M1430" s="167"/>
      <c r="T1430" s="56"/>
      <c r="AU1430" s="17" t="s">
        <v>89</v>
      </c>
    </row>
    <row r="1431" spans="2:65" s="1" customFormat="1" ht="11.25">
      <c r="B1431" s="32"/>
      <c r="D1431" s="152" t="s">
        <v>257</v>
      </c>
      <c r="F1431" s="168" t="s">
        <v>869</v>
      </c>
      <c r="H1431" s="169">
        <v>185.13</v>
      </c>
      <c r="L1431" s="32"/>
      <c r="M1431" s="167"/>
      <c r="T1431" s="56"/>
      <c r="AU1431" s="17" t="s">
        <v>89</v>
      </c>
    </row>
    <row r="1432" spans="2:65" s="1" customFormat="1" ht="11.25">
      <c r="B1432" s="32"/>
      <c r="D1432" s="152" t="s">
        <v>257</v>
      </c>
      <c r="F1432" s="168" t="s">
        <v>870</v>
      </c>
      <c r="H1432" s="169">
        <v>3.4</v>
      </c>
      <c r="L1432" s="32"/>
      <c r="M1432" s="167"/>
      <c r="T1432" s="56"/>
      <c r="AU1432" s="17" t="s">
        <v>89</v>
      </c>
    </row>
    <row r="1433" spans="2:65" s="1" customFormat="1" ht="11.25">
      <c r="B1433" s="32"/>
      <c r="D1433" s="152" t="s">
        <v>257</v>
      </c>
      <c r="F1433" s="168" t="s">
        <v>252</v>
      </c>
      <c r="H1433" s="169">
        <v>188.53</v>
      </c>
      <c r="L1433" s="32"/>
      <c r="M1433" s="167"/>
      <c r="T1433" s="56"/>
      <c r="AU1433" s="17" t="s">
        <v>89</v>
      </c>
    </row>
    <row r="1434" spans="2:65" s="1" customFormat="1" ht="11.25">
      <c r="B1434" s="32"/>
      <c r="D1434" s="152" t="s">
        <v>257</v>
      </c>
      <c r="F1434" s="166" t="s">
        <v>367</v>
      </c>
      <c r="L1434" s="32"/>
      <c r="M1434" s="167"/>
      <c r="T1434" s="56"/>
      <c r="AU1434" s="17" t="s">
        <v>89</v>
      </c>
    </row>
    <row r="1435" spans="2:65" s="1" customFormat="1" ht="11.25">
      <c r="B1435" s="32"/>
      <c r="D1435" s="152" t="s">
        <v>257</v>
      </c>
      <c r="F1435" s="168" t="s">
        <v>368</v>
      </c>
      <c r="H1435" s="169">
        <v>0</v>
      </c>
      <c r="L1435" s="32"/>
      <c r="M1435" s="167"/>
      <c r="T1435" s="56"/>
      <c r="AU1435" s="17" t="s">
        <v>89</v>
      </c>
    </row>
    <row r="1436" spans="2:65" s="1" customFormat="1" ht="11.25">
      <c r="B1436" s="32"/>
      <c r="D1436" s="152" t="s">
        <v>257</v>
      </c>
      <c r="F1436" s="168" t="s">
        <v>369</v>
      </c>
      <c r="H1436" s="169">
        <v>119.79</v>
      </c>
      <c r="L1436" s="32"/>
      <c r="M1436" s="167"/>
      <c r="T1436" s="56"/>
      <c r="AU1436" s="17" t="s">
        <v>89</v>
      </c>
    </row>
    <row r="1437" spans="2:65" s="1" customFormat="1" ht="11.25">
      <c r="B1437" s="32"/>
      <c r="D1437" s="152" t="s">
        <v>257</v>
      </c>
      <c r="F1437" s="168" t="s">
        <v>370</v>
      </c>
      <c r="H1437" s="169">
        <v>2.2000000000000002</v>
      </c>
      <c r="L1437" s="32"/>
      <c r="M1437" s="167"/>
      <c r="T1437" s="56"/>
      <c r="AU1437" s="17" t="s">
        <v>89</v>
      </c>
    </row>
    <row r="1438" spans="2:65" s="1" customFormat="1" ht="11.25">
      <c r="B1438" s="32"/>
      <c r="D1438" s="152" t="s">
        <v>257</v>
      </c>
      <c r="F1438" s="168" t="s">
        <v>288</v>
      </c>
      <c r="H1438" s="169">
        <v>121.99</v>
      </c>
      <c r="L1438" s="32"/>
      <c r="M1438" s="167"/>
      <c r="T1438" s="56"/>
      <c r="AU1438" s="17" t="s">
        <v>89</v>
      </c>
    </row>
    <row r="1439" spans="2:65" s="1" customFormat="1" ht="16.5" customHeight="1">
      <c r="B1439" s="32"/>
      <c r="C1439" s="138" t="s">
        <v>871</v>
      </c>
      <c r="D1439" s="138" t="s">
        <v>232</v>
      </c>
      <c r="E1439" s="139" t="s">
        <v>730</v>
      </c>
      <c r="F1439" s="140" t="s">
        <v>731</v>
      </c>
      <c r="G1439" s="141" t="s">
        <v>247</v>
      </c>
      <c r="H1439" s="142">
        <v>221.8</v>
      </c>
      <c r="I1439" s="143"/>
      <c r="J1439" s="144">
        <f>ROUND(I1439*H1439,2)</f>
        <v>0</v>
      </c>
      <c r="K1439" s="140" t="s">
        <v>236</v>
      </c>
      <c r="L1439" s="32"/>
      <c r="M1439" s="145" t="s">
        <v>1</v>
      </c>
      <c r="N1439" s="146" t="s">
        <v>46</v>
      </c>
      <c r="P1439" s="147">
        <f>O1439*H1439</f>
        <v>0</v>
      </c>
      <c r="Q1439" s="147">
        <v>0</v>
      </c>
      <c r="R1439" s="147">
        <f>Q1439*H1439</f>
        <v>0</v>
      </c>
      <c r="S1439" s="147">
        <v>0</v>
      </c>
      <c r="T1439" s="148">
        <f>S1439*H1439</f>
        <v>0</v>
      </c>
      <c r="AR1439" s="149" t="s">
        <v>237</v>
      </c>
      <c r="AT1439" s="149" t="s">
        <v>232</v>
      </c>
      <c r="AU1439" s="149" t="s">
        <v>89</v>
      </c>
      <c r="AY1439" s="17" t="s">
        <v>230</v>
      </c>
      <c r="BE1439" s="150">
        <f>IF(N1439="základní",J1439,0)</f>
        <v>0</v>
      </c>
      <c r="BF1439" s="150">
        <f>IF(N1439="snížená",J1439,0)</f>
        <v>0</v>
      </c>
      <c r="BG1439" s="150">
        <f>IF(N1439="zákl. přenesená",J1439,0)</f>
        <v>0</v>
      </c>
      <c r="BH1439" s="150">
        <f>IF(N1439="sníž. přenesená",J1439,0)</f>
        <v>0</v>
      </c>
      <c r="BI1439" s="150">
        <f>IF(N1439="nulová",J1439,0)</f>
        <v>0</v>
      </c>
      <c r="BJ1439" s="17" t="s">
        <v>21</v>
      </c>
      <c r="BK1439" s="150">
        <f>ROUND(I1439*H1439,2)</f>
        <v>0</v>
      </c>
      <c r="BL1439" s="17" t="s">
        <v>237</v>
      </c>
      <c r="BM1439" s="149" t="s">
        <v>872</v>
      </c>
    </row>
    <row r="1440" spans="2:65" s="14" customFormat="1" ht="11.25">
      <c r="B1440" s="172"/>
      <c r="D1440" s="152" t="s">
        <v>250</v>
      </c>
      <c r="E1440" s="173" t="s">
        <v>1</v>
      </c>
      <c r="F1440" s="174" t="s">
        <v>368</v>
      </c>
      <c r="H1440" s="173" t="s">
        <v>1</v>
      </c>
      <c r="I1440" s="175"/>
      <c r="L1440" s="172"/>
      <c r="M1440" s="176"/>
      <c r="T1440" s="177"/>
      <c r="AT1440" s="173" t="s">
        <v>250</v>
      </c>
      <c r="AU1440" s="173" t="s">
        <v>89</v>
      </c>
      <c r="AV1440" s="14" t="s">
        <v>21</v>
      </c>
      <c r="AW1440" s="14" t="s">
        <v>36</v>
      </c>
      <c r="AX1440" s="14" t="s">
        <v>81</v>
      </c>
      <c r="AY1440" s="173" t="s">
        <v>230</v>
      </c>
    </row>
    <row r="1441" spans="2:65" s="12" customFormat="1" ht="11.25">
      <c r="B1441" s="151"/>
      <c r="D1441" s="152" t="s">
        <v>250</v>
      </c>
      <c r="E1441" s="153" t="s">
        <v>1</v>
      </c>
      <c r="F1441" s="154" t="s">
        <v>399</v>
      </c>
      <c r="H1441" s="155">
        <v>217.8</v>
      </c>
      <c r="I1441" s="156"/>
      <c r="L1441" s="151"/>
      <c r="M1441" s="157"/>
      <c r="T1441" s="158"/>
      <c r="AT1441" s="153" t="s">
        <v>250</v>
      </c>
      <c r="AU1441" s="153" t="s">
        <v>89</v>
      </c>
      <c r="AV1441" s="12" t="s">
        <v>89</v>
      </c>
      <c r="AW1441" s="12" t="s">
        <v>36</v>
      </c>
      <c r="AX1441" s="12" t="s">
        <v>81</v>
      </c>
      <c r="AY1441" s="153" t="s">
        <v>230</v>
      </c>
    </row>
    <row r="1442" spans="2:65" s="12" customFormat="1" ht="11.25">
      <c r="B1442" s="151"/>
      <c r="D1442" s="152" t="s">
        <v>250</v>
      </c>
      <c r="E1442" s="153" t="s">
        <v>1</v>
      </c>
      <c r="F1442" s="154" t="s">
        <v>873</v>
      </c>
      <c r="H1442" s="155">
        <v>4</v>
      </c>
      <c r="I1442" s="156"/>
      <c r="L1442" s="151"/>
      <c r="M1442" s="157"/>
      <c r="T1442" s="158"/>
      <c r="AT1442" s="153" t="s">
        <v>250</v>
      </c>
      <c r="AU1442" s="153" t="s">
        <v>89</v>
      </c>
      <c r="AV1442" s="12" t="s">
        <v>89</v>
      </c>
      <c r="AW1442" s="12" t="s">
        <v>36</v>
      </c>
      <c r="AX1442" s="12" t="s">
        <v>81</v>
      </c>
      <c r="AY1442" s="153" t="s">
        <v>230</v>
      </c>
    </row>
    <row r="1443" spans="2:65" s="13" customFormat="1" ht="11.25">
      <c r="B1443" s="159"/>
      <c r="D1443" s="152" t="s">
        <v>250</v>
      </c>
      <c r="E1443" s="160" t="s">
        <v>1</v>
      </c>
      <c r="F1443" s="161" t="s">
        <v>252</v>
      </c>
      <c r="H1443" s="162">
        <v>221.8</v>
      </c>
      <c r="I1443" s="163"/>
      <c r="L1443" s="159"/>
      <c r="M1443" s="164"/>
      <c r="T1443" s="165"/>
      <c r="AT1443" s="160" t="s">
        <v>250</v>
      </c>
      <c r="AU1443" s="160" t="s">
        <v>89</v>
      </c>
      <c r="AV1443" s="13" t="s">
        <v>237</v>
      </c>
      <c r="AW1443" s="13" t="s">
        <v>36</v>
      </c>
      <c r="AX1443" s="13" t="s">
        <v>21</v>
      </c>
      <c r="AY1443" s="160" t="s">
        <v>230</v>
      </c>
    </row>
    <row r="1444" spans="2:65" s="1" customFormat="1" ht="21.75" customHeight="1">
      <c r="B1444" s="32"/>
      <c r="C1444" s="138" t="s">
        <v>874</v>
      </c>
      <c r="D1444" s="138" t="s">
        <v>232</v>
      </c>
      <c r="E1444" s="139" t="s">
        <v>379</v>
      </c>
      <c r="F1444" s="140" t="s">
        <v>380</v>
      </c>
      <c r="G1444" s="141" t="s">
        <v>350</v>
      </c>
      <c r="H1444" s="142">
        <v>44.252000000000002</v>
      </c>
      <c r="I1444" s="143"/>
      <c r="J1444" s="144">
        <f>ROUND(I1444*H1444,2)</f>
        <v>0</v>
      </c>
      <c r="K1444" s="140" t="s">
        <v>236</v>
      </c>
      <c r="L1444" s="32"/>
      <c r="M1444" s="145" t="s">
        <v>1</v>
      </c>
      <c r="N1444" s="146" t="s">
        <v>46</v>
      </c>
      <c r="P1444" s="147">
        <f>O1444*H1444</f>
        <v>0</v>
      </c>
      <c r="Q1444" s="147">
        <v>0</v>
      </c>
      <c r="R1444" s="147">
        <f>Q1444*H1444</f>
        <v>0</v>
      </c>
      <c r="S1444" s="147">
        <v>0</v>
      </c>
      <c r="T1444" s="148">
        <f>S1444*H1444</f>
        <v>0</v>
      </c>
      <c r="AR1444" s="149" t="s">
        <v>237</v>
      </c>
      <c r="AT1444" s="149" t="s">
        <v>232</v>
      </c>
      <c r="AU1444" s="149" t="s">
        <v>89</v>
      </c>
      <c r="AY1444" s="17" t="s">
        <v>230</v>
      </c>
      <c r="BE1444" s="150">
        <f>IF(N1444="základní",J1444,0)</f>
        <v>0</v>
      </c>
      <c r="BF1444" s="150">
        <f>IF(N1444="snížená",J1444,0)</f>
        <v>0</v>
      </c>
      <c r="BG1444" s="150">
        <f>IF(N1444="zákl. přenesená",J1444,0)</f>
        <v>0</v>
      </c>
      <c r="BH1444" s="150">
        <f>IF(N1444="sníž. přenesená",J1444,0)</f>
        <v>0</v>
      </c>
      <c r="BI1444" s="150">
        <f>IF(N1444="nulová",J1444,0)</f>
        <v>0</v>
      </c>
      <c r="BJ1444" s="17" t="s">
        <v>21</v>
      </c>
      <c r="BK1444" s="150">
        <f>ROUND(I1444*H1444,2)</f>
        <v>0</v>
      </c>
      <c r="BL1444" s="17" t="s">
        <v>237</v>
      </c>
      <c r="BM1444" s="149" t="s">
        <v>875</v>
      </c>
    </row>
    <row r="1445" spans="2:65" s="1" customFormat="1" ht="24.2" customHeight="1">
      <c r="B1445" s="32"/>
      <c r="C1445" s="138" t="s">
        <v>876</v>
      </c>
      <c r="D1445" s="138" t="s">
        <v>232</v>
      </c>
      <c r="E1445" s="139" t="s">
        <v>383</v>
      </c>
      <c r="F1445" s="140" t="s">
        <v>384</v>
      </c>
      <c r="G1445" s="141" t="s">
        <v>350</v>
      </c>
      <c r="H1445" s="142">
        <v>398.26799999999997</v>
      </c>
      <c r="I1445" s="143"/>
      <c r="J1445" s="144">
        <f>ROUND(I1445*H1445,2)</f>
        <v>0</v>
      </c>
      <c r="K1445" s="140" t="s">
        <v>236</v>
      </c>
      <c r="L1445" s="32"/>
      <c r="M1445" s="145" t="s">
        <v>1</v>
      </c>
      <c r="N1445" s="146" t="s">
        <v>46</v>
      </c>
      <c r="P1445" s="147">
        <f>O1445*H1445</f>
        <v>0</v>
      </c>
      <c r="Q1445" s="147">
        <v>0</v>
      </c>
      <c r="R1445" s="147">
        <f>Q1445*H1445</f>
        <v>0</v>
      </c>
      <c r="S1445" s="147">
        <v>0</v>
      </c>
      <c r="T1445" s="148">
        <f>S1445*H1445</f>
        <v>0</v>
      </c>
      <c r="AR1445" s="149" t="s">
        <v>237</v>
      </c>
      <c r="AT1445" s="149" t="s">
        <v>232</v>
      </c>
      <c r="AU1445" s="149" t="s">
        <v>89</v>
      </c>
      <c r="AY1445" s="17" t="s">
        <v>230</v>
      </c>
      <c r="BE1445" s="150">
        <f>IF(N1445="základní",J1445,0)</f>
        <v>0</v>
      </c>
      <c r="BF1445" s="150">
        <f>IF(N1445="snížená",J1445,0)</f>
        <v>0</v>
      </c>
      <c r="BG1445" s="150">
        <f>IF(N1445="zákl. přenesená",J1445,0)</f>
        <v>0</v>
      </c>
      <c r="BH1445" s="150">
        <f>IF(N1445="sníž. přenesená",J1445,0)</f>
        <v>0</v>
      </c>
      <c r="BI1445" s="150">
        <f>IF(N1445="nulová",J1445,0)</f>
        <v>0</v>
      </c>
      <c r="BJ1445" s="17" t="s">
        <v>21</v>
      </c>
      <c r="BK1445" s="150">
        <f>ROUND(I1445*H1445,2)</f>
        <v>0</v>
      </c>
      <c r="BL1445" s="17" t="s">
        <v>237</v>
      </c>
      <c r="BM1445" s="149" t="s">
        <v>877</v>
      </c>
    </row>
    <row r="1446" spans="2:65" s="12" customFormat="1" ht="11.25">
      <c r="B1446" s="151"/>
      <c r="D1446" s="152" t="s">
        <v>250</v>
      </c>
      <c r="F1446" s="154" t="s">
        <v>878</v>
      </c>
      <c r="H1446" s="155">
        <v>398.26799999999997</v>
      </c>
      <c r="I1446" s="156"/>
      <c r="L1446" s="151"/>
      <c r="M1446" s="157"/>
      <c r="T1446" s="158"/>
      <c r="AT1446" s="153" t="s">
        <v>250</v>
      </c>
      <c r="AU1446" s="153" t="s">
        <v>89</v>
      </c>
      <c r="AV1446" s="12" t="s">
        <v>89</v>
      </c>
      <c r="AW1446" s="12" t="s">
        <v>4</v>
      </c>
      <c r="AX1446" s="12" t="s">
        <v>21</v>
      </c>
      <c r="AY1446" s="153" t="s">
        <v>230</v>
      </c>
    </row>
    <row r="1447" spans="2:65" s="1" customFormat="1" ht="21.75" customHeight="1">
      <c r="B1447" s="32"/>
      <c r="C1447" s="138" t="s">
        <v>879</v>
      </c>
      <c r="D1447" s="138" t="s">
        <v>232</v>
      </c>
      <c r="E1447" s="139" t="s">
        <v>423</v>
      </c>
      <c r="F1447" s="140" t="s">
        <v>424</v>
      </c>
      <c r="G1447" s="141" t="s">
        <v>350</v>
      </c>
      <c r="H1447" s="142">
        <v>44.252000000000002</v>
      </c>
      <c r="I1447" s="143"/>
      <c r="J1447" s="144">
        <f>ROUND(I1447*H1447,2)</f>
        <v>0</v>
      </c>
      <c r="K1447" s="140" t="s">
        <v>248</v>
      </c>
      <c r="L1447" s="32"/>
      <c r="M1447" s="145" t="s">
        <v>1</v>
      </c>
      <c r="N1447" s="146" t="s">
        <v>46</v>
      </c>
      <c r="P1447" s="147">
        <f>O1447*H1447</f>
        <v>0</v>
      </c>
      <c r="Q1447" s="147">
        <v>0</v>
      </c>
      <c r="R1447" s="147">
        <f>Q1447*H1447</f>
        <v>0</v>
      </c>
      <c r="S1447" s="147">
        <v>0</v>
      </c>
      <c r="T1447" s="148">
        <f>S1447*H1447</f>
        <v>0</v>
      </c>
      <c r="AR1447" s="149" t="s">
        <v>237</v>
      </c>
      <c r="AT1447" s="149" t="s">
        <v>232</v>
      </c>
      <c r="AU1447" s="149" t="s">
        <v>89</v>
      </c>
      <c r="AY1447" s="17" t="s">
        <v>230</v>
      </c>
      <c r="BE1447" s="150">
        <f>IF(N1447="základní",J1447,0)</f>
        <v>0</v>
      </c>
      <c r="BF1447" s="150">
        <f>IF(N1447="snížená",J1447,0)</f>
        <v>0</v>
      </c>
      <c r="BG1447" s="150">
        <f>IF(N1447="zákl. přenesená",J1447,0)</f>
        <v>0</v>
      </c>
      <c r="BH1447" s="150">
        <f>IF(N1447="sníž. přenesená",J1447,0)</f>
        <v>0</v>
      </c>
      <c r="BI1447" s="150">
        <f>IF(N1447="nulová",J1447,0)</f>
        <v>0</v>
      </c>
      <c r="BJ1447" s="17" t="s">
        <v>21</v>
      </c>
      <c r="BK1447" s="150">
        <f>ROUND(I1447*H1447,2)</f>
        <v>0</v>
      </c>
      <c r="BL1447" s="17" t="s">
        <v>237</v>
      </c>
      <c r="BM1447" s="149" t="s">
        <v>880</v>
      </c>
    </row>
    <row r="1448" spans="2:65" s="1" customFormat="1" ht="24.2" customHeight="1">
      <c r="B1448" s="32"/>
      <c r="C1448" s="138" t="s">
        <v>881</v>
      </c>
      <c r="D1448" s="138" t="s">
        <v>232</v>
      </c>
      <c r="E1448" s="139" t="s">
        <v>882</v>
      </c>
      <c r="F1448" s="140" t="s">
        <v>883</v>
      </c>
      <c r="G1448" s="141" t="s">
        <v>276</v>
      </c>
      <c r="H1448" s="142">
        <v>507</v>
      </c>
      <c r="I1448" s="143"/>
      <c r="J1448" s="144">
        <f>ROUND(I1448*H1448,2)</f>
        <v>0</v>
      </c>
      <c r="K1448" s="140" t="s">
        <v>236</v>
      </c>
      <c r="L1448" s="32"/>
      <c r="M1448" s="145" t="s">
        <v>1</v>
      </c>
      <c r="N1448" s="146" t="s">
        <v>46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237</v>
      </c>
      <c r="AT1448" s="149" t="s">
        <v>232</v>
      </c>
      <c r="AU1448" s="149" t="s">
        <v>89</v>
      </c>
      <c r="AY1448" s="17" t="s">
        <v>230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21</v>
      </c>
      <c r="BK1448" s="150">
        <f>ROUND(I1448*H1448,2)</f>
        <v>0</v>
      </c>
      <c r="BL1448" s="17" t="s">
        <v>237</v>
      </c>
      <c r="BM1448" s="149" t="s">
        <v>884</v>
      </c>
    </row>
    <row r="1449" spans="2:65" s="14" customFormat="1" ht="11.25">
      <c r="B1449" s="172"/>
      <c r="D1449" s="152" t="s">
        <v>250</v>
      </c>
      <c r="E1449" s="173" t="s">
        <v>1</v>
      </c>
      <c r="F1449" s="174" t="s">
        <v>860</v>
      </c>
      <c r="H1449" s="173" t="s">
        <v>1</v>
      </c>
      <c r="I1449" s="175"/>
      <c r="L1449" s="172"/>
      <c r="M1449" s="176"/>
      <c r="T1449" s="177"/>
      <c r="AT1449" s="173" t="s">
        <v>250</v>
      </c>
      <c r="AU1449" s="173" t="s">
        <v>89</v>
      </c>
      <c r="AV1449" s="14" t="s">
        <v>21</v>
      </c>
      <c r="AW1449" s="14" t="s">
        <v>36</v>
      </c>
      <c r="AX1449" s="14" t="s">
        <v>81</v>
      </c>
      <c r="AY1449" s="173" t="s">
        <v>230</v>
      </c>
    </row>
    <row r="1450" spans="2:65" s="12" customFormat="1" ht="11.25">
      <c r="B1450" s="151"/>
      <c r="D1450" s="152" t="s">
        <v>250</v>
      </c>
      <c r="E1450" s="153" t="s">
        <v>1</v>
      </c>
      <c r="F1450" s="154" t="s">
        <v>861</v>
      </c>
      <c r="H1450" s="155">
        <v>507</v>
      </c>
      <c r="I1450" s="156"/>
      <c r="L1450" s="151"/>
      <c r="M1450" s="157"/>
      <c r="T1450" s="158"/>
      <c r="AT1450" s="153" t="s">
        <v>250</v>
      </c>
      <c r="AU1450" s="153" t="s">
        <v>89</v>
      </c>
      <c r="AV1450" s="12" t="s">
        <v>89</v>
      </c>
      <c r="AW1450" s="12" t="s">
        <v>36</v>
      </c>
      <c r="AX1450" s="12" t="s">
        <v>81</v>
      </c>
      <c r="AY1450" s="153" t="s">
        <v>230</v>
      </c>
    </row>
    <row r="1451" spans="2:65" s="13" customFormat="1" ht="11.25">
      <c r="B1451" s="159"/>
      <c r="D1451" s="152" t="s">
        <v>250</v>
      </c>
      <c r="E1451" s="160" t="s">
        <v>193</v>
      </c>
      <c r="F1451" s="161" t="s">
        <v>252</v>
      </c>
      <c r="H1451" s="162">
        <v>507</v>
      </c>
      <c r="I1451" s="163"/>
      <c r="L1451" s="159"/>
      <c r="M1451" s="164"/>
      <c r="T1451" s="165"/>
      <c r="AT1451" s="160" t="s">
        <v>250</v>
      </c>
      <c r="AU1451" s="160" t="s">
        <v>89</v>
      </c>
      <c r="AV1451" s="13" t="s">
        <v>237</v>
      </c>
      <c r="AW1451" s="13" t="s">
        <v>36</v>
      </c>
      <c r="AX1451" s="13" t="s">
        <v>21</v>
      </c>
      <c r="AY1451" s="160" t="s">
        <v>230</v>
      </c>
    </row>
    <row r="1452" spans="2:65" s="1" customFormat="1" ht="33" customHeight="1">
      <c r="B1452" s="32"/>
      <c r="C1452" s="138" t="s">
        <v>885</v>
      </c>
      <c r="D1452" s="138" t="s">
        <v>232</v>
      </c>
      <c r="E1452" s="139" t="s">
        <v>811</v>
      </c>
      <c r="F1452" s="140" t="s">
        <v>812</v>
      </c>
      <c r="G1452" s="141" t="s">
        <v>247</v>
      </c>
      <c r="H1452" s="142">
        <v>2</v>
      </c>
      <c r="I1452" s="143"/>
      <c r="J1452" s="144">
        <f>ROUND(I1452*H1452,2)</f>
        <v>0</v>
      </c>
      <c r="K1452" s="140" t="s">
        <v>236</v>
      </c>
      <c r="L1452" s="32"/>
      <c r="M1452" s="145" t="s">
        <v>1</v>
      </c>
      <c r="N1452" s="146" t="s">
        <v>46</v>
      </c>
      <c r="P1452" s="147">
        <f>O1452*H1452</f>
        <v>0</v>
      </c>
      <c r="Q1452" s="147">
        <v>6.0999999999999997E-4</v>
      </c>
      <c r="R1452" s="147">
        <f>Q1452*H1452</f>
        <v>1.2199999999999999E-3</v>
      </c>
      <c r="S1452" s="147">
        <v>0</v>
      </c>
      <c r="T1452" s="148">
        <f>S1452*H1452</f>
        <v>0</v>
      </c>
      <c r="AR1452" s="149" t="s">
        <v>237</v>
      </c>
      <c r="AT1452" s="149" t="s">
        <v>232</v>
      </c>
      <c r="AU1452" s="149" t="s">
        <v>89</v>
      </c>
      <c r="AY1452" s="17" t="s">
        <v>230</v>
      </c>
      <c r="BE1452" s="150">
        <f>IF(N1452="základní",J1452,0)</f>
        <v>0</v>
      </c>
      <c r="BF1452" s="150">
        <f>IF(N1452="snížená",J1452,0)</f>
        <v>0</v>
      </c>
      <c r="BG1452" s="150">
        <f>IF(N1452="zákl. přenesená",J1452,0)</f>
        <v>0</v>
      </c>
      <c r="BH1452" s="150">
        <f>IF(N1452="sníž. přenesená",J1452,0)</f>
        <v>0</v>
      </c>
      <c r="BI1452" s="150">
        <f>IF(N1452="nulová",J1452,0)</f>
        <v>0</v>
      </c>
      <c r="BJ1452" s="17" t="s">
        <v>21</v>
      </c>
      <c r="BK1452" s="150">
        <f>ROUND(I1452*H1452,2)</f>
        <v>0</v>
      </c>
      <c r="BL1452" s="17" t="s">
        <v>237</v>
      </c>
      <c r="BM1452" s="149" t="s">
        <v>886</v>
      </c>
    </row>
    <row r="1453" spans="2:65" s="12" customFormat="1" ht="11.25">
      <c r="B1453" s="151"/>
      <c r="D1453" s="152" t="s">
        <v>250</v>
      </c>
      <c r="E1453" s="153" t="s">
        <v>1</v>
      </c>
      <c r="F1453" s="154" t="s">
        <v>887</v>
      </c>
      <c r="H1453" s="155">
        <v>2</v>
      </c>
      <c r="I1453" s="156"/>
      <c r="L1453" s="151"/>
      <c r="M1453" s="157"/>
      <c r="T1453" s="158"/>
      <c r="AT1453" s="153" t="s">
        <v>250</v>
      </c>
      <c r="AU1453" s="153" t="s">
        <v>89</v>
      </c>
      <c r="AV1453" s="12" t="s">
        <v>89</v>
      </c>
      <c r="AW1453" s="12" t="s">
        <v>36</v>
      </c>
      <c r="AX1453" s="12" t="s">
        <v>21</v>
      </c>
      <c r="AY1453" s="153" t="s">
        <v>230</v>
      </c>
    </row>
    <row r="1454" spans="2:65" s="1" customFormat="1" ht="11.25">
      <c r="B1454" s="32"/>
      <c r="D1454" s="152" t="s">
        <v>257</v>
      </c>
      <c r="F1454" s="166" t="s">
        <v>888</v>
      </c>
      <c r="L1454" s="32"/>
      <c r="M1454" s="167"/>
      <c r="T1454" s="56"/>
      <c r="AU1454" s="17" t="s">
        <v>89</v>
      </c>
    </row>
    <row r="1455" spans="2:65" s="1" customFormat="1" ht="11.25">
      <c r="B1455" s="32"/>
      <c r="D1455" s="152" t="s">
        <v>257</v>
      </c>
      <c r="F1455" s="168" t="s">
        <v>864</v>
      </c>
      <c r="H1455" s="169">
        <v>2</v>
      </c>
      <c r="L1455" s="32"/>
      <c r="M1455" s="167"/>
      <c r="T1455" s="56"/>
      <c r="AU1455" s="17" t="s">
        <v>89</v>
      </c>
    </row>
    <row r="1456" spans="2:65" s="1" customFormat="1" ht="11.25">
      <c r="B1456" s="32"/>
      <c r="D1456" s="152" t="s">
        <v>257</v>
      </c>
      <c r="F1456" s="168" t="s">
        <v>252</v>
      </c>
      <c r="H1456" s="169">
        <v>2</v>
      </c>
      <c r="L1456" s="32"/>
      <c r="M1456" s="167"/>
      <c r="T1456" s="56"/>
      <c r="AU1456" s="17" t="s">
        <v>89</v>
      </c>
    </row>
    <row r="1457" spans="2:65" s="1" customFormat="1" ht="37.9" customHeight="1">
      <c r="B1457" s="32"/>
      <c r="C1457" s="138" t="s">
        <v>889</v>
      </c>
      <c r="D1457" s="138" t="s">
        <v>232</v>
      </c>
      <c r="E1457" s="139" t="s">
        <v>890</v>
      </c>
      <c r="F1457" s="140" t="s">
        <v>891</v>
      </c>
      <c r="G1457" s="141" t="s">
        <v>276</v>
      </c>
      <c r="H1457" s="142">
        <v>188.53</v>
      </c>
      <c r="I1457" s="143"/>
      <c r="J1457" s="144">
        <f>ROUND(I1457*H1457,2)</f>
        <v>0</v>
      </c>
      <c r="K1457" s="140" t="s">
        <v>248</v>
      </c>
      <c r="L1457" s="32"/>
      <c r="M1457" s="145" t="s">
        <v>1</v>
      </c>
      <c r="N1457" s="146" t="s">
        <v>46</v>
      </c>
      <c r="P1457" s="147">
        <f>O1457*H1457</f>
        <v>0</v>
      </c>
      <c r="Q1457" s="147">
        <v>0.26375999999999999</v>
      </c>
      <c r="R1457" s="147">
        <f>Q1457*H1457</f>
        <v>49.726672799999996</v>
      </c>
      <c r="S1457" s="147">
        <v>0</v>
      </c>
      <c r="T1457" s="148">
        <f>S1457*H1457</f>
        <v>0</v>
      </c>
      <c r="AR1457" s="149" t="s">
        <v>237</v>
      </c>
      <c r="AT1457" s="149" t="s">
        <v>232</v>
      </c>
      <c r="AU1457" s="149" t="s">
        <v>89</v>
      </c>
      <c r="AY1457" s="17" t="s">
        <v>230</v>
      </c>
      <c r="BE1457" s="150">
        <f>IF(N1457="základní",J1457,0)</f>
        <v>0</v>
      </c>
      <c r="BF1457" s="150">
        <f>IF(N1457="snížená",J1457,0)</f>
        <v>0</v>
      </c>
      <c r="BG1457" s="150">
        <f>IF(N1457="zákl. přenesená",J1457,0)</f>
        <v>0</v>
      </c>
      <c r="BH1457" s="150">
        <f>IF(N1457="sníž. přenesená",J1457,0)</f>
        <v>0</v>
      </c>
      <c r="BI1457" s="150">
        <f>IF(N1457="nulová",J1457,0)</f>
        <v>0</v>
      </c>
      <c r="BJ1457" s="17" t="s">
        <v>21</v>
      </c>
      <c r="BK1457" s="150">
        <f>ROUND(I1457*H1457,2)</f>
        <v>0</v>
      </c>
      <c r="BL1457" s="17" t="s">
        <v>237</v>
      </c>
      <c r="BM1457" s="149" t="s">
        <v>892</v>
      </c>
    </row>
    <row r="1458" spans="2:65" s="14" customFormat="1" ht="11.25">
      <c r="B1458" s="172"/>
      <c r="D1458" s="152" t="s">
        <v>250</v>
      </c>
      <c r="E1458" s="173" t="s">
        <v>1</v>
      </c>
      <c r="F1458" s="174" t="s">
        <v>368</v>
      </c>
      <c r="H1458" s="173" t="s">
        <v>1</v>
      </c>
      <c r="I1458" s="175"/>
      <c r="L1458" s="172"/>
      <c r="M1458" s="176"/>
      <c r="T1458" s="177"/>
      <c r="AT1458" s="173" t="s">
        <v>250</v>
      </c>
      <c r="AU1458" s="173" t="s">
        <v>89</v>
      </c>
      <c r="AV1458" s="14" t="s">
        <v>21</v>
      </c>
      <c r="AW1458" s="14" t="s">
        <v>36</v>
      </c>
      <c r="AX1458" s="14" t="s">
        <v>81</v>
      </c>
      <c r="AY1458" s="173" t="s">
        <v>230</v>
      </c>
    </row>
    <row r="1459" spans="2:65" s="12" customFormat="1" ht="11.25">
      <c r="B1459" s="151"/>
      <c r="D1459" s="152" t="s">
        <v>250</v>
      </c>
      <c r="E1459" s="153" t="s">
        <v>1</v>
      </c>
      <c r="F1459" s="154" t="s">
        <v>869</v>
      </c>
      <c r="H1459" s="155">
        <v>185.13</v>
      </c>
      <c r="I1459" s="156"/>
      <c r="L1459" s="151"/>
      <c r="M1459" s="157"/>
      <c r="T1459" s="158"/>
      <c r="AT1459" s="153" t="s">
        <v>250</v>
      </c>
      <c r="AU1459" s="153" t="s">
        <v>89</v>
      </c>
      <c r="AV1459" s="12" t="s">
        <v>89</v>
      </c>
      <c r="AW1459" s="12" t="s">
        <v>36</v>
      </c>
      <c r="AX1459" s="12" t="s">
        <v>81</v>
      </c>
      <c r="AY1459" s="153" t="s">
        <v>230</v>
      </c>
    </row>
    <row r="1460" spans="2:65" s="12" customFormat="1" ht="11.25">
      <c r="B1460" s="151"/>
      <c r="D1460" s="152" t="s">
        <v>250</v>
      </c>
      <c r="E1460" s="153" t="s">
        <v>1</v>
      </c>
      <c r="F1460" s="154" t="s">
        <v>870</v>
      </c>
      <c r="H1460" s="155">
        <v>3.4</v>
      </c>
      <c r="I1460" s="156"/>
      <c r="L1460" s="151"/>
      <c r="M1460" s="157"/>
      <c r="T1460" s="158"/>
      <c r="AT1460" s="153" t="s">
        <v>250</v>
      </c>
      <c r="AU1460" s="153" t="s">
        <v>89</v>
      </c>
      <c r="AV1460" s="12" t="s">
        <v>89</v>
      </c>
      <c r="AW1460" s="12" t="s">
        <v>36</v>
      </c>
      <c r="AX1460" s="12" t="s">
        <v>81</v>
      </c>
      <c r="AY1460" s="153" t="s">
        <v>230</v>
      </c>
    </row>
    <row r="1461" spans="2:65" s="13" customFormat="1" ht="11.25">
      <c r="B1461" s="159"/>
      <c r="D1461" s="152" t="s">
        <v>250</v>
      </c>
      <c r="E1461" s="160" t="s">
        <v>196</v>
      </c>
      <c r="F1461" s="161" t="s">
        <v>252</v>
      </c>
      <c r="H1461" s="162">
        <v>188.53</v>
      </c>
      <c r="I1461" s="163"/>
      <c r="L1461" s="159"/>
      <c r="M1461" s="164"/>
      <c r="T1461" s="165"/>
      <c r="AT1461" s="160" t="s">
        <v>250</v>
      </c>
      <c r="AU1461" s="160" t="s">
        <v>89</v>
      </c>
      <c r="AV1461" s="13" t="s">
        <v>237</v>
      </c>
      <c r="AW1461" s="13" t="s">
        <v>36</v>
      </c>
      <c r="AX1461" s="13" t="s">
        <v>21</v>
      </c>
      <c r="AY1461" s="160" t="s">
        <v>230</v>
      </c>
    </row>
    <row r="1462" spans="2:65" s="1" customFormat="1" ht="33" customHeight="1">
      <c r="B1462" s="32"/>
      <c r="C1462" s="138" t="s">
        <v>893</v>
      </c>
      <c r="D1462" s="138" t="s">
        <v>232</v>
      </c>
      <c r="E1462" s="139" t="s">
        <v>894</v>
      </c>
      <c r="F1462" s="140" t="s">
        <v>895</v>
      </c>
      <c r="G1462" s="141" t="s">
        <v>276</v>
      </c>
      <c r="H1462" s="142">
        <v>121.99</v>
      </c>
      <c r="I1462" s="143"/>
      <c r="J1462" s="144">
        <f>ROUND(I1462*H1462,2)</f>
        <v>0</v>
      </c>
      <c r="K1462" s="140" t="s">
        <v>248</v>
      </c>
      <c r="L1462" s="32"/>
      <c r="M1462" s="145" t="s">
        <v>1</v>
      </c>
      <c r="N1462" s="146" t="s">
        <v>46</v>
      </c>
      <c r="P1462" s="147">
        <f>O1462*H1462</f>
        <v>0</v>
      </c>
      <c r="Q1462" s="147">
        <v>0.34499999999999997</v>
      </c>
      <c r="R1462" s="147">
        <f>Q1462*H1462</f>
        <v>42.086549999999995</v>
      </c>
      <c r="S1462" s="147">
        <v>0</v>
      </c>
      <c r="T1462" s="148">
        <f>S1462*H1462</f>
        <v>0</v>
      </c>
      <c r="AR1462" s="149" t="s">
        <v>237</v>
      </c>
      <c r="AT1462" s="149" t="s">
        <v>232</v>
      </c>
      <c r="AU1462" s="149" t="s">
        <v>89</v>
      </c>
      <c r="AY1462" s="17" t="s">
        <v>230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21</v>
      </c>
      <c r="BK1462" s="150">
        <f>ROUND(I1462*H1462,2)</f>
        <v>0</v>
      </c>
      <c r="BL1462" s="17" t="s">
        <v>237</v>
      </c>
      <c r="BM1462" s="149" t="s">
        <v>896</v>
      </c>
    </row>
    <row r="1463" spans="2:65" s="14" customFormat="1" ht="11.25">
      <c r="B1463" s="172"/>
      <c r="D1463" s="152" t="s">
        <v>250</v>
      </c>
      <c r="E1463" s="173" t="s">
        <v>1</v>
      </c>
      <c r="F1463" s="174" t="s">
        <v>897</v>
      </c>
      <c r="H1463" s="173" t="s">
        <v>1</v>
      </c>
      <c r="I1463" s="175"/>
      <c r="L1463" s="172"/>
      <c r="M1463" s="176"/>
      <c r="T1463" s="177"/>
      <c r="AT1463" s="173" t="s">
        <v>250</v>
      </c>
      <c r="AU1463" s="173" t="s">
        <v>89</v>
      </c>
      <c r="AV1463" s="14" t="s">
        <v>21</v>
      </c>
      <c r="AW1463" s="14" t="s">
        <v>36</v>
      </c>
      <c r="AX1463" s="14" t="s">
        <v>81</v>
      </c>
      <c r="AY1463" s="173" t="s">
        <v>230</v>
      </c>
    </row>
    <row r="1464" spans="2:65" s="12" customFormat="1" ht="11.25">
      <c r="B1464" s="151"/>
      <c r="D1464" s="152" t="s">
        <v>250</v>
      </c>
      <c r="E1464" s="153" t="s">
        <v>1</v>
      </c>
      <c r="F1464" s="154" t="s">
        <v>898</v>
      </c>
      <c r="H1464" s="155">
        <v>121.99</v>
      </c>
      <c r="I1464" s="156"/>
      <c r="L1464" s="151"/>
      <c r="M1464" s="157"/>
      <c r="T1464" s="158"/>
      <c r="AT1464" s="153" t="s">
        <v>250</v>
      </c>
      <c r="AU1464" s="153" t="s">
        <v>89</v>
      </c>
      <c r="AV1464" s="12" t="s">
        <v>89</v>
      </c>
      <c r="AW1464" s="12" t="s">
        <v>36</v>
      </c>
      <c r="AX1464" s="12" t="s">
        <v>21</v>
      </c>
      <c r="AY1464" s="153" t="s">
        <v>230</v>
      </c>
    </row>
    <row r="1465" spans="2:65" s="1" customFormat="1" ht="11.25">
      <c r="B1465" s="32"/>
      <c r="D1465" s="152" t="s">
        <v>257</v>
      </c>
      <c r="F1465" s="166" t="s">
        <v>367</v>
      </c>
      <c r="L1465" s="32"/>
      <c r="M1465" s="167"/>
      <c r="T1465" s="56"/>
      <c r="AU1465" s="17" t="s">
        <v>89</v>
      </c>
    </row>
    <row r="1466" spans="2:65" s="1" customFormat="1" ht="11.25">
      <c r="B1466" s="32"/>
      <c r="D1466" s="152" t="s">
        <v>257</v>
      </c>
      <c r="F1466" s="168" t="s">
        <v>368</v>
      </c>
      <c r="H1466" s="169">
        <v>0</v>
      </c>
      <c r="L1466" s="32"/>
      <c r="M1466" s="167"/>
      <c r="T1466" s="56"/>
      <c r="AU1466" s="17" t="s">
        <v>89</v>
      </c>
    </row>
    <row r="1467" spans="2:65" s="1" customFormat="1" ht="11.25">
      <c r="B1467" s="32"/>
      <c r="D1467" s="152" t="s">
        <v>257</v>
      </c>
      <c r="F1467" s="168" t="s">
        <v>369</v>
      </c>
      <c r="H1467" s="169">
        <v>119.79</v>
      </c>
      <c r="L1467" s="32"/>
      <c r="M1467" s="167"/>
      <c r="T1467" s="56"/>
      <c r="AU1467" s="17" t="s">
        <v>89</v>
      </c>
    </row>
    <row r="1468" spans="2:65" s="1" customFormat="1" ht="11.25">
      <c r="B1468" s="32"/>
      <c r="D1468" s="152" t="s">
        <v>257</v>
      </c>
      <c r="F1468" s="168" t="s">
        <v>370</v>
      </c>
      <c r="H1468" s="169">
        <v>2.2000000000000002</v>
      </c>
      <c r="L1468" s="32"/>
      <c r="M1468" s="167"/>
      <c r="T1468" s="56"/>
      <c r="AU1468" s="17" t="s">
        <v>89</v>
      </c>
    </row>
    <row r="1469" spans="2:65" s="1" customFormat="1" ht="11.25">
      <c r="B1469" s="32"/>
      <c r="D1469" s="152" t="s">
        <v>257</v>
      </c>
      <c r="F1469" s="168" t="s">
        <v>288</v>
      </c>
      <c r="H1469" s="169">
        <v>121.99</v>
      </c>
      <c r="L1469" s="32"/>
      <c r="M1469" s="167"/>
      <c r="T1469" s="56"/>
      <c r="AU1469" s="17" t="s">
        <v>89</v>
      </c>
    </row>
    <row r="1470" spans="2:65" s="1" customFormat="1" ht="24.2" customHeight="1">
      <c r="B1470" s="32"/>
      <c r="C1470" s="138" t="s">
        <v>899</v>
      </c>
      <c r="D1470" s="138" t="s">
        <v>232</v>
      </c>
      <c r="E1470" s="139" t="s">
        <v>839</v>
      </c>
      <c r="F1470" s="140" t="s">
        <v>656</v>
      </c>
      <c r="G1470" s="141" t="s">
        <v>434</v>
      </c>
      <c r="H1470" s="142">
        <v>18.298999999999999</v>
      </c>
      <c r="I1470" s="143"/>
      <c r="J1470" s="144">
        <f>ROUND(I1470*H1470,2)</f>
        <v>0</v>
      </c>
      <c r="K1470" s="140" t="s">
        <v>248</v>
      </c>
      <c r="L1470" s="32"/>
      <c r="M1470" s="145" t="s">
        <v>1</v>
      </c>
      <c r="N1470" s="146" t="s">
        <v>46</v>
      </c>
      <c r="P1470" s="147">
        <f>O1470*H1470</f>
        <v>0</v>
      </c>
      <c r="Q1470" s="147">
        <v>0</v>
      </c>
      <c r="R1470" s="147">
        <f>Q1470*H1470</f>
        <v>0</v>
      </c>
      <c r="S1470" s="147">
        <v>0</v>
      </c>
      <c r="T1470" s="148">
        <f>S1470*H1470</f>
        <v>0</v>
      </c>
      <c r="AR1470" s="149" t="s">
        <v>237</v>
      </c>
      <c r="AT1470" s="149" t="s">
        <v>232</v>
      </c>
      <c r="AU1470" s="149" t="s">
        <v>89</v>
      </c>
      <c r="AY1470" s="17" t="s">
        <v>230</v>
      </c>
      <c r="BE1470" s="150">
        <f>IF(N1470="základní",J1470,0)</f>
        <v>0</v>
      </c>
      <c r="BF1470" s="150">
        <f>IF(N1470="snížená",J1470,0)</f>
        <v>0</v>
      </c>
      <c r="BG1470" s="150">
        <f>IF(N1470="zákl. přenesená",J1470,0)</f>
        <v>0</v>
      </c>
      <c r="BH1470" s="150">
        <f>IF(N1470="sníž. přenesená",J1470,0)</f>
        <v>0</v>
      </c>
      <c r="BI1470" s="150">
        <f>IF(N1470="nulová",J1470,0)</f>
        <v>0</v>
      </c>
      <c r="BJ1470" s="17" t="s">
        <v>21</v>
      </c>
      <c r="BK1470" s="150">
        <f>ROUND(I1470*H1470,2)</f>
        <v>0</v>
      </c>
      <c r="BL1470" s="17" t="s">
        <v>237</v>
      </c>
      <c r="BM1470" s="149" t="s">
        <v>900</v>
      </c>
    </row>
    <row r="1471" spans="2:65" s="14" customFormat="1" ht="11.25">
      <c r="B1471" s="172"/>
      <c r="D1471" s="152" t="s">
        <v>250</v>
      </c>
      <c r="E1471" s="173" t="s">
        <v>1</v>
      </c>
      <c r="F1471" s="174" t="s">
        <v>841</v>
      </c>
      <c r="H1471" s="173" t="s">
        <v>1</v>
      </c>
      <c r="I1471" s="175"/>
      <c r="L1471" s="172"/>
      <c r="M1471" s="176"/>
      <c r="T1471" s="177"/>
      <c r="AT1471" s="173" t="s">
        <v>250</v>
      </c>
      <c r="AU1471" s="173" t="s">
        <v>89</v>
      </c>
      <c r="AV1471" s="14" t="s">
        <v>21</v>
      </c>
      <c r="AW1471" s="14" t="s">
        <v>36</v>
      </c>
      <c r="AX1471" s="14" t="s">
        <v>81</v>
      </c>
      <c r="AY1471" s="173" t="s">
        <v>230</v>
      </c>
    </row>
    <row r="1472" spans="2:65" s="12" customFormat="1" ht="11.25">
      <c r="B1472" s="151"/>
      <c r="D1472" s="152" t="s">
        <v>250</v>
      </c>
      <c r="E1472" s="153" t="s">
        <v>1</v>
      </c>
      <c r="F1472" s="154" t="s">
        <v>901</v>
      </c>
      <c r="H1472" s="155">
        <v>18.298999999999999</v>
      </c>
      <c r="I1472" s="156"/>
      <c r="L1472" s="151"/>
      <c r="M1472" s="157"/>
      <c r="T1472" s="158"/>
      <c r="AT1472" s="153" t="s">
        <v>250</v>
      </c>
      <c r="AU1472" s="153" t="s">
        <v>89</v>
      </c>
      <c r="AV1472" s="12" t="s">
        <v>89</v>
      </c>
      <c r="AW1472" s="12" t="s">
        <v>36</v>
      </c>
      <c r="AX1472" s="12" t="s">
        <v>21</v>
      </c>
      <c r="AY1472" s="153" t="s">
        <v>230</v>
      </c>
    </row>
    <row r="1473" spans="2:65" s="1" customFormat="1" ht="11.25">
      <c r="B1473" s="32"/>
      <c r="D1473" s="152" t="s">
        <v>257</v>
      </c>
      <c r="F1473" s="166" t="s">
        <v>367</v>
      </c>
      <c r="L1473" s="32"/>
      <c r="M1473" s="167"/>
      <c r="T1473" s="56"/>
      <c r="AU1473" s="17" t="s">
        <v>89</v>
      </c>
    </row>
    <row r="1474" spans="2:65" s="1" customFormat="1" ht="11.25">
      <c r="B1474" s="32"/>
      <c r="D1474" s="152" t="s">
        <v>257</v>
      </c>
      <c r="F1474" s="168" t="s">
        <v>368</v>
      </c>
      <c r="H1474" s="169">
        <v>0</v>
      </c>
      <c r="L1474" s="32"/>
      <c r="M1474" s="167"/>
      <c r="T1474" s="56"/>
      <c r="AU1474" s="17" t="s">
        <v>89</v>
      </c>
    </row>
    <row r="1475" spans="2:65" s="1" customFormat="1" ht="11.25">
      <c r="B1475" s="32"/>
      <c r="D1475" s="152" t="s">
        <v>257</v>
      </c>
      <c r="F1475" s="168" t="s">
        <v>369</v>
      </c>
      <c r="H1475" s="169">
        <v>119.79</v>
      </c>
      <c r="L1475" s="32"/>
      <c r="M1475" s="167"/>
      <c r="T1475" s="56"/>
      <c r="AU1475" s="17" t="s">
        <v>89</v>
      </c>
    </row>
    <row r="1476" spans="2:65" s="1" customFormat="1" ht="11.25">
      <c r="B1476" s="32"/>
      <c r="D1476" s="152" t="s">
        <v>257</v>
      </c>
      <c r="F1476" s="168" t="s">
        <v>370</v>
      </c>
      <c r="H1476" s="169">
        <v>2.2000000000000002</v>
      </c>
      <c r="L1476" s="32"/>
      <c r="M1476" s="167"/>
      <c r="T1476" s="56"/>
      <c r="AU1476" s="17" t="s">
        <v>89</v>
      </c>
    </row>
    <row r="1477" spans="2:65" s="1" customFormat="1" ht="11.25">
      <c r="B1477" s="32"/>
      <c r="D1477" s="152" t="s">
        <v>257</v>
      </c>
      <c r="F1477" s="168" t="s">
        <v>288</v>
      </c>
      <c r="H1477" s="169">
        <v>121.99</v>
      </c>
      <c r="L1477" s="32"/>
      <c r="M1477" s="167"/>
      <c r="T1477" s="56"/>
      <c r="AU1477" s="17" t="s">
        <v>89</v>
      </c>
    </row>
    <row r="1478" spans="2:65" s="1" customFormat="1" ht="37.9" customHeight="1">
      <c r="B1478" s="32"/>
      <c r="C1478" s="138" t="s">
        <v>902</v>
      </c>
      <c r="D1478" s="138" t="s">
        <v>232</v>
      </c>
      <c r="E1478" s="139" t="s">
        <v>844</v>
      </c>
      <c r="F1478" s="140" t="s">
        <v>845</v>
      </c>
      <c r="G1478" s="141" t="s">
        <v>434</v>
      </c>
      <c r="H1478" s="142">
        <v>18.298999999999999</v>
      </c>
      <c r="I1478" s="143"/>
      <c r="J1478" s="144">
        <f>ROUND(I1478*H1478,2)</f>
        <v>0</v>
      </c>
      <c r="K1478" s="140" t="s">
        <v>236</v>
      </c>
      <c r="L1478" s="32"/>
      <c r="M1478" s="145" t="s">
        <v>1</v>
      </c>
      <c r="N1478" s="146" t="s">
        <v>46</v>
      </c>
      <c r="P1478" s="147">
        <f>O1478*H1478</f>
        <v>0</v>
      </c>
      <c r="Q1478" s="147">
        <v>0</v>
      </c>
      <c r="R1478" s="147">
        <f>Q1478*H1478</f>
        <v>0</v>
      </c>
      <c r="S1478" s="147">
        <v>0</v>
      </c>
      <c r="T1478" s="148">
        <f>S1478*H1478</f>
        <v>0</v>
      </c>
      <c r="AR1478" s="149" t="s">
        <v>237</v>
      </c>
      <c r="AT1478" s="149" t="s">
        <v>232</v>
      </c>
      <c r="AU1478" s="149" t="s">
        <v>89</v>
      </c>
      <c r="AY1478" s="17" t="s">
        <v>230</v>
      </c>
      <c r="BE1478" s="150">
        <f>IF(N1478="základní",J1478,0)</f>
        <v>0</v>
      </c>
      <c r="BF1478" s="150">
        <f>IF(N1478="snížená",J1478,0)</f>
        <v>0</v>
      </c>
      <c r="BG1478" s="150">
        <f>IF(N1478="zákl. přenesená",J1478,0)</f>
        <v>0</v>
      </c>
      <c r="BH1478" s="150">
        <f>IF(N1478="sníž. přenesená",J1478,0)</f>
        <v>0</v>
      </c>
      <c r="BI1478" s="150">
        <f>IF(N1478="nulová",J1478,0)</f>
        <v>0</v>
      </c>
      <c r="BJ1478" s="17" t="s">
        <v>21</v>
      </c>
      <c r="BK1478" s="150">
        <f>ROUND(I1478*H1478,2)</f>
        <v>0</v>
      </c>
      <c r="BL1478" s="17" t="s">
        <v>237</v>
      </c>
      <c r="BM1478" s="149" t="s">
        <v>903</v>
      </c>
    </row>
    <row r="1479" spans="2:65" s="1" customFormat="1" ht="33" customHeight="1">
      <c r="B1479" s="32"/>
      <c r="C1479" s="138" t="s">
        <v>904</v>
      </c>
      <c r="D1479" s="138" t="s">
        <v>232</v>
      </c>
      <c r="E1479" s="139" t="s">
        <v>848</v>
      </c>
      <c r="F1479" s="140" t="s">
        <v>849</v>
      </c>
      <c r="G1479" s="141" t="s">
        <v>350</v>
      </c>
      <c r="H1479" s="142">
        <v>91.813999999999993</v>
      </c>
      <c r="I1479" s="143"/>
      <c r="J1479" s="144">
        <f>ROUND(I1479*H1479,2)</f>
        <v>0</v>
      </c>
      <c r="K1479" s="140" t="s">
        <v>236</v>
      </c>
      <c r="L1479" s="32"/>
      <c r="M1479" s="145" t="s">
        <v>1</v>
      </c>
      <c r="N1479" s="146" t="s">
        <v>46</v>
      </c>
      <c r="P1479" s="147">
        <f>O1479*H1479</f>
        <v>0</v>
      </c>
      <c r="Q1479" s="147">
        <v>0</v>
      </c>
      <c r="R1479" s="147">
        <f>Q1479*H1479</f>
        <v>0</v>
      </c>
      <c r="S1479" s="147">
        <v>0</v>
      </c>
      <c r="T1479" s="148">
        <f>S1479*H1479</f>
        <v>0</v>
      </c>
      <c r="AR1479" s="149" t="s">
        <v>237</v>
      </c>
      <c r="AT1479" s="149" t="s">
        <v>232</v>
      </c>
      <c r="AU1479" s="149" t="s">
        <v>89</v>
      </c>
      <c r="AY1479" s="17" t="s">
        <v>230</v>
      </c>
      <c r="BE1479" s="150">
        <f>IF(N1479="základní",J1479,0)</f>
        <v>0</v>
      </c>
      <c r="BF1479" s="150">
        <f>IF(N1479="snížená",J1479,0)</f>
        <v>0</v>
      </c>
      <c r="BG1479" s="150">
        <f>IF(N1479="zákl. přenesená",J1479,0)</f>
        <v>0</v>
      </c>
      <c r="BH1479" s="150">
        <f>IF(N1479="sníž. přenesená",J1479,0)</f>
        <v>0</v>
      </c>
      <c r="BI1479" s="150">
        <f>IF(N1479="nulová",J1479,0)</f>
        <v>0</v>
      </c>
      <c r="BJ1479" s="17" t="s">
        <v>21</v>
      </c>
      <c r="BK1479" s="150">
        <f>ROUND(I1479*H1479,2)</f>
        <v>0</v>
      </c>
      <c r="BL1479" s="17" t="s">
        <v>237</v>
      </c>
      <c r="BM1479" s="149" t="s">
        <v>905</v>
      </c>
    </row>
    <row r="1480" spans="2:65" s="11" customFormat="1" ht="22.9" customHeight="1">
      <c r="B1480" s="126"/>
      <c r="D1480" s="127" t="s">
        <v>80</v>
      </c>
      <c r="E1480" s="136" t="s">
        <v>906</v>
      </c>
      <c r="F1480" s="136" t="s">
        <v>907</v>
      </c>
      <c r="I1480" s="129"/>
      <c r="J1480" s="137">
        <f>BK1480</f>
        <v>0</v>
      </c>
      <c r="L1480" s="126"/>
      <c r="M1480" s="131"/>
      <c r="P1480" s="132">
        <f>SUM(P1481:P1554)</f>
        <v>0</v>
      </c>
      <c r="R1480" s="132">
        <f>SUM(R1481:R1554)</f>
        <v>116.5615</v>
      </c>
      <c r="T1480" s="133">
        <f>SUM(T1481:T1554)</f>
        <v>93.406500000000008</v>
      </c>
      <c r="AR1480" s="127" t="s">
        <v>21</v>
      </c>
      <c r="AT1480" s="134" t="s">
        <v>80</v>
      </c>
      <c r="AU1480" s="134" t="s">
        <v>21</v>
      </c>
      <c r="AY1480" s="127" t="s">
        <v>230</v>
      </c>
      <c r="BK1480" s="135">
        <f>SUM(BK1481:BK1554)</f>
        <v>0</v>
      </c>
    </row>
    <row r="1481" spans="2:65" s="1" customFormat="1" ht="44.25" customHeight="1">
      <c r="B1481" s="32"/>
      <c r="C1481" s="138" t="s">
        <v>908</v>
      </c>
      <c r="D1481" s="138" t="s">
        <v>232</v>
      </c>
      <c r="E1481" s="139" t="s">
        <v>280</v>
      </c>
      <c r="F1481" s="140" t="s">
        <v>281</v>
      </c>
      <c r="G1481" s="141" t="s">
        <v>276</v>
      </c>
      <c r="H1481" s="142">
        <v>366.3</v>
      </c>
      <c r="I1481" s="143"/>
      <c r="J1481" s="144">
        <f>ROUND(I1481*H1481,2)</f>
        <v>0</v>
      </c>
      <c r="K1481" s="140" t="s">
        <v>248</v>
      </c>
      <c r="L1481" s="32"/>
      <c r="M1481" s="145" t="s">
        <v>1</v>
      </c>
      <c r="N1481" s="146" t="s">
        <v>46</v>
      </c>
      <c r="P1481" s="147">
        <f>O1481*H1481</f>
        <v>0</v>
      </c>
      <c r="Q1481" s="147">
        <v>0</v>
      </c>
      <c r="R1481" s="147">
        <f>Q1481*H1481</f>
        <v>0</v>
      </c>
      <c r="S1481" s="147">
        <v>0.255</v>
      </c>
      <c r="T1481" s="148">
        <f>S1481*H1481</f>
        <v>93.406500000000008</v>
      </c>
      <c r="AR1481" s="149" t="s">
        <v>237</v>
      </c>
      <c r="AT1481" s="149" t="s">
        <v>232</v>
      </c>
      <c r="AU1481" s="149" t="s">
        <v>89</v>
      </c>
      <c r="AY1481" s="17" t="s">
        <v>230</v>
      </c>
      <c r="BE1481" s="150">
        <f>IF(N1481="základní",J1481,0)</f>
        <v>0</v>
      </c>
      <c r="BF1481" s="150">
        <f>IF(N1481="snížená",J1481,0)</f>
        <v>0</v>
      </c>
      <c r="BG1481" s="150">
        <f>IF(N1481="zákl. přenesená",J1481,0)</f>
        <v>0</v>
      </c>
      <c r="BH1481" s="150">
        <f>IF(N1481="sníž. přenesená",J1481,0)</f>
        <v>0</v>
      </c>
      <c r="BI1481" s="150">
        <f>IF(N1481="nulová",J1481,0)</f>
        <v>0</v>
      </c>
      <c r="BJ1481" s="17" t="s">
        <v>21</v>
      </c>
      <c r="BK1481" s="150">
        <f>ROUND(I1481*H1481,2)</f>
        <v>0</v>
      </c>
      <c r="BL1481" s="17" t="s">
        <v>237</v>
      </c>
      <c r="BM1481" s="149" t="s">
        <v>909</v>
      </c>
    </row>
    <row r="1482" spans="2:65" s="14" customFormat="1" ht="11.25">
      <c r="B1482" s="172"/>
      <c r="D1482" s="152" t="s">
        <v>250</v>
      </c>
      <c r="E1482" s="173" t="s">
        <v>1</v>
      </c>
      <c r="F1482" s="174" t="s">
        <v>910</v>
      </c>
      <c r="H1482" s="173" t="s">
        <v>1</v>
      </c>
      <c r="I1482" s="175"/>
      <c r="L1482" s="172"/>
      <c r="M1482" s="176"/>
      <c r="T1482" s="177"/>
      <c r="AT1482" s="173" t="s">
        <v>250</v>
      </c>
      <c r="AU1482" s="173" t="s">
        <v>89</v>
      </c>
      <c r="AV1482" s="14" t="s">
        <v>21</v>
      </c>
      <c r="AW1482" s="14" t="s">
        <v>36</v>
      </c>
      <c r="AX1482" s="14" t="s">
        <v>81</v>
      </c>
      <c r="AY1482" s="173" t="s">
        <v>230</v>
      </c>
    </row>
    <row r="1483" spans="2:65" s="12" customFormat="1" ht="11.25">
      <c r="B1483" s="151"/>
      <c r="D1483" s="152" t="s">
        <v>250</v>
      </c>
      <c r="E1483" s="153" t="s">
        <v>1</v>
      </c>
      <c r="F1483" s="154" t="s">
        <v>911</v>
      </c>
      <c r="H1483" s="155">
        <v>366.3</v>
      </c>
      <c r="I1483" s="156"/>
      <c r="L1483" s="151"/>
      <c r="M1483" s="157"/>
      <c r="T1483" s="158"/>
      <c r="AT1483" s="153" t="s">
        <v>250</v>
      </c>
      <c r="AU1483" s="153" t="s">
        <v>89</v>
      </c>
      <c r="AV1483" s="12" t="s">
        <v>89</v>
      </c>
      <c r="AW1483" s="12" t="s">
        <v>36</v>
      </c>
      <c r="AX1483" s="12" t="s">
        <v>21</v>
      </c>
      <c r="AY1483" s="153" t="s">
        <v>230</v>
      </c>
    </row>
    <row r="1484" spans="2:65" s="1" customFormat="1" ht="11.25">
      <c r="B1484" s="32"/>
      <c r="D1484" s="152" t="s">
        <v>257</v>
      </c>
      <c r="F1484" s="166" t="s">
        <v>912</v>
      </c>
      <c r="L1484" s="32"/>
      <c r="M1484" s="167"/>
      <c r="T1484" s="56"/>
      <c r="AU1484" s="17" t="s">
        <v>89</v>
      </c>
    </row>
    <row r="1485" spans="2:65" s="1" customFormat="1" ht="11.25">
      <c r="B1485" s="32"/>
      <c r="D1485" s="152" t="s">
        <v>257</v>
      </c>
      <c r="F1485" s="168" t="s">
        <v>913</v>
      </c>
      <c r="H1485" s="169">
        <v>0</v>
      </c>
      <c r="L1485" s="32"/>
      <c r="M1485" s="167"/>
      <c r="T1485" s="56"/>
      <c r="AU1485" s="17" t="s">
        <v>89</v>
      </c>
    </row>
    <row r="1486" spans="2:65" s="1" customFormat="1" ht="11.25">
      <c r="B1486" s="32"/>
      <c r="D1486" s="152" t="s">
        <v>257</v>
      </c>
      <c r="F1486" s="168" t="s">
        <v>914</v>
      </c>
      <c r="H1486" s="169">
        <v>6</v>
      </c>
      <c r="L1486" s="32"/>
      <c r="M1486" s="167"/>
      <c r="T1486" s="56"/>
      <c r="AU1486" s="17" t="s">
        <v>89</v>
      </c>
    </row>
    <row r="1487" spans="2:65" s="1" customFormat="1" ht="11.25">
      <c r="B1487" s="32"/>
      <c r="D1487" s="152" t="s">
        <v>257</v>
      </c>
      <c r="F1487" s="168" t="s">
        <v>915</v>
      </c>
      <c r="H1487" s="169">
        <v>57</v>
      </c>
      <c r="L1487" s="32"/>
      <c r="M1487" s="167"/>
      <c r="T1487" s="56"/>
      <c r="AU1487" s="17" t="s">
        <v>89</v>
      </c>
    </row>
    <row r="1488" spans="2:65" s="1" customFormat="1" ht="11.25">
      <c r="B1488" s="32"/>
      <c r="D1488" s="152" t="s">
        <v>257</v>
      </c>
      <c r="F1488" s="168" t="s">
        <v>916</v>
      </c>
      <c r="H1488" s="169">
        <v>415</v>
      </c>
      <c r="L1488" s="32"/>
      <c r="M1488" s="167"/>
      <c r="T1488" s="56"/>
      <c r="AU1488" s="17" t="s">
        <v>89</v>
      </c>
    </row>
    <row r="1489" spans="2:65" s="1" customFormat="1" ht="11.25">
      <c r="B1489" s="32"/>
      <c r="D1489" s="152" t="s">
        <v>257</v>
      </c>
      <c r="F1489" s="168" t="s">
        <v>917</v>
      </c>
      <c r="H1489" s="169">
        <v>6</v>
      </c>
      <c r="L1489" s="32"/>
      <c r="M1489" s="167"/>
      <c r="T1489" s="56"/>
      <c r="AU1489" s="17" t="s">
        <v>89</v>
      </c>
    </row>
    <row r="1490" spans="2:65" s="1" customFormat="1" ht="11.25">
      <c r="B1490" s="32"/>
      <c r="D1490" s="152" t="s">
        <v>257</v>
      </c>
      <c r="F1490" s="168" t="s">
        <v>252</v>
      </c>
      <c r="H1490" s="169">
        <v>484</v>
      </c>
      <c r="L1490" s="32"/>
      <c r="M1490" s="167"/>
      <c r="T1490" s="56"/>
      <c r="AU1490" s="17" t="s">
        <v>89</v>
      </c>
    </row>
    <row r="1491" spans="2:65" s="1" customFormat="1" ht="11.25">
      <c r="B1491" s="32"/>
      <c r="D1491" s="152" t="s">
        <v>257</v>
      </c>
      <c r="F1491" s="166" t="s">
        <v>377</v>
      </c>
      <c r="L1491" s="32"/>
      <c r="M1491" s="167"/>
      <c r="T1491" s="56"/>
      <c r="AU1491" s="17" t="s">
        <v>89</v>
      </c>
    </row>
    <row r="1492" spans="2:65" s="1" customFormat="1" ht="11.25">
      <c r="B1492" s="32"/>
      <c r="D1492" s="152" t="s">
        <v>257</v>
      </c>
      <c r="F1492" s="168" t="s">
        <v>283</v>
      </c>
      <c r="H1492" s="169">
        <v>0</v>
      </c>
      <c r="L1492" s="32"/>
      <c r="M1492" s="167"/>
      <c r="T1492" s="56"/>
      <c r="AU1492" s="17" t="s">
        <v>89</v>
      </c>
    </row>
    <row r="1493" spans="2:65" s="1" customFormat="1" ht="11.25">
      <c r="B1493" s="32"/>
      <c r="D1493" s="152" t="s">
        <v>257</v>
      </c>
      <c r="F1493" s="168" t="s">
        <v>284</v>
      </c>
      <c r="H1493" s="169">
        <v>8.25</v>
      </c>
      <c r="L1493" s="32"/>
      <c r="M1493" s="167"/>
      <c r="T1493" s="56"/>
      <c r="AU1493" s="17" t="s">
        <v>89</v>
      </c>
    </row>
    <row r="1494" spans="2:65" s="1" customFormat="1" ht="11.25">
      <c r="B1494" s="32"/>
      <c r="D1494" s="152" t="s">
        <v>257</v>
      </c>
      <c r="F1494" s="168" t="s">
        <v>285</v>
      </c>
      <c r="H1494" s="169">
        <v>74.25</v>
      </c>
      <c r="L1494" s="32"/>
      <c r="M1494" s="167"/>
      <c r="T1494" s="56"/>
      <c r="AU1494" s="17" t="s">
        <v>89</v>
      </c>
    </row>
    <row r="1495" spans="2:65" s="1" customFormat="1" ht="11.25">
      <c r="B1495" s="32"/>
      <c r="D1495" s="152" t="s">
        <v>257</v>
      </c>
      <c r="F1495" s="168" t="s">
        <v>286</v>
      </c>
      <c r="H1495" s="169">
        <v>4.95</v>
      </c>
      <c r="L1495" s="32"/>
      <c r="M1495" s="167"/>
      <c r="T1495" s="56"/>
      <c r="AU1495" s="17" t="s">
        <v>89</v>
      </c>
    </row>
    <row r="1496" spans="2:65" s="1" customFormat="1" ht="11.25">
      <c r="B1496" s="32"/>
      <c r="D1496" s="152" t="s">
        <v>257</v>
      </c>
      <c r="F1496" s="168" t="s">
        <v>289</v>
      </c>
      <c r="H1496" s="169">
        <v>0</v>
      </c>
      <c r="L1496" s="32"/>
      <c r="M1496" s="167"/>
      <c r="T1496" s="56"/>
      <c r="AU1496" s="17" t="s">
        <v>89</v>
      </c>
    </row>
    <row r="1497" spans="2:65" s="1" customFormat="1" ht="11.25">
      <c r="B1497" s="32"/>
      <c r="D1497" s="152" t="s">
        <v>257</v>
      </c>
      <c r="F1497" s="168" t="s">
        <v>290</v>
      </c>
      <c r="H1497" s="169">
        <v>27.28</v>
      </c>
      <c r="L1497" s="32"/>
      <c r="M1497" s="167"/>
      <c r="T1497" s="56"/>
      <c r="AU1497" s="17" t="s">
        <v>89</v>
      </c>
    </row>
    <row r="1498" spans="2:65" s="1" customFormat="1" ht="11.25">
      <c r="B1498" s="32"/>
      <c r="D1498" s="152" t="s">
        <v>257</v>
      </c>
      <c r="F1498" s="168" t="s">
        <v>292</v>
      </c>
      <c r="H1498" s="169">
        <v>0</v>
      </c>
      <c r="L1498" s="32"/>
      <c r="M1498" s="167"/>
      <c r="T1498" s="56"/>
      <c r="AU1498" s="17" t="s">
        <v>89</v>
      </c>
    </row>
    <row r="1499" spans="2:65" s="1" customFormat="1" ht="11.25">
      <c r="B1499" s="32"/>
      <c r="D1499" s="152" t="s">
        <v>257</v>
      </c>
      <c r="F1499" s="168" t="s">
        <v>293</v>
      </c>
      <c r="H1499" s="169">
        <v>0.88</v>
      </c>
      <c r="L1499" s="32"/>
      <c r="M1499" s="167"/>
      <c r="T1499" s="56"/>
      <c r="AU1499" s="17" t="s">
        <v>89</v>
      </c>
    </row>
    <row r="1500" spans="2:65" s="1" customFormat="1" ht="11.25">
      <c r="B1500" s="32"/>
      <c r="D1500" s="152" t="s">
        <v>257</v>
      </c>
      <c r="F1500" s="168" t="s">
        <v>294</v>
      </c>
      <c r="H1500" s="169">
        <v>2.09</v>
      </c>
      <c r="L1500" s="32"/>
      <c r="M1500" s="167"/>
      <c r="T1500" s="56"/>
      <c r="AU1500" s="17" t="s">
        <v>89</v>
      </c>
    </row>
    <row r="1501" spans="2:65" s="1" customFormat="1" ht="11.25">
      <c r="B1501" s="32"/>
      <c r="D1501" s="152" t="s">
        <v>257</v>
      </c>
      <c r="F1501" s="168" t="s">
        <v>252</v>
      </c>
      <c r="H1501" s="169">
        <v>117.7</v>
      </c>
      <c r="L1501" s="32"/>
      <c r="M1501" s="167"/>
      <c r="T1501" s="56"/>
      <c r="AU1501" s="17" t="s">
        <v>89</v>
      </c>
    </row>
    <row r="1502" spans="2:65" s="1" customFormat="1" ht="24.2" customHeight="1">
      <c r="B1502" s="32"/>
      <c r="C1502" s="138" t="s">
        <v>918</v>
      </c>
      <c r="D1502" s="138" t="s">
        <v>232</v>
      </c>
      <c r="E1502" s="139" t="s">
        <v>296</v>
      </c>
      <c r="F1502" s="140" t="s">
        <v>297</v>
      </c>
      <c r="G1502" s="141" t="s">
        <v>276</v>
      </c>
      <c r="H1502" s="142">
        <v>366.3</v>
      </c>
      <c r="I1502" s="143"/>
      <c r="J1502" s="144">
        <f>ROUND(I1502*H1502,2)</f>
        <v>0</v>
      </c>
      <c r="K1502" s="140" t="s">
        <v>236</v>
      </c>
      <c r="L1502" s="32"/>
      <c r="M1502" s="145" t="s">
        <v>1</v>
      </c>
      <c r="N1502" s="146" t="s">
        <v>46</v>
      </c>
      <c r="P1502" s="147">
        <f>O1502*H1502</f>
        <v>0</v>
      </c>
      <c r="Q1502" s="147">
        <v>0</v>
      </c>
      <c r="R1502" s="147">
        <f>Q1502*H1502</f>
        <v>0</v>
      </c>
      <c r="S1502" s="147">
        <v>0</v>
      </c>
      <c r="T1502" s="148">
        <f>S1502*H1502</f>
        <v>0</v>
      </c>
      <c r="AR1502" s="149" t="s">
        <v>237</v>
      </c>
      <c r="AT1502" s="149" t="s">
        <v>232</v>
      </c>
      <c r="AU1502" s="149" t="s">
        <v>89</v>
      </c>
      <c r="AY1502" s="17" t="s">
        <v>230</v>
      </c>
      <c r="BE1502" s="150">
        <f>IF(N1502="základní",J1502,0)</f>
        <v>0</v>
      </c>
      <c r="BF1502" s="150">
        <f>IF(N1502="snížená",J1502,0)</f>
        <v>0</v>
      </c>
      <c r="BG1502" s="150">
        <f>IF(N1502="zákl. přenesená",J1502,0)</f>
        <v>0</v>
      </c>
      <c r="BH1502" s="150">
        <f>IF(N1502="sníž. přenesená",J1502,0)</f>
        <v>0</v>
      </c>
      <c r="BI1502" s="150">
        <f>IF(N1502="nulová",J1502,0)</f>
        <v>0</v>
      </c>
      <c r="BJ1502" s="17" t="s">
        <v>21</v>
      </c>
      <c r="BK1502" s="150">
        <f>ROUND(I1502*H1502,2)</f>
        <v>0</v>
      </c>
      <c r="BL1502" s="17" t="s">
        <v>237</v>
      </c>
      <c r="BM1502" s="149" t="s">
        <v>919</v>
      </c>
    </row>
    <row r="1503" spans="2:65" s="1" customFormat="1" ht="24.2" customHeight="1">
      <c r="B1503" s="32"/>
      <c r="C1503" s="138" t="s">
        <v>920</v>
      </c>
      <c r="D1503" s="138" t="s">
        <v>232</v>
      </c>
      <c r="E1503" s="139" t="s">
        <v>921</v>
      </c>
      <c r="F1503" s="140" t="s">
        <v>922</v>
      </c>
      <c r="G1503" s="141" t="s">
        <v>276</v>
      </c>
      <c r="H1503" s="142">
        <v>35</v>
      </c>
      <c r="I1503" s="143"/>
      <c r="J1503" s="144">
        <f>ROUND(I1503*H1503,2)</f>
        <v>0</v>
      </c>
      <c r="K1503" s="140" t="s">
        <v>248</v>
      </c>
      <c r="L1503" s="32"/>
      <c r="M1503" s="145" t="s">
        <v>1</v>
      </c>
      <c r="N1503" s="146" t="s">
        <v>46</v>
      </c>
      <c r="P1503" s="147">
        <f>O1503*H1503</f>
        <v>0</v>
      </c>
      <c r="Q1503" s="147">
        <v>0.10100000000000001</v>
      </c>
      <c r="R1503" s="147">
        <f>Q1503*H1503</f>
        <v>3.5350000000000001</v>
      </c>
      <c r="S1503" s="147">
        <v>0</v>
      </c>
      <c r="T1503" s="148">
        <f>S1503*H1503</f>
        <v>0</v>
      </c>
      <c r="AR1503" s="149" t="s">
        <v>237</v>
      </c>
      <c r="AT1503" s="149" t="s">
        <v>232</v>
      </c>
      <c r="AU1503" s="149" t="s">
        <v>89</v>
      </c>
      <c r="AY1503" s="17" t="s">
        <v>230</v>
      </c>
      <c r="BE1503" s="150">
        <f>IF(N1503="základní",J1503,0)</f>
        <v>0</v>
      </c>
      <c r="BF1503" s="150">
        <f>IF(N1503="snížená",J1503,0)</f>
        <v>0</v>
      </c>
      <c r="BG1503" s="150">
        <f>IF(N1503="zákl. přenesená",J1503,0)</f>
        <v>0</v>
      </c>
      <c r="BH1503" s="150">
        <f>IF(N1503="sníž. přenesená",J1503,0)</f>
        <v>0</v>
      </c>
      <c r="BI1503" s="150">
        <f>IF(N1503="nulová",J1503,0)</f>
        <v>0</v>
      </c>
      <c r="BJ1503" s="17" t="s">
        <v>21</v>
      </c>
      <c r="BK1503" s="150">
        <f>ROUND(I1503*H1503,2)</f>
        <v>0</v>
      </c>
      <c r="BL1503" s="17" t="s">
        <v>237</v>
      </c>
      <c r="BM1503" s="149" t="s">
        <v>923</v>
      </c>
    </row>
    <row r="1504" spans="2:65" s="14" customFormat="1" ht="11.25">
      <c r="B1504" s="172"/>
      <c r="D1504" s="152" t="s">
        <v>250</v>
      </c>
      <c r="E1504" s="173" t="s">
        <v>1</v>
      </c>
      <c r="F1504" s="174" t="s">
        <v>913</v>
      </c>
      <c r="H1504" s="173" t="s">
        <v>1</v>
      </c>
      <c r="I1504" s="175"/>
      <c r="L1504" s="172"/>
      <c r="M1504" s="176"/>
      <c r="T1504" s="177"/>
      <c r="AT1504" s="173" t="s">
        <v>250</v>
      </c>
      <c r="AU1504" s="173" t="s">
        <v>89</v>
      </c>
      <c r="AV1504" s="14" t="s">
        <v>21</v>
      </c>
      <c r="AW1504" s="14" t="s">
        <v>36</v>
      </c>
      <c r="AX1504" s="14" t="s">
        <v>81</v>
      </c>
      <c r="AY1504" s="173" t="s">
        <v>230</v>
      </c>
    </row>
    <row r="1505" spans="2:65" s="12" customFormat="1" ht="11.25">
      <c r="B1505" s="151"/>
      <c r="D1505" s="152" t="s">
        <v>250</v>
      </c>
      <c r="E1505" s="153" t="s">
        <v>1</v>
      </c>
      <c r="F1505" s="154" t="s">
        <v>914</v>
      </c>
      <c r="H1505" s="155">
        <v>6</v>
      </c>
      <c r="I1505" s="156"/>
      <c r="L1505" s="151"/>
      <c r="M1505" s="157"/>
      <c r="T1505" s="158"/>
      <c r="AT1505" s="153" t="s">
        <v>250</v>
      </c>
      <c r="AU1505" s="153" t="s">
        <v>89</v>
      </c>
      <c r="AV1505" s="12" t="s">
        <v>89</v>
      </c>
      <c r="AW1505" s="12" t="s">
        <v>36</v>
      </c>
      <c r="AX1505" s="12" t="s">
        <v>81</v>
      </c>
      <c r="AY1505" s="153" t="s">
        <v>230</v>
      </c>
    </row>
    <row r="1506" spans="2:65" s="12" customFormat="1" ht="11.25">
      <c r="B1506" s="151"/>
      <c r="D1506" s="152" t="s">
        <v>250</v>
      </c>
      <c r="E1506" s="153" t="s">
        <v>1</v>
      </c>
      <c r="F1506" s="154" t="s">
        <v>915</v>
      </c>
      <c r="H1506" s="155">
        <v>57</v>
      </c>
      <c r="I1506" s="156"/>
      <c r="L1506" s="151"/>
      <c r="M1506" s="157"/>
      <c r="T1506" s="158"/>
      <c r="AT1506" s="153" t="s">
        <v>250</v>
      </c>
      <c r="AU1506" s="153" t="s">
        <v>89</v>
      </c>
      <c r="AV1506" s="12" t="s">
        <v>89</v>
      </c>
      <c r="AW1506" s="12" t="s">
        <v>36</v>
      </c>
      <c r="AX1506" s="12" t="s">
        <v>81</v>
      </c>
      <c r="AY1506" s="153" t="s">
        <v>230</v>
      </c>
    </row>
    <row r="1507" spans="2:65" s="12" customFormat="1" ht="11.25">
      <c r="B1507" s="151"/>
      <c r="D1507" s="152" t="s">
        <v>250</v>
      </c>
      <c r="E1507" s="153" t="s">
        <v>1</v>
      </c>
      <c r="F1507" s="154" t="s">
        <v>916</v>
      </c>
      <c r="H1507" s="155">
        <v>415</v>
      </c>
      <c r="I1507" s="156"/>
      <c r="L1507" s="151"/>
      <c r="M1507" s="157"/>
      <c r="T1507" s="158"/>
      <c r="AT1507" s="153" t="s">
        <v>250</v>
      </c>
      <c r="AU1507" s="153" t="s">
        <v>89</v>
      </c>
      <c r="AV1507" s="12" t="s">
        <v>89</v>
      </c>
      <c r="AW1507" s="12" t="s">
        <v>36</v>
      </c>
      <c r="AX1507" s="12" t="s">
        <v>81</v>
      </c>
      <c r="AY1507" s="153" t="s">
        <v>230</v>
      </c>
    </row>
    <row r="1508" spans="2:65" s="12" customFormat="1" ht="11.25">
      <c r="B1508" s="151"/>
      <c r="D1508" s="152" t="s">
        <v>250</v>
      </c>
      <c r="E1508" s="153" t="s">
        <v>1</v>
      </c>
      <c r="F1508" s="154" t="s">
        <v>917</v>
      </c>
      <c r="H1508" s="155">
        <v>6</v>
      </c>
      <c r="I1508" s="156"/>
      <c r="L1508" s="151"/>
      <c r="M1508" s="157"/>
      <c r="T1508" s="158"/>
      <c r="AT1508" s="153" t="s">
        <v>250</v>
      </c>
      <c r="AU1508" s="153" t="s">
        <v>89</v>
      </c>
      <c r="AV1508" s="12" t="s">
        <v>89</v>
      </c>
      <c r="AW1508" s="12" t="s">
        <v>36</v>
      </c>
      <c r="AX1508" s="12" t="s">
        <v>81</v>
      </c>
      <c r="AY1508" s="153" t="s">
        <v>230</v>
      </c>
    </row>
    <row r="1509" spans="2:65" s="13" customFormat="1" ht="11.25">
      <c r="B1509" s="159"/>
      <c r="D1509" s="152" t="s">
        <v>250</v>
      </c>
      <c r="E1509" s="160" t="s">
        <v>191</v>
      </c>
      <c r="F1509" s="161" t="s">
        <v>252</v>
      </c>
      <c r="H1509" s="162">
        <v>484</v>
      </c>
      <c r="I1509" s="163"/>
      <c r="L1509" s="159"/>
      <c r="M1509" s="164"/>
      <c r="T1509" s="165"/>
      <c r="AT1509" s="160" t="s">
        <v>250</v>
      </c>
      <c r="AU1509" s="160" t="s">
        <v>89</v>
      </c>
      <c r="AV1509" s="13" t="s">
        <v>237</v>
      </c>
      <c r="AW1509" s="13" t="s">
        <v>36</v>
      </c>
      <c r="AX1509" s="13" t="s">
        <v>81</v>
      </c>
      <c r="AY1509" s="160" t="s">
        <v>230</v>
      </c>
    </row>
    <row r="1510" spans="2:65" s="12" customFormat="1" ht="11.25">
      <c r="B1510" s="151"/>
      <c r="D1510" s="152" t="s">
        <v>250</v>
      </c>
      <c r="E1510" s="153" t="s">
        <v>1</v>
      </c>
      <c r="F1510" s="154" t="s">
        <v>924</v>
      </c>
      <c r="H1510" s="155">
        <v>35</v>
      </c>
      <c r="I1510" s="156"/>
      <c r="L1510" s="151"/>
      <c r="M1510" s="157"/>
      <c r="T1510" s="158"/>
      <c r="AT1510" s="153" t="s">
        <v>250</v>
      </c>
      <c r="AU1510" s="153" t="s">
        <v>89</v>
      </c>
      <c r="AV1510" s="12" t="s">
        <v>89</v>
      </c>
      <c r="AW1510" s="12" t="s">
        <v>36</v>
      </c>
      <c r="AX1510" s="12" t="s">
        <v>81</v>
      </c>
      <c r="AY1510" s="153" t="s">
        <v>230</v>
      </c>
    </row>
    <row r="1511" spans="2:65" s="13" customFormat="1" ht="11.25">
      <c r="B1511" s="159"/>
      <c r="D1511" s="152" t="s">
        <v>250</v>
      </c>
      <c r="E1511" s="160" t="s">
        <v>1</v>
      </c>
      <c r="F1511" s="161" t="s">
        <v>252</v>
      </c>
      <c r="H1511" s="162">
        <v>35</v>
      </c>
      <c r="I1511" s="163"/>
      <c r="L1511" s="159"/>
      <c r="M1511" s="164"/>
      <c r="T1511" s="165"/>
      <c r="AT1511" s="160" t="s">
        <v>250</v>
      </c>
      <c r="AU1511" s="160" t="s">
        <v>89</v>
      </c>
      <c r="AV1511" s="13" t="s">
        <v>237</v>
      </c>
      <c r="AW1511" s="13" t="s">
        <v>36</v>
      </c>
      <c r="AX1511" s="13" t="s">
        <v>21</v>
      </c>
      <c r="AY1511" s="160" t="s">
        <v>230</v>
      </c>
    </row>
    <row r="1512" spans="2:65" s="1" customFormat="1" ht="11.25">
      <c r="B1512" s="32"/>
      <c r="D1512" s="152" t="s">
        <v>257</v>
      </c>
      <c r="F1512" s="166" t="s">
        <v>912</v>
      </c>
      <c r="L1512" s="32"/>
      <c r="M1512" s="167"/>
      <c r="T1512" s="56"/>
      <c r="AU1512" s="17" t="s">
        <v>89</v>
      </c>
    </row>
    <row r="1513" spans="2:65" s="1" customFormat="1" ht="11.25">
      <c r="B1513" s="32"/>
      <c r="D1513" s="152" t="s">
        <v>257</v>
      </c>
      <c r="F1513" s="168" t="s">
        <v>913</v>
      </c>
      <c r="H1513" s="169">
        <v>0</v>
      </c>
      <c r="L1513" s="32"/>
      <c r="M1513" s="167"/>
      <c r="T1513" s="56"/>
      <c r="AU1513" s="17" t="s">
        <v>89</v>
      </c>
    </row>
    <row r="1514" spans="2:65" s="1" customFormat="1" ht="11.25">
      <c r="B1514" s="32"/>
      <c r="D1514" s="152" t="s">
        <v>257</v>
      </c>
      <c r="F1514" s="168" t="s">
        <v>914</v>
      </c>
      <c r="H1514" s="169">
        <v>6</v>
      </c>
      <c r="L1514" s="32"/>
      <c r="M1514" s="167"/>
      <c r="T1514" s="56"/>
      <c r="AU1514" s="17" t="s">
        <v>89</v>
      </c>
    </row>
    <row r="1515" spans="2:65" s="1" customFormat="1" ht="11.25">
      <c r="B1515" s="32"/>
      <c r="D1515" s="152" t="s">
        <v>257</v>
      </c>
      <c r="F1515" s="168" t="s">
        <v>915</v>
      </c>
      <c r="H1515" s="169">
        <v>57</v>
      </c>
      <c r="L1515" s="32"/>
      <c r="M1515" s="167"/>
      <c r="T1515" s="56"/>
      <c r="AU1515" s="17" t="s">
        <v>89</v>
      </c>
    </row>
    <row r="1516" spans="2:65" s="1" customFormat="1" ht="11.25">
      <c r="B1516" s="32"/>
      <c r="D1516" s="152" t="s">
        <v>257</v>
      </c>
      <c r="F1516" s="168" t="s">
        <v>916</v>
      </c>
      <c r="H1516" s="169">
        <v>415</v>
      </c>
      <c r="L1516" s="32"/>
      <c r="M1516" s="167"/>
      <c r="T1516" s="56"/>
      <c r="AU1516" s="17" t="s">
        <v>89</v>
      </c>
    </row>
    <row r="1517" spans="2:65" s="1" customFormat="1" ht="11.25">
      <c r="B1517" s="32"/>
      <c r="D1517" s="152" t="s">
        <v>257</v>
      </c>
      <c r="F1517" s="168" t="s">
        <v>917</v>
      </c>
      <c r="H1517" s="169">
        <v>6</v>
      </c>
      <c r="L1517" s="32"/>
      <c r="M1517" s="167"/>
      <c r="T1517" s="56"/>
      <c r="AU1517" s="17" t="s">
        <v>89</v>
      </c>
    </row>
    <row r="1518" spans="2:65" s="1" customFormat="1" ht="11.25">
      <c r="B1518" s="32"/>
      <c r="D1518" s="152" t="s">
        <v>257</v>
      </c>
      <c r="F1518" s="168" t="s">
        <v>252</v>
      </c>
      <c r="H1518" s="169">
        <v>484</v>
      </c>
      <c r="L1518" s="32"/>
      <c r="M1518" s="167"/>
      <c r="T1518" s="56"/>
      <c r="AU1518" s="17" t="s">
        <v>89</v>
      </c>
    </row>
    <row r="1519" spans="2:65" s="1" customFormat="1" ht="33" customHeight="1">
      <c r="B1519" s="32"/>
      <c r="C1519" s="138" t="s">
        <v>925</v>
      </c>
      <c r="D1519" s="138" t="s">
        <v>232</v>
      </c>
      <c r="E1519" s="139" t="s">
        <v>926</v>
      </c>
      <c r="F1519" s="140" t="s">
        <v>927</v>
      </c>
      <c r="G1519" s="141" t="s">
        <v>276</v>
      </c>
      <c r="H1519" s="142">
        <v>57</v>
      </c>
      <c r="I1519" s="143"/>
      <c r="J1519" s="144">
        <f>ROUND(I1519*H1519,2)</f>
        <v>0</v>
      </c>
      <c r="K1519" s="140" t="s">
        <v>248</v>
      </c>
      <c r="L1519" s="32"/>
      <c r="M1519" s="145" t="s">
        <v>1</v>
      </c>
      <c r="N1519" s="146" t="s">
        <v>46</v>
      </c>
      <c r="P1519" s="147">
        <f>O1519*H1519</f>
        <v>0</v>
      </c>
      <c r="Q1519" s="147">
        <v>0.10100000000000001</v>
      </c>
      <c r="R1519" s="147">
        <f>Q1519*H1519</f>
        <v>5.7570000000000006</v>
      </c>
      <c r="S1519" s="147">
        <v>0</v>
      </c>
      <c r="T1519" s="148">
        <f>S1519*H1519</f>
        <v>0</v>
      </c>
      <c r="AR1519" s="149" t="s">
        <v>237</v>
      </c>
      <c r="AT1519" s="149" t="s">
        <v>232</v>
      </c>
      <c r="AU1519" s="149" t="s">
        <v>89</v>
      </c>
      <c r="AY1519" s="17" t="s">
        <v>230</v>
      </c>
      <c r="BE1519" s="150">
        <f>IF(N1519="základní",J1519,0)</f>
        <v>0</v>
      </c>
      <c r="BF1519" s="150">
        <f>IF(N1519="snížená",J1519,0)</f>
        <v>0</v>
      </c>
      <c r="BG1519" s="150">
        <f>IF(N1519="zákl. přenesená",J1519,0)</f>
        <v>0</v>
      </c>
      <c r="BH1519" s="150">
        <f>IF(N1519="sníž. přenesená",J1519,0)</f>
        <v>0</v>
      </c>
      <c r="BI1519" s="150">
        <f>IF(N1519="nulová",J1519,0)</f>
        <v>0</v>
      </c>
      <c r="BJ1519" s="17" t="s">
        <v>21</v>
      </c>
      <c r="BK1519" s="150">
        <f>ROUND(I1519*H1519,2)</f>
        <v>0</v>
      </c>
      <c r="BL1519" s="17" t="s">
        <v>237</v>
      </c>
      <c r="BM1519" s="149" t="s">
        <v>928</v>
      </c>
    </row>
    <row r="1520" spans="2:65" s="14" customFormat="1" ht="11.25">
      <c r="B1520" s="172"/>
      <c r="D1520" s="152" t="s">
        <v>250</v>
      </c>
      <c r="E1520" s="173" t="s">
        <v>1</v>
      </c>
      <c r="F1520" s="174" t="s">
        <v>913</v>
      </c>
      <c r="H1520" s="173" t="s">
        <v>1</v>
      </c>
      <c r="I1520" s="175"/>
      <c r="L1520" s="172"/>
      <c r="M1520" s="176"/>
      <c r="T1520" s="177"/>
      <c r="AT1520" s="173" t="s">
        <v>250</v>
      </c>
      <c r="AU1520" s="173" t="s">
        <v>89</v>
      </c>
      <c r="AV1520" s="14" t="s">
        <v>21</v>
      </c>
      <c r="AW1520" s="14" t="s">
        <v>36</v>
      </c>
      <c r="AX1520" s="14" t="s">
        <v>81</v>
      </c>
      <c r="AY1520" s="173" t="s">
        <v>230</v>
      </c>
    </row>
    <row r="1521" spans="2:65" s="12" customFormat="1" ht="11.25">
      <c r="B1521" s="151"/>
      <c r="D1521" s="152" t="s">
        <v>250</v>
      </c>
      <c r="E1521" s="153" t="s">
        <v>1</v>
      </c>
      <c r="F1521" s="154" t="s">
        <v>929</v>
      </c>
      <c r="H1521" s="155">
        <v>57</v>
      </c>
      <c r="I1521" s="156"/>
      <c r="L1521" s="151"/>
      <c r="M1521" s="157"/>
      <c r="T1521" s="158"/>
      <c r="AT1521" s="153" t="s">
        <v>250</v>
      </c>
      <c r="AU1521" s="153" t="s">
        <v>89</v>
      </c>
      <c r="AV1521" s="12" t="s">
        <v>89</v>
      </c>
      <c r="AW1521" s="12" t="s">
        <v>36</v>
      </c>
      <c r="AX1521" s="12" t="s">
        <v>21</v>
      </c>
      <c r="AY1521" s="153" t="s">
        <v>230</v>
      </c>
    </row>
    <row r="1522" spans="2:65" s="1" customFormat="1" ht="24.2" customHeight="1">
      <c r="B1522" s="32"/>
      <c r="C1522" s="138" t="s">
        <v>930</v>
      </c>
      <c r="D1522" s="138" t="s">
        <v>232</v>
      </c>
      <c r="E1522" s="139" t="s">
        <v>931</v>
      </c>
      <c r="F1522" s="140" t="s">
        <v>932</v>
      </c>
      <c r="G1522" s="141" t="s">
        <v>276</v>
      </c>
      <c r="H1522" s="142">
        <v>392</v>
      </c>
      <c r="I1522" s="143"/>
      <c r="J1522" s="144">
        <f>ROUND(I1522*H1522,2)</f>
        <v>0</v>
      </c>
      <c r="K1522" s="140" t="s">
        <v>248</v>
      </c>
      <c r="L1522" s="32"/>
      <c r="M1522" s="145" t="s">
        <v>1</v>
      </c>
      <c r="N1522" s="146" t="s">
        <v>46</v>
      </c>
      <c r="P1522" s="147">
        <f>O1522*H1522</f>
        <v>0</v>
      </c>
      <c r="Q1522" s="147">
        <v>0.10100000000000001</v>
      </c>
      <c r="R1522" s="147">
        <f>Q1522*H1522</f>
        <v>39.592000000000006</v>
      </c>
      <c r="S1522" s="147">
        <v>0</v>
      </c>
      <c r="T1522" s="148">
        <f>S1522*H1522</f>
        <v>0</v>
      </c>
      <c r="AR1522" s="149" t="s">
        <v>237</v>
      </c>
      <c r="AT1522" s="149" t="s">
        <v>232</v>
      </c>
      <c r="AU1522" s="149" t="s">
        <v>89</v>
      </c>
      <c r="AY1522" s="17" t="s">
        <v>230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21</v>
      </c>
      <c r="BK1522" s="150">
        <f>ROUND(I1522*H1522,2)</f>
        <v>0</v>
      </c>
      <c r="BL1522" s="17" t="s">
        <v>237</v>
      </c>
      <c r="BM1522" s="149" t="s">
        <v>933</v>
      </c>
    </row>
    <row r="1523" spans="2:65" s="14" customFormat="1" ht="11.25">
      <c r="B1523" s="172"/>
      <c r="D1523" s="152" t="s">
        <v>250</v>
      </c>
      <c r="E1523" s="173" t="s">
        <v>1</v>
      </c>
      <c r="F1523" s="174" t="s">
        <v>913</v>
      </c>
      <c r="H1523" s="173" t="s">
        <v>1</v>
      </c>
      <c r="I1523" s="175"/>
      <c r="L1523" s="172"/>
      <c r="M1523" s="176"/>
      <c r="T1523" s="177"/>
      <c r="AT1523" s="173" t="s">
        <v>250</v>
      </c>
      <c r="AU1523" s="173" t="s">
        <v>89</v>
      </c>
      <c r="AV1523" s="14" t="s">
        <v>21</v>
      </c>
      <c r="AW1523" s="14" t="s">
        <v>36</v>
      </c>
      <c r="AX1523" s="14" t="s">
        <v>81</v>
      </c>
      <c r="AY1523" s="173" t="s">
        <v>230</v>
      </c>
    </row>
    <row r="1524" spans="2:65" s="12" customFormat="1" ht="11.25">
      <c r="B1524" s="151"/>
      <c r="D1524" s="152" t="s">
        <v>250</v>
      </c>
      <c r="E1524" s="153" t="s">
        <v>1</v>
      </c>
      <c r="F1524" s="154" t="s">
        <v>934</v>
      </c>
      <c r="H1524" s="155">
        <v>392</v>
      </c>
      <c r="I1524" s="156"/>
      <c r="L1524" s="151"/>
      <c r="M1524" s="157"/>
      <c r="T1524" s="158"/>
      <c r="AT1524" s="153" t="s">
        <v>250</v>
      </c>
      <c r="AU1524" s="153" t="s">
        <v>89</v>
      </c>
      <c r="AV1524" s="12" t="s">
        <v>89</v>
      </c>
      <c r="AW1524" s="12" t="s">
        <v>36</v>
      </c>
      <c r="AX1524" s="12" t="s">
        <v>21</v>
      </c>
      <c r="AY1524" s="153" t="s">
        <v>230</v>
      </c>
    </row>
    <row r="1525" spans="2:65" s="1" customFormat="1" ht="33" customHeight="1">
      <c r="B1525" s="32"/>
      <c r="C1525" s="138" t="s">
        <v>935</v>
      </c>
      <c r="D1525" s="138" t="s">
        <v>232</v>
      </c>
      <c r="E1525" s="139" t="s">
        <v>936</v>
      </c>
      <c r="F1525" s="140" t="s">
        <v>937</v>
      </c>
      <c r="G1525" s="141" t="s">
        <v>276</v>
      </c>
      <c r="H1525" s="142">
        <v>117.7</v>
      </c>
      <c r="I1525" s="143"/>
      <c r="J1525" s="144">
        <f>ROUND(I1525*H1525,2)</f>
        <v>0</v>
      </c>
      <c r="K1525" s="140" t="s">
        <v>248</v>
      </c>
      <c r="L1525" s="32"/>
      <c r="M1525" s="145" t="s">
        <v>1</v>
      </c>
      <c r="N1525" s="146" t="s">
        <v>46</v>
      </c>
      <c r="P1525" s="147">
        <f>O1525*H1525</f>
        <v>0</v>
      </c>
      <c r="Q1525" s="147">
        <v>0.57499999999999996</v>
      </c>
      <c r="R1525" s="147">
        <f>Q1525*H1525</f>
        <v>67.677499999999995</v>
      </c>
      <c r="S1525" s="147">
        <v>0</v>
      </c>
      <c r="T1525" s="148">
        <f>S1525*H1525</f>
        <v>0</v>
      </c>
      <c r="AR1525" s="149" t="s">
        <v>237</v>
      </c>
      <c r="AT1525" s="149" t="s">
        <v>232</v>
      </c>
      <c r="AU1525" s="149" t="s">
        <v>89</v>
      </c>
      <c r="AY1525" s="17" t="s">
        <v>230</v>
      </c>
      <c r="BE1525" s="150">
        <f>IF(N1525="základní",J1525,0)</f>
        <v>0</v>
      </c>
      <c r="BF1525" s="150">
        <f>IF(N1525="snížená",J1525,0)</f>
        <v>0</v>
      </c>
      <c r="BG1525" s="150">
        <f>IF(N1525="zákl. přenesená",J1525,0)</f>
        <v>0</v>
      </c>
      <c r="BH1525" s="150">
        <f>IF(N1525="sníž. přenesená",J1525,0)</f>
        <v>0</v>
      </c>
      <c r="BI1525" s="150">
        <f>IF(N1525="nulová",J1525,0)</f>
        <v>0</v>
      </c>
      <c r="BJ1525" s="17" t="s">
        <v>21</v>
      </c>
      <c r="BK1525" s="150">
        <f>ROUND(I1525*H1525,2)</f>
        <v>0</v>
      </c>
      <c r="BL1525" s="17" t="s">
        <v>237</v>
      </c>
      <c r="BM1525" s="149" t="s">
        <v>938</v>
      </c>
    </row>
    <row r="1526" spans="2:65" s="14" customFormat="1" ht="11.25">
      <c r="B1526" s="172"/>
      <c r="D1526" s="152" t="s">
        <v>250</v>
      </c>
      <c r="E1526" s="173" t="s">
        <v>1</v>
      </c>
      <c r="F1526" s="174" t="s">
        <v>939</v>
      </c>
      <c r="H1526" s="173" t="s">
        <v>1</v>
      </c>
      <c r="I1526" s="175"/>
      <c r="L1526" s="172"/>
      <c r="M1526" s="176"/>
      <c r="T1526" s="177"/>
      <c r="AT1526" s="173" t="s">
        <v>250</v>
      </c>
      <c r="AU1526" s="173" t="s">
        <v>89</v>
      </c>
      <c r="AV1526" s="14" t="s">
        <v>21</v>
      </c>
      <c r="AW1526" s="14" t="s">
        <v>36</v>
      </c>
      <c r="AX1526" s="14" t="s">
        <v>81</v>
      </c>
      <c r="AY1526" s="173" t="s">
        <v>230</v>
      </c>
    </row>
    <row r="1527" spans="2:65" s="12" customFormat="1" ht="11.25">
      <c r="B1527" s="151"/>
      <c r="D1527" s="152" t="s">
        <v>250</v>
      </c>
      <c r="E1527" s="153" t="s">
        <v>1</v>
      </c>
      <c r="F1527" s="154" t="s">
        <v>940</v>
      </c>
      <c r="H1527" s="155">
        <v>117.7</v>
      </c>
      <c r="I1527" s="156"/>
      <c r="L1527" s="151"/>
      <c r="M1527" s="157"/>
      <c r="T1527" s="158"/>
      <c r="AT1527" s="153" t="s">
        <v>250</v>
      </c>
      <c r="AU1527" s="153" t="s">
        <v>89</v>
      </c>
      <c r="AV1527" s="12" t="s">
        <v>89</v>
      </c>
      <c r="AW1527" s="12" t="s">
        <v>36</v>
      </c>
      <c r="AX1527" s="12" t="s">
        <v>21</v>
      </c>
      <c r="AY1527" s="153" t="s">
        <v>230</v>
      </c>
    </row>
    <row r="1528" spans="2:65" s="1" customFormat="1" ht="11.25">
      <c r="B1528" s="32"/>
      <c r="D1528" s="152" t="s">
        <v>257</v>
      </c>
      <c r="F1528" s="166" t="s">
        <v>377</v>
      </c>
      <c r="L1528" s="32"/>
      <c r="M1528" s="167"/>
      <c r="T1528" s="56"/>
      <c r="AU1528" s="17" t="s">
        <v>89</v>
      </c>
    </row>
    <row r="1529" spans="2:65" s="1" customFormat="1" ht="11.25">
      <c r="B1529" s="32"/>
      <c r="D1529" s="152" t="s">
        <v>257</v>
      </c>
      <c r="F1529" s="168" t="s">
        <v>283</v>
      </c>
      <c r="H1529" s="169">
        <v>0</v>
      </c>
      <c r="L1529" s="32"/>
      <c r="M1529" s="167"/>
      <c r="T1529" s="56"/>
      <c r="AU1529" s="17" t="s">
        <v>89</v>
      </c>
    </row>
    <row r="1530" spans="2:65" s="1" customFormat="1" ht="11.25">
      <c r="B1530" s="32"/>
      <c r="D1530" s="152" t="s">
        <v>257</v>
      </c>
      <c r="F1530" s="168" t="s">
        <v>284</v>
      </c>
      <c r="H1530" s="169">
        <v>8.25</v>
      </c>
      <c r="L1530" s="32"/>
      <c r="M1530" s="167"/>
      <c r="T1530" s="56"/>
      <c r="AU1530" s="17" t="s">
        <v>89</v>
      </c>
    </row>
    <row r="1531" spans="2:65" s="1" customFormat="1" ht="11.25">
      <c r="B1531" s="32"/>
      <c r="D1531" s="152" t="s">
        <v>257</v>
      </c>
      <c r="F1531" s="168" t="s">
        <v>285</v>
      </c>
      <c r="H1531" s="169">
        <v>74.25</v>
      </c>
      <c r="L1531" s="32"/>
      <c r="M1531" s="167"/>
      <c r="T1531" s="56"/>
      <c r="AU1531" s="17" t="s">
        <v>89</v>
      </c>
    </row>
    <row r="1532" spans="2:65" s="1" customFormat="1" ht="11.25">
      <c r="B1532" s="32"/>
      <c r="D1532" s="152" t="s">
        <v>257</v>
      </c>
      <c r="F1532" s="168" t="s">
        <v>286</v>
      </c>
      <c r="H1532" s="169">
        <v>4.95</v>
      </c>
      <c r="L1532" s="32"/>
      <c r="M1532" s="167"/>
      <c r="T1532" s="56"/>
      <c r="AU1532" s="17" t="s">
        <v>89</v>
      </c>
    </row>
    <row r="1533" spans="2:65" s="1" customFormat="1" ht="11.25">
      <c r="B1533" s="32"/>
      <c r="D1533" s="152" t="s">
        <v>257</v>
      </c>
      <c r="F1533" s="168" t="s">
        <v>289</v>
      </c>
      <c r="H1533" s="169">
        <v>0</v>
      </c>
      <c r="L1533" s="32"/>
      <c r="M1533" s="167"/>
      <c r="T1533" s="56"/>
      <c r="AU1533" s="17" t="s">
        <v>89</v>
      </c>
    </row>
    <row r="1534" spans="2:65" s="1" customFormat="1" ht="11.25">
      <c r="B1534" s="32"/>
      <c r="D1534" s="152" t="s">
        <v>257</v>
      </c>
      <c r="F1534" s="168" t="s">
        <v>290</v>
      </c>
      <c r="H1534" s="169">
        <v>27.28</v>
      </c>
      <c r="L1534" s="32"/>
      <c r="M1534" s="167"/>
      <c r="T1534" s="56"/>
      <c r="AU1534" s="17" t="s">
        <v>89</v>
      </c>
    </row>
    <row r="1535" spans="2:65" s="1" customFormat="1" ht="11.25">
      <c r="B1535" s="32"/>
      <c r="D1535" s="152" t="s">
        <v>257</v>
      </c>
      <c r="F1535" s="168" t="s">
        <v>292</v>
      </c>
      <c r="H1535" s="169">
        <v>0</v>
      </c>
      <c r="L1535" s="32"/>
      <c r="M1535" s="167"/>
      <c r="T1535" s="56"/>
      <c r="AU1535" s="17" t="s">
        <v>89</v>
      </c>
    </row>
    <row r="1536" spans="2:65" s="1" customFormat="1" ht="11.25">
      <c r="B1536" s="32"/>
      <c r="D1536" s="152" t="s">
        <v>257</v>
      </c>
      <c r="F1536" s="168" t="s">
        <v>293</v>
      </c>
      <c r="H1536" s="169">
        <v>0.88</v>
      </c>
      <c r="L1536" s="32"/>
      <c r="M1536" s="167"/>
      <c r="T1536" s="56"/>
      <c r="AU1536" s="17" t="s">
        <v>89</v>
      </c>
    </row>
    <row r="1537" spans="2:65" s="1" customFormat="1" ht="11.25">
      <c r="B1537" s="32"/>
      <c r="D1537" s="152" t="s">
        <v>257</v>
      </c>
      <c r="F1537" s="168" t="s">
        <v>294</v>
      </c>
      <c r="H1537" s="169">
        <v>2.09</v>
      </c>
      <c r="L1537" s="32"/>
      <c r="M1537" s="167"/>
      <c r="T1537" s="56"/>
      <c r="AU1537" s="17" t="s">
        <v>89</v>
      </c>
    </row>
    <row r="1538" spans="2:65" s="1" customFormat="1" ht="11.25">
      <c r="B1538" s="32"/>
      <c r="D1538" s="152" t="s">
        <v>257</v>
      </c>
      <c r="F1538" s="168" t="s">
        <v>252</v>
      </c>
      <c r="H1538" s="169">
        <v>117.7</v>
      </c>
      <c r="L1538" s="32"/>
      <c r="M1538" s="167"/>
      <c r="T1538" s="56"/>
      <c r="AU1538" s="17" t="s">
        <v>89</v>
      </c>
    </row>
    <row r="1539" spans="2:65" s="1" customFormat="1" ht="24.2" customHeight="1">
      <c r="B1539" s="32"/>
      <c r="C1539" s="138" t="s">
        <v>941</v>
      </c>
      <c r="D1539" s="138" t="s">
        <v>232</v>
      </c>
      <c r="E1539" s="139" t="s">
        <v>839</v>
      </c>
      <c r="F1539" s="140" t="s">
        <v>656</v>
      </c>
      <c r="G1539" s="141" t="s">
        <v>434</v>
      </c>
      <c r="H1539" s="142">
        <v>29.425000000000001</v>
      </c>
      <c r="I1539" s="143"/>
      <c r="J1539" s="144">
        <f>ROUND(I1539*H1539,2)</f>
        <v>0</v>
      </c>
      <c r="K1539" s="140" t="s">
        <v>248</v>
      </c>
      <c r="L1539" s="32"/>
      <c r="M1539" s="145" t="s">
        <v>1</v>
      </c>
      <c r="N1539" s="146" t="s">
        <v>46</v>
      </c>
      <c r="P1539" s="147">
        <f>O1539*H1539</f>
        <v>0</v>
      </c>
      <c r="Q1539" s="147">
        <v>0</v>
      </c>
      <c r="R1539" s="147">
        <f>Q1539*H1539</f>
        <v>0</v>
      </c>
      <c r="S1539" s="147">
        <v>0</v>
      </c>
      <c r="T1539" s="148">
        <f>S1539*H1539</f>
        <v>0</v>
      </c>
      <c r="AR1539" s="149" t="s">
        <v>237</v>
      </c>
      <c r="AT1539" s="149" t="s">
        <v>232</v>
      </c>
      <c r="AU1539" s="149" t="s">
        <v>89</v>
      </c>
      <c r="AY1539" s="17" t="s">
        <v>230</v>
      </c>
      <c r="BE1539" s="150">
        <f>IF(N1539="základní",J1539,0)</f>
        <v>0</v>
      </c>
      <c r="BF1539" s="150">
        <f>IF(N1539="snížená",J1539,0)</f>
        <v>0</v>
      </c>
      <c r="BG1539" s="150">
        <f>IF(N1539="zákl. přenesená",J1539,0)</f>
        <v>0</v>
      </c>
      <c r="BH1539" s="150">
        <f>IF(N1539="sníž. přenesená",J1539,0)</f>
        <v>0</v>
      </c>
      <c r="BI1539" s="150">
        <f>IF(N1539="nulová",J1539,0)</f>
        <v>0</v>
      </c>
      <c r="BJ1539" s="17" t="s">
        <v>21</v>
      </c>
      <c r="BK1539" s="150">
        <f>ROUND(I1539*H1539,2)</f>
        <v>0</v>
      </c>
      <c r="BL1539" s="17" t="s">
        <v>237</v>
      </c>
      <c r="BM1539" s="149" t="s">
        <v>942</v>
      </c>
    </row>
    <row r="1540" spans="2:65" s="14" customFormat="1" ht="11.25">
      <c r="B1540" s="172"/>
      <c r="D1540" s="152" t="s">
        <v>250</v>
      </c>
      <c r="E1540" s="173" t="s">
        <v>1</v>
      </c>
      <c r="F1540" s="174" t="s">
        <v>841</v>
      </c>
      <c r="H1540" s="173" t="s">
        <v>1</v>
      </c>
      <c r="I1540" s="175"/>
      <c r="L1540" s="172"/>
      <c r="M1540" s="176"/>
      <c r="T1540" s="177"/>
      <c r="AT1540" s="173" t="s">
        <v>250</v>
      </c>
      <c r="AU1540" s="173" t="s">
        <v>89</v>
      </c>
      <c r="AV1540" s="14" t="s">
        <v>21</v>
      </c>
      <c r="AW1540" s="14" t="s">
        <v>36</v>
      </c>
      <c r="AX1540" s="14" t="s">
        <v>81</v>
      </c>
      <c r="AY1540" s="173" t="s">
        <v>230</v>
      </c>
    </row>
    <row r="1541" spans="2:65" s="12" customFormat="1" ht="11.25">
      <c r="B1541" s="151"/>
      <c r="D1541" s="152" t="s">
        <v>250</v>
      </c>
      <c r="E1541" s="153" t="s">
        <v>1</v>
      </c>
      <c r="F1541" s="154" t="s">
        <v>943</v>
      </c>
      <c r="H1541" s="155">
        <v>29.425000000000001</v>
      </c>
      <c r="I1541" s="156"/>
      <c r="L1541" s="151"/>
      <c r="M1541" s="157"/>
      <c r="T1541" s="158"/>
      <c r="AT1541" s="153" t="s">
        <v>250</v>
      </c>
      <c r="AU1541" s="153" t="s">
        <v>89</v>
      </c>
      <c r="AV1541" s="12" t="s">
        <v>89</v>
      </c>
      <c r="AW1541" s="12" t="s">
        <v>36</v>
      </c>
      <c r="AX1541" s="12" t="s">
        <v>21</v>
      </c>
      <c r="AY1541" s="153" t="s">
        <v>230</v>
      </c>
    </row>
    <row r="1542" spans="2:65" s="1" customFormat="1" ht="11.25">
      <c r="B1542" s="32"/>
      <c r="D1542" s="152" t="s">
        <v>257</v>
      </c>
      <c r="F1542" s="166" t="s">
        <v>377</v>
      </c>
      <c r="L1542" s="32"/>
      <c r="M1542" s="167"/>
      <c r="T1542" s="56"/>
      <c r="AU1542" s="17" t="s">
        <v>89</v>
      </c>
    </row>
    <row r="1543" spans="2:65" s="1" customFormat="1" ht="11.25">
      <c r="B1543" s="32"/>
      <c r="D1543" s="152" t="s">
        <v>257</v>
      </c>
      <c r="F1543" s="168" t="s">
        <v>283</v>
      </c>
      <c r="H1543" s="169">
        <v>0</v>
      </c>
      <c r="L1543" s="32"/>
      <c r="M1543" s="167"/>
      <c r="T1543" s="56"/>
      <c r="AU1543" s="17" t="s">
        <v>89</v>
      </c>
    </row>
    <row r="1544" spans="2:65" s="1" customFormat="1" ht="11.25">
      <c r="B1544" s="32"/>
      <c r="D1544" s="152" t="s">
        <v>257</v>
      </c>
      <c r="F1544" s="168" t="s">
        <v>284</v>
      </c>
      <c r="H1544" s="169">
        <v>8.25</v>
      </c>
      <c r="L1544" s="32"/>
      <c r="M1544" s="167"/>
      <c r="T1544" s="56"/>
      <c r="AU1544" s="17" t="s">
        <v>89</v>
      </c>
    </row>
    <row r="1545" spans="2:65" s="1" customFormat="1" ht="11.25">
      <c r="B1545" s="32"/>
      <c r="D1545" s="152" t="s">
        <v>257</v>
      </c>
      <c r="F1545" s="168" t="s">
        <v>285</v>
      </c>
      <c r="H1545" s="169">
        <v>74.25</v>
      </c>
      <c r="L1545" s="32"/>
      <c r="M1545" s="167"/>
      <c r="T1545" s="56"/>
      <c r="AU1545" s="17" t="s">
        <v>89</v>
      </c>
    </row>
    <row r="1546" spans="2:65" s="1" customFormat="1" ht="11.25">
      <c r="B1546" s="32"/>
      <c r="D1546" s="152" t="s">
        <v>257</v>
      </c>
      <c r="F1546" s="168" t="s">
        <v>286</v>
      </c>
      <c r="H1546" s="169">
        <v>4.95</v>
      </c>
      <c r="L1546" s="32"/>
      <c r="M1546" s="167"/>
      <c r="T1546" s="56"/>
      <c r="AU1546" s="17" t="s">
        <v>89</v>
      </c>
    </row>
    <row r="1547" spans="2:65" s="1" customFormat="1" ht="11.25">
      <c r="B1547" s="32"/>
      <c r="D1547" s="152" t="s">
        <v>257</v>
      </c>
      <c r="F1547" s="168" t="s">
        <v>289</v>
      </c>
      <c r="H1547" s="169">
        <v>0</v>
      </c>
      <c r="L1547" s="32"/>
      <c r="M1547" s="167"/>
      <c r="T1547" s="56"/>
      <c r="AU1547" s="17" t="s">
        <v>89</v>
      </c>
    </row>
    <row r="1548" spans="2:65" s="1" customFormat="1" ht="11.25">
      <c r="B1548" s="32"/>
      <c r="D1548" s="152" t="s">
        <v>257</v>
      </c>
      <c r="F1548" s="168" t="s">
        <v>290</v>
      </c>
      <c r="H1548" s="169">
        <v>27.28</v>
      </c>
      <c r="L1548" s="32"/>
      <c r="M1548" s="167"/>
      <c r="T1548" s="56"/>
      <c r="AU1548" s="17" t="s">
        <v>89</v>
      </c>
    </row>
    <row r="1549" spans="2:65" s="1" customFormat="1" ht="11.25">
      <c r="B1549" s="32"/>
      <c r="D1549" s="152" t="s">
        <v>257</v>
      </c>
      <c r="F1549" s="168" t="s">
        <v>292</v>
      </c>
      <c r="H1549" s="169">
        <v>0</v>
      </c>
      <c r="L1549" s="32"/>
      <c r="M1549" s="167"/>
      <c r="T1549" s="56"/>
      <c r="AU1549" s="17" t="s">
        <v>89</v>
      </c>
    </row>
    <row r="1550" spans="2:65" s="1" customFormat="1" ht="11.25">
      <c r="B1550" s="32"/>
      <c r="D1550" s="152" t="s">
        <v>257</v>
      </c>
      <c r="F1550" s="168" t="s">
        <v>293</v>
      </c>
      <c r="H1550" s="169">
        <v>0.88</v>
      </c>
      <c r="L1550" s="32"/>
      <c r="M1550" s="167"/>
      <c r="T1550" s="56"/>
      <c r="AU1550" s="17" t="s">
        <v>89</v>
      </c>
    </row>
    <row r="1551" spans="2:65" s="1" customFormat="1" ht="11.25">
      <c r="B1551" s="32"/>
      <c r="D1551" s="152" t="s">
        <v>257</v>
      </c>
      <c r="F1551" s="168" t="s">
        <v>294</v>
      </c>
      <c r="H1551" s="169">
        <v>2.09</v>
      </c>
      <c r="L1551" s="32"/>
      <c r="M1551" s="167"/>
      <c r="T1551" s="56"/>
      <c r="AU1551" s="17" t="s">
        <v>89</v>
      </c>
    </row>
    <row r="1552" spans="2:65" s="1" customFormat="1" ht="11.25">
      <c r="B1552" s="32"/>
      <c r="D1552" s="152" t="s">
        <v>257</v>
      </c>
      <c r="F1552" s="168" t="s">
        <v>252</v>
      </c>
      <c r="H1552" s="169">
        <v>117.7</v>
      </c>
      <c r="L1552" s="32"/>
      <c r="M1552" s="167"/>
      <c r="T1552" s="56"/>
      <c r="AU1552" s="17" t="s">
        <v>89</v>
      </c>
    </row>
    <row r="1553" spans="2:65" s="1" customFormat="1" ht="37.9" customHeight="1">
      <c r="B1553" s="32"/>
      <c r="C1553" s="138" t="s">
        <v>944</v>
      </c>
      <c r="D1553" s="138" t="s">
        <v>232</v>
      </c>
      <c r="E1553" s="139" t="s">
        <v>844</v>
      </c>
      <c r="F1553" s="140" t="s">
        <v>845</v>
      </c>
      <c r="G1553" s="141" t="s">
        <v>434</v>
      </c>
      <c r="H1553" s="142">
        <v>29.425000000000001</v>
      </c>
      <c r="I1553" s="143"/>
      <c r="J1553" s="144">
        <f>ROUND(I1553*H1553,2)</f>
        <v>0</v>
      </c>
      <c r="K1553" s="140" t="s">
        <v>236</v>
      </c>
      <c r="L1553" s="32"/>
      <c r="M1553" s="145" t="s">
        <v>1</v>
      </c>
      <c r="N1553" s="146" t="s">
        <v>46</v>
      </c>
      <c r="P1553" s="147">
        <f>O1553*H1553</f>
        <v>0</v>
      </c>
      <c r="Q1553" s="147">
        <v>0</v>
      </c>
      <c r="R1553" s="147">
        <f>Q1553*H1553</f>
        <v>0</v>
      </c>
      <c r="S1553" s="147">
        <v>0</v>
      </c>
      <c r="T1553" s="148">
        <f>S1553*H1553</f>
        <v>0</v>
      </c>
      <c r="AR1553" s="149" t="s">
        <v>237</v>
      </c>
      <c r="AT1553" s="149" t="s">
        <v>232</v>
      </c>
      <c r="AU1553" s="149" t="s">
        <v>89</v>
      </c>
      <c r="AY1553" s="17" t="s">
        <v>230</v>
      </c>
      <c r="BE1553" s="150">
        <f>IF(N1553="základní",J1553,0)</f>
        <v>0</v>
      </c>
      <c r="BF1553" s="150">
        <f>IF(N1553="snížená",J1553,0)</f>
        <v>0</v>
      </c>
      <c r="BG1553" s="150">
        <f>IF(N1553="zákl. přenesená",J1553,0)</f>
        <v>0</v>
      </c>
      <c r="BH1553" s="150">
        <f>IF(N1553="sníž. přenesená",J1553,0)</f>
        <v>0</v>
      </c>
      <c r="BI1553" s="150">
        <f>IF(N1553="nulová",J1553,0)</f>
        <v>0</v>
      </c>
      <c r="BJ1553" s="17" t="s">
        <v>21</v>
      </c>
      <c r="BK1553" s="150">
        <f>ROUND(I1553*H1553,2)</f>
        <v>0</v>
      </c>
      <c r="BL1553" s="17" t="s">
        <v>237</v>
      </c>
      <c r="BM1553" s="149" t="s">
        <v>945</v>
      </c>
    </row>
    <row r="1554" spans="2:65" s="1" customFormat="1" ht="24.2" customHeight="1">
      <c r="B1554" s="32"/>
      <c r="C1554" s="138" t="s">
        <v>946</v>
      </c>
      <c r="D1554" s="138" t="s">
        <v>232</v>
      </c>
      <c r="E1554" s="139" t="s">
        <v>947</v>
      </c>
      <c r="F1554" s="140" t="s">
        <v>948</v>
      </c>
      <c r="G1554" s="141" t="s">
        <v>350</v>
      </c>
      <c r="H1554" s="142">
        <v>116.562</v>
      </c>
      <c r="I1554" s="143"/>
      <c r="J1554" s="144">
        <f>ROUND(I1554*H1554,2)</f>
        <v>0</v>
      </c>
      <c r="K1554" s="140" t="s">
        <v>236</v>
      </c>
      <c r="L1554" s="32"/>
      <c r="M1554" s="145" t="s">
        <v>1</v>
      </c>
      <c r="N1554" s="146" t="s">
        <v>46</v>
      </c>
      <c r="P1554" s="147">
        <f>O1554*H1554</f>
        <v>0</v>
      </c>
      <c r="Q1554" s="147">
        <v>0</v>
      </c>
      <c r="R1554" s="147">
        <f>Q1554*H1554</f>
        <v>0</v>
      </c>
      <c r="S1554" s="147">
        <v>0</v>
      </c>
      <c r="T1554" s="148">
        <f>S1554*H1554</f>
        <v>0</v>
      </c>
      <c r="AR1554" s="149" t="s">
        <v>237</v>
      </c>
      <c r="AT1554" s="149" t="s">
        <v>232</v>
      </c>
      <c r="AU1554" s="149" t="s">
        <v>89</v>
      </c>
      <c r="AY1554" s="17" t="s">
        <v>230</v>
      </c>
      <c r="BE1554" s="150">
        <f>IF(N1554="základní",J1554,0)</f>
        <v>0</v>
      </c>
      <c r="BF1554" s="150">
        <f>IF(N1554="snížená",J1554,0)</f>
        <v>0</v>
      </c>
      <c r="BG1554" s="150">
        <f>IF(N1554="zákl. přenesená",J1554,0)</f>
        <v>0</v>
      </c>
      <c r="BH1554" s="150">
        <f>IF(N1554="sníž. přenesená",J1554,0)</f>
        <v>0</v>
      </c>
      <c r="BI1554" s="150">
        <f>IF(N1554="nulová",J1554,0)</f>
        <v>0</v>
      </c>
      <c r="BJ1554" s="17" t="s">
        <v>21</v>
      </c>
      <c r="BK1554" s="150">
        <f>ROUND(I1554*H1554,2)</f>
        <v>0</v>
      </c>
      <c r="BL1554" s="17" t="s">
        <v>237</v>
      </c>
      <c r="BM1554" s="149" t="s">
        <v>949</v>
      </c>
    </row>
    <row r="1555" spans="2:65" s="11" customFormat="1" ht="22.9" customHeight="1">
      <c r="B1555" s="126"/>
      <c r="D1555" s="127" t="s">
        <v>80</v>
      </c>
      <c r="E1555" s="136" t="s">
        <v>950</v>
      </c>
      <c r="F1555" s="136" t="s">
        <v>951</v>
      </c>
      <c r="I1555" s="129"/>
      <c r="J1555" s="137">
        <f>BK1555</f>
        <v>0</v>
      </c>
      <c r="L1555" s="126"/>
      <c r="M1555" s="131"/>
      <c r="P1555" s="132">
        <f>SUM(P1556:P1617)</f>
        <v>0</v>
      </c>
      <c r="R1555" s="132">
        <f>SUM(R1556:R1617)</f>
        <v>105.31949640000002</v>
      </c>
      <c r="T1555" s="133">
        <f>SUM(T1556:T1617)</f>
        <v>34.3401</v>
      </c>
      <c r="AR1555" s="127" t="s">
        <v>21</v>
      </c>
      <c r="AT1555" s="134" t="s">
        <v>80</v>
      </c>
      <c r="AU1555" s="134" t="s">
        <v>21</v>
      </c>
      <c r="AY1555" s="127" t="s">
        <v>230</v>
      </c>
      <c r="BK1555" s="135">
        <f>SUM(BK1556:BK1617)</f>
        <v>0</v>
      </c>
    </row>
    <row r="1556" spans="2:65" s="1" customFormat="1" ht="49.15" customHeight="1">
      <c r="B1556" s="32"/>
      <c r="C1556" s="138" t="s">
        <v>952</v>
      </c>
      <c r="D1556" s="138" t="s">
        <v>232</v>
      </c>
      <c r="E1556" s="139" t="s">
        <v>299</v>
      </c>
      <c r="F1556" s="140" t="s">
        <v>300</v>
      </c>
      <c r="G1556" s="141" t="s">
        <v>276</v>
      </c>
      <c r="H1556" s="142">
        <v>168.03</v>
      </c>
      <c r="I1556" s="143"/>
      <c r="J1556" s="144">
        <f>ROUND(I1556*H1556,2)</f>
        <v>0</v>
      </c>
      <c r="K1556" s="140" t="s">
        <v>248</v>
      </c>
      <c r="L1556" s="32"/>
      <c r="M1556" s="145" t="s">
        <v>1</v>
      </c>
      <c r="N1556" s="146" t="s">
        <v>46</v>
      </c>
      <c r="P1556" s="147">
        <f>O1556*H1556</f>
        <v>0</v>
      </c>
      <c r="Q1556" s="147">
        <v>0</v>
      </c>
      <c r="R1556" s="147">
        <f>Q1556*H1556</f>
        <v>0</v>
      </c>
      <c r="S1556" s="147">
        <v>0.12</v>
      </c>
      <c r="T1556" s="148">
        <f>S1556*H1556</f>
        <v>20.163599999999999</v>
      </c>
      <c r="AR1556" s="149" t="s">
        <v>237</v>
      </c>
      <c r="AT1556" s="149" t="s">
        <v>232</v>
      </c>
      <c r="AU1556" s="149" t="s">
        <v>89</v>
      </c>
      <c r="AY1556" s="17" t="s">
        <v>230</v>
      </c>
      <c r="BE1556" s="150">
        <f>IF(N1556="základní",J1556,0)</f>
        <v>0</v>
      </c>
      <c r="BF1556" s="150">
        <f>IF(N1556="snížená",J1556,0)</f>
        <v>0</v>
      </c>
      <c r="BG1556" s="150">
        <f>IF(N1556="zákl. přenesená",J1556,0)</f>
        <v>0</v>
      </c>
      <c r="BH1556" s="150">
        <f>IF(N1556="sníž. přenesená",J1556,0)</f>
        <v>0</v>
      </c>
      <c r="BI1556" s="150">
        <f>IF(N1556="nulová",J1556,0)</f>
        <v>0</v>
      </c>
      <c r="BJ1556" s="17" t="s">
        <v>21</v>
      </c>
      <c r="BK1556" s="150">
        <f>ROUND(I1556*H1556,2)</f>
        <v>0</v>
      </c>
      <c r="BL1556" s="17" t="s">
        <v>237</v>
      </c>
      <c r="BM1556" s="149" t="s">
        <v>953</v>
      </c>
    </row>
    <row r="1557" spans="2:65" s="14" customFormat="1" ht="11.25">
      <c r="B1557" s="172"/>
      <c r="D1557" s="152" t="s">
        <v>250</v>
      </c>
      <c r="E1557" s="173" t="s">
        <v>1</v>
      </c>
      <c r="F1557" s="174" t="s">
        <v>302</v>
      </c>
      <c r="H1557" s="173" t="s">
        <v>1</v>
      </c>
      <c r="I1557" s="175"/>
      <c r="L1557" s="172"/>
      <c r="M1557" s="176"/>
      <c r="T1557" s="177"/>
      <c r="AT1557" s="173" t="s">
        <v>250</v>
      </c>
      <c r="AU1557" s="173" t="s">
        <v>89</v>
      </c>
      <c r="AV1557" s="14" t="s">
        <v>21</v>
      </c>
      <c r="AW1557" s="14" t="s">
        <v>36</v>
      </c>
      <c r="AX1557" s="14" t="s">
        <v>81</v>
      </c>
      <c r="AY1557" s="173" t="s">
        <v>230</v>
      </c>
    </row>
    <row r="1558" spans="2:65" s="14" customFormat="1" ht="11.25">
      <c r="B1558" s="172"/>
      <c r="D1558" s="152" t="s">
        <v>250</v>
      </c>
      <c r="E1558" s="173" t="s">
        <v>1</v>
      </c>
      <c r="F1558" s="174" t="s">
        <v>954</v>
      </c>
      <c r="H1558" s="173" t="s">
        <v>1</v>
      </c>
      <c r="I1558" s="175"/>
      <c r="L1558" s="172"/>
      <c r="M1558" s="176"/>
      <c r="T1558" s="177"/>
      <c r="AT1558" s="173" t="s">
        <v>250</v>
      </c>
      <c r="AU1558" s="173" t="s">
        <v>89</v>
      </c>
      <c r="AV1558" s="14" t="s">
        <v>21</v>
      </c>
      <c r="AW1558" s="14" t="s">
        <v>36</v>
      </c>
      <c r="AX1558" s="14" t="s">
        <v>81</v>
      </c>
      <c r="AY1558" s="173" t="s">
        <v>230</v>
      </c>
    </row>
    <row r="1559" spans="2:65" s="12" customFormat="1" ht="11.25">
      <c r="B1559" s="151"/>
      <c r="D1559" s="152" t="s">
        <v>250</v>
      </c>
      <c r="E1559" s="153" t="s">
        <v>1</v>
      </c>
      <c r="F1559" s="154" t="s">
        <v>955</v>
      </c>
      <c r="H1559" s="155">
        <v>168.03</v>
      </c>
      <c r="I1559" s="156"/>
      <c r="L1559" s="151"/>
      <c r="M1559" s="157"/>
      <c r="T1559" s="158"/>
      <c r="AT1559" s="153" t="s">
        <v>250</v>
      </c>
      <c r="AU1559" s="153" t="s">
        <v>89</v>
      </c>
      <c r="AV1559" s="12" t="s">
        <v>89</v>
      </c>
      <c r="AW1559" s="12" t="s">
        <v>36</v>
      </c>
      <c r="AX1559" s="12" t="s">
        <v>21</v>
      </c>
      <c r="AY1559" s="153" t="s">
        <v>230</v>
      </c>
    </row>
    <row r="1560" spans="2:65" s="1" customFormat="1" ht="11.25">
      <c r="B1560" s="32"/>
      <c r="D1560" s="152" t="s">
        <v>257</v>
      </c>
      <c r="F1560" s="166" t="s">
        <v>956</v>
      </c>
      <c r="L1560" s="32"/>
      <c r="M1560" s="167"/>
      <c r="T1560" s="56"/>
      <c r="AU1560" s="17" t="s">
        <v>89</v>
      </c>
    </row>
    <row r="1561" spans="2:65" s="1" customFormat="1" ht="11.25">
      <c r="B1561" s="32"/>
      <c r="D1561" s="152" t="s">
        <v>257</v>
      </c>
      <c r="F1561" s="168" t="s">
        <v>913</v>
      </c>
      <c r="H1561" s="169">
        <v>0</v>
      </c>
      <c r="L1561" s="32"/>
      <c r="M1561" s="167"/>
      <c r="T1561" s="56"/>
      <c r="AU1561" s="17" t="s">
        <v>89</v>
      </c>
    </row>
    <row r="1562" spans="2:65" s="1" customFormat="1" ht="11.25">
      <c r="B1562" s="32"/>
      <c r="D1562" s="152" t="s">
        <v>257</v>
      </c>
      <c r="F1562" s="168" t="s">
        <v>957</v>
      </c>
      <c r="H1562" s="169">
        <v>248</v>
      </c>
      <c r="L1562" s="32"/>
      <c r="M1562" s="167"/>
      <c r="T1562" s="56"/>
      <c r="AU1562" s="17" t="s">
        <v>89</v>
      </c>
    </row>
    <row r="1563" spans="2:65" s="1" customFormat="1" ht="11.25">
      <c r="B1563" s="32"/>
      <c r="D1563" s="152" t="s">
        <v>257</v>
      </c>
      <c r="F1563" s="168" t="s">
        <v>252</v>
      </c>
      <c r="H1563" s="169">
        <v>248</v>
      </c>
      <c r="L1563" s="32"/>
      <c r="M1563" s="167"/>
      <c r="T1563" s="56"/>
      <c r="AU1563" s="17" t="s">
        <v>89</v>
      </c>
    </row>
    <row r="1564" spans="2:65" s="1" customFormat="1" ht="11.25">
      <c r="B1564" s="32"/>
      <c r="D1564" s="152" t="s">
        <v>257</v>
      </c>
      <c r="F1564" s="166" t="s">
        <v>313</v>
      </c>
      <c r="L1564" s="32"/>
      <c r="M1564" s="167"/>
      <c r="T1564" s="56"/>
      <c r="AU1564" s="17" t="s">
        <v>89</v>
      </c>
    </row>
    <row r="1565" spans="2:65" s="1" customFormat="1" ht="11.25">
      <c r="B1565" s="32"/>
      <c r="D1565" s="152" t="s">
        <v>257</v>
      </c>
      <c r="F1565" s="168" t="s">
        <v>302</v>
      </c>
      <c r="H1565" s="169">
        <v>0</v>
      </c>
      <c r="L1565" s="32"/>
      <c r="M1565" s="167"/>
      <c r="T1565" s="56"/>
      <c r="AU1565" s="17" t="s">
        <v>89</v>
      </c>
    </row>
    <row r="1566" spans="2:65" s="1" customFormat="1" ht="11.25">
      <c r="B1566" s="32"/>
      <c r="D1566" s="152" t="s">
        <v>257</v>
      </c>
      <c r="F1566" s="168" t="s">
        <v>303</v>
      </c>
      <c r="H1566" s="169">
        <v>79.97</v>
      </c>
      <c r="L1566" s="32"/>
      <c r="M1566" s="167"/>
      <c r="T1566" s="56"/>
      <c r="AU1566" s="17" t="s">
        <v>89</v>
      </c>
    </row>
    <row r="1567" spans="2:65" s="1" customFormat="1" ht="11.25">
      <c r="B1567" s="32"/>
      <c r="D1567" s="152" t="s">
        <v>257</v>
      </c>
      <c r="F1567" s="168" t="s">
        <v>252</v>
      </c>
      <c r="H1567" s="169">
        <v>79.97</v>
      </c>
      <c r="L1567" s="32"/>
      <c r="M1567" s="167"/>
      <c r="T1567" s="56"/>
      <c r="AU1567" s="17" t="s">
        <v>89</v>
      </c>
    </row>
    <row r="1568" spans="2:65" s="1" customFormat="1" ht="24.2" customHeight="1">
      <c r="B1568" s="32"/>
      <c r="C1568" s="138" t="s">
        <v>958</v>
      </c>
      <c r="D1568" s="138" t="s">
        <v>232</v>
      </c>
      <c r="E1568" s="139" t="s">
        <v>305</v>
      </c>
      <c r="F1568" s="140" t="s">
        <v>306</v>
      </c>
      <c r="G1568" s="141" t="s">
        <v>276</v>
      </c>
      <c r="H1568" s="142">
        <v>168.03</v>
      </c>
      <c r="I1568" s="143"/>
      <c r="J1568" s="144">
        <f>ROUND(I1568*H1568,2)</f>
        <v>0</v>
      </c>
      <c r="K1568" s="140" t="s">
        <v>236</v>
      </c>
      <c r="L1568" s="32"/>
      <c r="M1568" s="145" t="s">
        <v>1</v>
      </c>
      <c r="N1568" s="146" t="s">
        <v>46</v>
      </c>
      <c r="P1568" s="147">
        <f>O1568*H1568</f>
        <v>0</v>
      </c>
      <c r="Q1568" s="147">
        <v>0</v>
      </c>
      <c r="R1568" s="147">
        <f>Q1568*H1568</f>
        <v>0</v>
      </c>
      <c r="S1568" s="147">
        <v>0</v>
      </c>
      <c r="T1568" s="148">
        <f>S1568*H1568</f>
        <v>0</v>
      </c>
      <c r="AR1568" s="149" t="s">
        <v>237</v>
      </c>
      <c r="AT1568" s="149" t="s">
        <v>232</v>
      </c>
      <c r="AU1568" s="149" t="s">
        <v>89</v>
      </c>
      <c r="AY1568" s="17" t="s">
        <v>230</v>
      </c>
      <c r="BE1568" s="150">
        <f>IF(N1568="základní",J1568,0)</f>
        <v>0</v>
      </c>
      <c r="BF1568" s="150">
        <f>IF(N1568="snížená",J1568,0)</f>
        <v>0</v>
      </c>
      <c r="BG1568" s="150">
        <f>IF(N1568="zákl. přenesená",J1568,0)</f>
        <v>0</v>
      </c>
      <c r="BH1568" s="150">
        <f>IF(N1568="sníž. přenesená",J1568,0)</f>
        <v>0</v>
      </c>
      <c r="BI1568" s="150">
        <f>IF(N1568="nulová",J1568,0)</f>
        <v>0</v>
      </c>
      <c r="BJ1568" s="17" t="s">
        <v>21</v>
      </c>
      <c r="BK1568" s="150">
        <f>ROUND(I1568*H1568,2)</f>
        <v>0</v>
      </c>
      <c r="BL1568" s="17" t="s">
        <v>237</v>
      </c>
      <c r="BM1568" s="149" t="s">
        <v>959</v>
      </c>
    </row>
    <row r="1569" spans="2:65" s="1" customFormat="1" ht="21.75" customHeight="1">
      <c r="B1569" s="32"/>
      <c r="C1569" s="138" t="s">
        <v>960</v>
      </c>
      <c r="D1569" s="138" t="s">
        <v>232</v>
      </c>
      <c r="E1569" s="139" t="s">
        <v>348</v>
      </c>
      <c r="F1569" s="140" t="s">
        <v>349</v>
      </c>
      <c r="G1569" s="141" t="s">
        <v>350</v>
      </c>
      <c r="H1569" s="142">
        <v>20.164000000000001</v>
      </c>
      <c r="I1569" s="143"/>
      <c r="J1569" s="144">
        <f>ROUND(I1569*H1569,2)</f>
        <v>0</v>
      </c>
      <c r="K1569" s="140" t="s">
        <v>236</v>
      </c>
      <c r="L1569" s="32"/>
      <c r="M1569" s="145" t="s">
        <v>1</v>
      </c>
      <c r="N1569" s="146" t="s">
        <v>46</v>
      </c>
      <c r="P1569" s="147">
        <f>O1569*H1569</f>
        <v>0</v>
      </c>
      <c r="Q1569" s="147">
        <v>0</v>
      </c>
      <c r="R1569" s="147">
        <f>Q1569*H1569</f>
        <v>0</v>
      </c>
      <c r="S1569" s="147">
        <v>0</v>
      </c>
      <c r="T1569" s="148">
        <f>S1569*H1569</f>
        <v>0</v>
      </c>
      <c r="AR1569" s="149" t="s">
        <v>237</v>
      </c>
      <c r="AT1569" s="149" t="s">
        <v>232</v>
      </c>
      <c r="AU1569" s="149" t="s">
        <v>89</v>
      </c>
      <c r="AY1569" s="17" t="s">
        <v>230</v>
      </c>
      <c r="BE1569" s="150">
        <f>IF(N1569="základní",J1569,0)</f>
        <v>0</v>
      </c>
      <c r="BF1569" s="150">
        <f>IF(N1569="snížená",J1569,0)</f>
        <v>0</v>
      </c>
      <c r="BG1569" s="150">
        <f>IF(N1569="zákl. přenesená",J1569,0)</f>
        <v>0</v>
      </c>
      <c r="BH1569" s="150">
        <f>IF(N1569="sníž. přenesená",J1569,0)</f>
        <v>0</v>
      </c>
      <c r="BI1569" s="150">
        <f>IF(N1569="nulová",J1569,0)</f>
        <v>0</v>
      </c>
      <c r="BJ1569" s="17" t="s">
        <v>21</v>
      </c>
      <c r="BK1569" s="150">
        <f>ROUND(I1569*H1569,2)</f>
        <v>0</v>
      </c>
      <c r="BL1569" s="17" t="s">
        <v>237</v>
      </c>
      <c r="BM1569" s="149" t="s">
        <v>961</v>
      </c>
    </row>
    <row r="1570" spans="2:65" s="1" customFormat="1" ht="24.2" customHeight="1">
      <c r="B1570" s="32"/>
      <c r="C1570" s="138" t="s">
        <v>962</v>
      </c>
      <c r="D1570" s="138" t="s">
        <v>232</v>
      </c>
      <c r="E1570" s="139" t="s">
        <v>353</v>
      </c>
      <c r="F1570" s="140" t="s">
        <v>354</v>
      </c>
      <c r="G1570" s="141" t="s">
        <v>350</v>
      </c>
      <c r="H1570" s="142">
        <v>181.476</v>
      </c>
      <c r="I1570" s="143"/>
      <c r="J1570" s="144">
        <f>ROUND(I1570*H1570,2)</f>
        <v>0</v>
      </c>
      <c r="K1570" s="140" t="s">
        <v>236</v>
      </c>
      <c r="L1570" s="32"/>
      <c r="M1570" s="145" t="s">
        <v>1</v>
      </c>
      <c r="N1570" s="146" t="s">
        <v>46</v>
      </c>
      <c r="P1570" s="147">
        <f>O1570*H1570</f>
        <v>0</v>
      </c>
      <c r="Q1570" s="147">
        <v>0</v>
      </c>
      <c r="R1570" s="147">
        <f>Q1570*H1570</f>
        <v>0</v>
      </c>
      <c r="S1570" s="147">
        <v>0</v>
      </c>
      <c r="T1570" s="148">
        <f>S1570*H1570</f>
        <v>0</v>
      </c>
      <c r="AR1570" s="149" t="s">
        <v>237</v>
      </c>
      <c r="AT1570" s="149" t="s">
        <v>232</v>
      </c>
      <c r="AU1570" s="149" t="s">
        <v>89</v>
      </c>
      <c r="AY1570" s="17" t="s">
        <v>230</v>
      </c>
      <c r="BE1570" s="150">
        <f>IF(N1570="základní",J1570,0)</f>
        <v>0</v>
      </c>
      <c r="BF1570" s="150">
        <f>IF(N1570="snížená",J1570,0)</f>
        <v>0</v>
      </c>
      <c r="BG1570" s="150">
        <f>IF(N1570="zákl. přenesená",J1570,0)</f>
        <v>0</v>
      </c>
      <c r="BH1570" s="150">
        <f>IF(N1570="sníž. přenesená",J1570,0)</f>
        <v>0</v>
      </c>
      <c r="BI1570" s="150">
        <f>IF(N1570="nulová",J1570,0)</f>
        <v>0</v>
      </c>
      <c r="BJ1570" s="17" t="s">
        <v>21</v>
      </c>
      <c r="BK1570" s="150">
        <f>ROUND(I1570*H1570,2)</f>
        <v>0</v>
      </c>
      <c r="BL1570" s="17" t="s">
        <v>237</v>
      </c>
      <c r="BM1570" s="149" t="s">
        <v>963</v>
      </c>
    </row>
    <row r="1571" spans="2:65" s="12" customFormat="1" ht="11.25">
      <c r="B1571" s="151"/>
      <c r="D1571" s="152" t="s">
        <v>250</v>
      </c>
      <c r="F1571" s="154" t="s">
        <v>964</v>
      </c>
      <c r="H1571" s="155">
        <v>181.476</v>
      </c>
      <c r="I1571" s="156"/>
      <c r="L1571" s="151"/>
      <c r="M1571" s="157"/>
      <c r="T1571" s="158"/>
      <c r="AT1571" s="153" t="s">
        <v>250</v>
      </c>
      <c r="AU1571" s="153" t="s">
        <v>89</v>
      </c>
      <c r="AV1571" s="12" t="s">
        <v>89</v>
      </c>
      <c r="AW1571" s="12" t="s">
        <v>4</v>
      </c>
      <c r="AX1571" s="12" t="s">
        <v>21</v>
      </c>
      <c r="AY1571" s="153" t="s">
        <v>230</v>
      </c>
    </row>
    <row r="1572" spans="2:65" s="1" customFormat="1" ht="37.9" customHeight="1">
      <c r="B1572" s="32"/>
      <c r="C1572" s="138" t="s">
        <v>965</v>
      </c>
      <c r="D1572" s="138" t="s">
        <v>232</v>
      </c>
      <c r="E1572" s="139" t="s">
        <v>357</v>
      </c>
      <c r="F1572" s="140" t="s">
        <v>358</v>
      </c>
      <c r="G1572" s="141" t="s">
        <v>350</v>
      </c>
      <c r="H1572" s="142">
        <v>20.164000000000001</v>
      </c>
      <c r="I1572" s="143"/>
      <c r="J1572" s="144">
        <f>ROUND(I1572*H1572,2)</f>
        <v>0</v>
      </c>
      <c r="K1572" s="140" t="s">
        <v>248</v>
      </c>
      <c r="L1572" s="32"/>
      <c r="M1572" s="145" t="s">
        <v>1</v>
      </c>
      <c r="N1572" s="146" t="s">
        <v>46</v>
      </c>
      <c r="P1572" s="147">
        <f>O1572*H1572</f>
        <v>0</v>
      </c>
      <c r="Q1572" s="147">
        <v>0</v>
      </c>
      <c r="R1572" s="147">
        <f>Q1572*H1572</f>
        <v>0</v>
      </c>
      <c r="S1572" s="147">
        <v>0</v>
      </c>
      <c r="T1572" s="148">
        <f>S1572*H1572</f>
        <v>0</v>
      </c>
      <c r="AR1572" s="149" t="s">
        <v>237</v>
      </c>
      <c r="AT1572" s="149" t="s">
        <v>232</v>
      </c>
      <c r="AU1572" s="149" t="s">
        <v>89</v>
      </c>
      <c r="AY1572" s="17" t="s">
        <v>230</v>
      </c>
      <c r="BE1572" s="150">
        <f>IF(N1572="základní",J1572,0)</f>
        <v>0</v>
      </c>
      <c r="BF1572" s="150">
        <f>IF(N1572="snížená",J1572,0)</f>
        <v>0</v>
      </c>
      <c r="BG1572" s="150">
        <f>IF(N1572="zákl. přenesená",J1572,0)</f>
        <v>0</v>
      </c>
      <c r="BH1572" s="150">
        <f>IF(N1572="sníž. přenesená",J1572,0)</f>
        <v>0</v>
      </c>
      <c r="BI1572" s="150">
        <f>IF(N1572="nulová",J1572,0)</f>
        <v>0</v>
      </c>
      <c r="BJ1572" s="17" t="s">
        <v>21</v>
      </c>
      <c r="BK1572" s="150">
        <f>ROUND(I1572*H1572,2)</f>
        <v>0</v>
      </c>
      <c r="BL1572" s="17" t="s">
        <v>237</v>
      </c>
      <c r="BM1572" s="149" t="s">
        <v>966</v>
      </c>
    </row>
    <row r="1573" spans="2:65" s="1" customFormat="1" ht="33" customHeight="1">
      <c r="B1573" s="32"/>
      <c r="C1573" s="138" t="s">
        <v>967</v>
      </c>
      <c r="D1573" s="138" t="s">
        <v>232</v>
      </c>
      <c r="E1573" s="139" t="s">
        <v>309</v>
      </c>
      <c r="F1573" s="140" t="s">
        <v>310</v>
      </c>
      <c r="G1573" s="141" t="s">
        <v>276</v>
      </c>
      <c r="H1573" s="142">
        <v>43.62</v>
      </c>
      <c r="I1573" s="143"/>
      <c r="J1573" s="144">
        <f>ROUND(I1573*H1573,2)</f>
        <v>0</v>
      </c>
      <c r="K1573" s="140" t="s">
        <v>236</v>
      </c>
      <c r="L1573" s="32"/>
      <c r="M1573" s="145" t="s">
        <v>1</v>
      </c>
      <c r="N1573" s="146" t="s">
        <v>46</v>
      </c>
      <c r="P1573" s="147">
        <f>O1573*H1573</f>
        <v>0</v>
      </c>
      <c r="Q1573" s="147">
        <v>0</v>
      </c>
      <c r="R1573" s="147">
        <f>Q1573*H1573</f>
        <v>0</v>
      </c>
      <c r="S1573" s="147">
        <v>0.32500000000000001</v>
      </c>
      <c r="T1573" s="148">
        <f>S1573*H1573</f>
        <v>14.176499999999999</v>
      </c>
      <c r="AR1573" s="149" t="s">
        <v>237</v>
      </c>
      <c r="AT1573" s="149" t="s">
        <v>232</v>
      </c>
      <c r="AU1573" s="149" t="s">
        <v>89</v>
      </c>
      <c r="AY1573" s="17" t="s">
        <v>230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21</v>
      </c>
      <c r="BK1573" s="150">
        <f>ROUND(I1573*H1573,2)</f>
        <v>0</v>
      </c>
      <c r="BL1573" s="17" t="s">
        <v>237</v>
      </c>
      <c r="BM1573" s="149" t="s">
        <v>968</v>
      </c>
    </row>
    <row r="1574" spans="2:65" s="14" customFormat="1" ht="11.25">
      <c r="B1574" s="172"/>
      <c r="D1574" s="152" t="s">
        <v>250</v>
      </c>
      <c r="E1574" s="173" t="s">
        <v>1</v>
      </c>
      <c r="F1574" s="174" t="s">
        <v>969</v>
      </c>
      <c r="H1574" s="173" t="s">
        <v>1</v>
      </c>
      <c r="I1574" s="175"/>
      <c r="L1574" s="172"/>
      <c r="M1574" s="176"/>
      <c r="T1574" s="177"/>
      <c r="AT1574" s="173" t="s">
        <v>250</v>
      </c>
      <c r="AU1574" s="173" t="s">
        <v>89</v>
      </c>
      <c r="AV1574" s="14" t="s">
        <v>21</v>
      </c>
      <c r="AW1574" s="14" t="s">
        <v>36</v>
      </c>
      <c r="AX1574" s="14" t="s">
        <v>81</v>
      </c>
      <c r="AY1574" s="173" t="s">
        <v>230</v>
      </c>
    </row>
    <row r="1575" spans="2:65" s="14" customFormat="1" ht="11.25">
      <c r="B1575" s="172"/>
      <c r="D1575" s="152" t="s">
        <v>250</v>
      </c>
      <c r="E1575" s="173" t="s">
        <v>1</v>
      </c>
      <c r="F1575" s="174" t="s">
        <v>784</v>
      </c>
      <c r="H1575" s="173" t="s">
        <v>1</v>
      </c>
      <c r="I1575" s="175"/>
      <c r="L1575" s="172"/>
      <c r="M1575" s="176"/>
      <c r="T1575" s="177"/>
      <c r="AT1575" s="173" t="s">
        <v>250</v>
      </c>
      <c r="AU1575" s="173" t="s">
        <v>89</v>
      </c>
      <c r="AV1575" s="14" t="s">
        <v>21</v>
      </c>
      <c r="AW1575" s="14" t="s">
        <v>36</v>
      </c>
      <c r="AX1575" s="14" t="s">
        <v>81</v>
      </c>
      <c r="AY1575" s="173" t="s">
        <v>230</v>
      </c>
    </row>
    <row r="1576" spans="2:65" s="12" customFormat="1" ht="11.25">
      <c r="B1576" s="151"/>
      <c r="D1576" s="152" t="s">
        <v>250</v>
      </c>
      <c r="E1576" s="153" t="s">
        <v>1</v>
      </c>
      <c r="F1576" s="154" t="s">
        <v>970</v>
      </c>
      <c r="H1576" s="155">
        <v>43.62</v>
      </c>
      <c r="I1576" s="156"/>
      <c r="L1576" s="151"/>
      <c r="M1576" s="157"/>
      <c r="T1576" s="158"/>
      <c r="AT1576" s="153" t="s">
        <v>250</v>
      </c>
      <c r="AU1576" s="153" t="s">
        <v>89</v>
      </c>
      <c r="AV1576" s="12" t="s">
        <v>89</v>
      </c>
      <c r="AW1576" s="12" t="s">
        <v>36</v>
      </c>
      <c r="AX1576" s="12" t="s">
        <v>21</v>
      </c>
      <c r="AY1576" s="153" t="s">
        <v>230</v>
      </c>
    </row>
    <row r="1577" spans="2:65" s="1" customFormat="1" ht="11.25">
      <c r="B1577" s="32"/>
      <c r="D1577" s="152" t="s">
        <v>257</v>
      </c>
      <c r="F1577" s="166" t="s">
        <v>971</v>
      </c>
      <c r="L1577" s="32"/>
      <c r="M1577" s="167"/>
      <c r="T1577" s="56"/>
      <c r="AU1577" s="17" t="s">
        <v>89</v>
      </c>
    </row>
    <row r="1578" spans="2:65" s="1" customFormat="1" ht="11.25">
      <c r="B1578" s="32"/>
      <c r="D1578" s="152" t="s">
        <v>257</v>
      </c>
      <c r="F1578" s="168" t="s">
        <v>972</v>
      </c>
      <c r="H1578" s="169">
        <v>0</v>
      </c>
      <c r="L1578" s="32"/>
      <c r="M1578" s="167"/>
      <c r="T1578" s="56"/>
      <c r="AU1578" s="17" t="s">
        <v>89</v>
      </c>
    </row>
    <row r="1579" spans="2:65" s="1" customFormat="1" ht="11.25">
      <c r="B1579" s="32"/>
      <c r="D1579" s="152" t="s">
        <v>257</v>
      </c>
      <c r="F1579" s="168" t="s">
        <v>973</v>
      </c>
      <c r="H1579" s="169">
        <v>0</v>
      </c>
      <c r="L1579" s="32"/>
      <c r="M1579" s="167"/>
      <c r="T1579" s="56"/>
      <c r="AU1579" s="17" t="s">
        <v>89</v>
      </c>
    </row>
    <row r="1580" spans="2:65" s="1" customFormat="1" ht="11.25">
      <c r="B1580" s="32"/>
      <c r="D1580" s="152" t="s">
        <v>257</v>
      </c>
      <c r="F1580" s="168" t="s">
        <v>974</v>
      </c>
      <c r="H1580" s="169">
        <v>123.59</v>
      </c>
      <c r="L1580" s="32"/>
      <c r="M1580" s="167"/>
      <c r="T1580" s="56"/>
      <c r="AU1580" s="17" t="s">
        <v>89</v>
      </c>
    </row>
    <row r="1581" spans="2:65" s="1" customFormat="1" ht="11.25">
      <c r="B1581" s="32"/>
      <c r="D1581" s="152" t="s">
        <v>257</v>
      </c>
      <c r="F1581" s="168" t="s">
        <v>252</v>
      </c>
      <c r="H1581" s="169">
        <v>123.59</v>
      </c>
      <c r="L1581" s="32"/>
      <c r="M1581" s="167"/>
      <c r="T1581" s="56"/>
      <c r="AU1581" s="17" t="s">
        <v>89</v>
      </c>
    </row>
    <row r="1582" spans="2:65" s="1" customFormat="1" ht="11.25">
      <c r="B1582" s="32"/>
      <c r="D1582" s="152" t="s">
        <v>257</v>
      </c>
      <c r="F1582" s="166" t="s">
        <v>313</v>
      </c>
      <c r="L1582" s="32"/>
      <c r="M1582" s="167"/>
      <c r="T1582" s="56"/>
      <c r="AU1582" s="17" t="s">
        <v>89</v>
      </c>
    </row>
    <row r="1583" spans="2:65" s="1" customFormat="1" ht="11.25">
      <c r="B1583" s="32"/>
      <c r="D1583" s="152" t="s">
        <v>257</v>
      </c>
      <c r="F1583" s="168" t="s">
        <v>302</v>
      </c>
      <c r="H1583" s="169">
        <v>0</v>
      </c>
      <c r="L1583" s="32"/>
      <c r="M1583" s="167"/>
      <c r="T1583" s="56"/>
      <c r="AU1583" s="17" t="s">
        <v>89</v>
      </c>
    </row>
    <row r="1584" spans="2:65" s="1" customFormat="1" ht="11.25">
      <c r="B1584" s="32"/>
      <c r="D1584" s="152" t="s">
        <v>257</v>
      </c>
      <c r="F1584" s="168" t="s">
        <v>303</v>
      </c>
      <c r="H1584" s="169">
        <v>79.97</v>
      </c>
      <c r="L1584" s="32"/>
      <c r="M1584" s="167"/>
      <c r="T1584" s="56"/>
      <c r="AU1584" s="17" t="s">
        <v>89</v>
      </c>
    </row>
    <row r="1585" spans="2:65" s="1" customFormat="1" ht="11.25">
      <c r="B1585" s="32"/>
      <c r="D1585" s="152" t="s">
        <v>257</v>
      </c>
      <c r="F1585" s="168" t="s">
        <v>252</v>
      </c>
      <c r="H1585" s="169">
        <v>79.97</v>
      </c>
      <c r="L1585" s="32"/>
      <c r="M1585" s="167"/>
      <c r="T1585" s="56"/>
      <c r="AU1585" s="17" t="s">
        <v>89</v>
      </c>
    </row>
    <row r="1586" spans="2:65" s="1" customFormat="1" ht="24.2" customHeight="1">
      <c r="B1586" s="32"/>
      <c r="C1586" s="138" t="s">
        <v>975</v>
      </c>
      <c r="D1586" s="138" t="s">
        <v>232</v>
      </c>
      <c r="E1586" s="139" t="s">
        <v>342</v>
      </c>
      <c r="F1586" s="140" t="s">
        <v>343</v>
      </c>
      <c r="G1586" s="141" t="s">
        <v>247</v>
      </c>
      <c r="H1586" s="142">
        <v>145.4</v>
      </c>
      <c r="I1586" s="143"/>
      <c r="J1586" s="144">
        <f>ROUND(I1586*H1586,2)</f>
        <v>0</v>
      </c>
      <c r="K1586" s="140" t="s">
        <v>236</v>
      </c>
      <c r="L1586" s="32"/>
      <c r="M1586" s="145" t="s">
        <v>1</v>
      </c>
      <c r="N1586" s="146" t="s">
        <v>46</v>
      </c>
      <c r="P1586" s="147">
        <f>O1586*H1586</f>
        <v>0</v>
      </c>
      <c r="Q1586" s="147">
        <v>1.1E-4</v>
      </c>
      <c r="R1586" s="147">
        <f>Q1586*H1586</f>
        <v>1.5994000000000001E-2</v>
      </c>
      <c r="S1586" s="147">
        <v>0</v>
      </c>
      <c r="T1586" s="148">
        <f>S1586*H1586</f>
        <v>0</v>
      </c>
      <c r="AR1586" s="149" t="s">
        <v>237</v>
      </c>
      <c r="AT1586" s="149" t="s">
        <v>232</v>
      </c>
      <c r="AU1586" s="149" t="s">
        <v>89</v>
      </c>
      <c r="AY1586" s="17" t="s">
        <v>230</v>
      </c>
      <c r="BE1586" s="150">
        <f>IF(N1586="základní",J1586,0)</f>
        <v>0</v>
      </c>
      <c r="BF1586" s="150">
        <f>IF(N1586="snížená",J1586,0)</f>
        <v>0</v>
      </c>
      <c r="BG1586" s="150">
        <f>IF(N1586="zákl. přenesená",J1586,0)</f>
        <v>0</v>
      </c>
      <c r="BH1586" s="150">
        <f>IF(N1586="sníž. přenesená",J1586,0)</f>
        <v>0</v>
      </c>
      <c r="BI1586" s="150">
        <f>IF(N1586="nulová",J1586,0)</f>
        <v>0</v>
      </c>
      <c r="BJ1586" s="17" t="s">
        <v>21</v>
      </c>
      <c r="BK1586" s="150">
        <f>ROUND(I1586*H1586,2)</f>
        <v>0</v>
      </c>
      <c r="BL1586" s="17" t="s">
        <v>237</v>
      </c>
      <c r="BM1586" s="149" t="s">
        <v>976</v>
      </c>
    </row>
    <row r="1587" spans="2:65" s="14" customFormat="1" ht="11.25">
      <c r="B1587" s="172"/>
      <c r="D1587" s="152" t="s">
        <v>250</v>
      </c>
      <c r="E1587" s="173" t="s">
        <v>1</v>
      </c>
      <c r="F1587" s="174" t="s">
        <v>969</v>
      </c>
      <c r="H1587" s="173" t="s">
        <v>1</v>
      </c>
      <c r="I1587" s="175"/>
      <c r="L1587" s="172"/>
      <c r="M1587" s="176"/>
      <c r="T1587" s="177"/>
      <c r="AT1587" s="173" t="s">
        <v>250</v>
      </c>
      <c r="AU1587" s="173" t="s">
        <v>89</v>
      </c>
      <c r="AV1587" s="14" t="s">
        <v>21</v>
      </c>
      <c r="AW1587" s="14" t="s">
        <v>36</v>
      </c>
      <c r="AX1587" s="14" t="s">
        <v>81</v>
      </c>
      <c r="AY1587" s="173" t="s">
        <v>230</v>
      </c>
    </row>
    <row r="1588" spans="2:65" s="12" customFormat="1" ht="11.25">
      <c r="B1588" s="151"/>
      <c r="D1588" s="152" t="s">
        <v>250</v>
      </c>
      <c r="E1588" s="153" t="s">
        <v>1</v>
      </c>
      <c r="F1588" s="154" t="s">
        <v>319</v>
      </c>
      <c r="H1588" s="155">
        <v>145.4</v>
      </c>
      <c r="I1588" s="156"/>
      <c r="L1588" s="151"/>
      <c r="M1588" s="157"/>
      <c r="T1588" s="158"/>
      <c r="AT1588" s="153" t="s">
        <v>250</v>
      </c>
      <c r="AU1588" s="153" t="s">
        <v>89</v>
      </c>
      <c r="AV1588" s="12" t="s">
        <v>89</v>
      </c>
      <c r="AW1588" s="12" t="s">
        <v>36</v>
      </c>
      <c r="AX1588" s="12" t="s">
        <v>21</v>
      </c>
      <c r="AY1588" s="153" t="s">
        <v>230</v>
      </c>
    </row>
    <row r="1589" spans="2:65" s="1" customFormat="1" ht="21.75" customHeight="1">
      <c r="B1589" s="32"/>
      <c r="C1589" s="138" t="s">
        <v>977</v>
      </c>
      <c r="D1589" s="138" t="s">
        <v>232</v>
      </c>
      <c r="E1589" s="139" t="s">
        <v>348</v>
      </c>
      <c r="F1589" s="140" t="s">
        <v>349</v>
      </c>
      <c r="G1589" s="141" t="s">
        <v>350</v>
      </c>
      <c r="H1589" s="142">
        <v>14.177</v>
      </c>
      <c r="I1589" s="143"/>
      <c r="J1589" s="144">
        <f>ROUND(I1589*H1589,2)</f>
        <v>0</v>
      </c>
      <c r="K1589" s="140" t="s">
        <v>236</v>
      </c>
      <c r="L1589" s="32"/>
      <c r="M1589" s="145" t="s">
        <v>1</v>
      </c>
      <c r="N1589" s="146" t="s">
        <v>46</v>
      </c>
      <c r="P1589" s="147">
        <f>O1589*H1589</f>
        <v>0</v>
      </c>
      <c r="Q1589" s="147">
        <v>0</v>
      </c>
      <c r="R1589" s="147">
        <f>Q1589*H1589</f>
        <v>0</v>
      </c>
      <c r="S1589" s="147">
        <v>0</v>
      </c>
      <c r="T1589" s="148">
        <f>S1589*H1589</f>
        <v>0</v>
      </c>
      <c r="AR1589" s="149" t="s">
        <v>237</v>
      </c>
      <c r="AT1589" s="149" t="s">
        <v>232</v>
      </c>
      <c r="AU1589" s="149" t="s">
        <v>89</v>
      </c>
      <c r="AY1589" s="17" t="s">
        <v>230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21</v>
      </c>
      <c r="BK1589" s="150">
        <f>ROUND(I1589*H1589,2)</f>
        <v>0</v>
      </c>
      <c r="BL1589" s="17" t="s">
        <v>237</v>
      </c>
      <c r="BM1589" s="149" t="s">
        <v>978</v>
      </c>
    </row>
    <row r="1590" spans="2:65" s="1" customFormat="1" ht="24.2" customHeight="1">
      <c r="B1590" s="32"/>
      <c r="C1590" s="138" t="s">
        <v>979</v>
      </c>
      <c r="D1590" s="138" t="s">
        <v>232</v>
      </c>
      <c r="E1590" s="139" t="s">
        <v>353</v>
      </c>
      <c r="F1590" s="140" t="s">
        <v>354</v>
      </c>
      <c r="G1590" s="141" t="s">
        <v>350</v>
      </c>
      <c r="H1590" s="142">
        <v>127.593</v>
      </c>
      <c r="I1590" s="143"/>
      <c r="J1590" s="144">
        <f>ROUND(I1590*H1590,2)</f>
        <v>0</v>
      </c>
      <c r="K1590" s="140" t="s">
        <v>236</v>
      </c>
      <c r="L1590" s="32"/>
      <c r="M1590" s="145" t="s">
        <v>1</v>
      </c>
      <c r="N1590" s="146" t="s">
        <v>46</v>
      </c>
      <c r="P1590" s="147">
        <f>O1590*H1590</f>
        <v>0</v>
      </c>
      <c r="Q1590" s="147">
        <v>0</v>
      </c>
      <c r="R1590" s="147">
        <f>Q1590*H1590</f>
        <v>0</v>
      </c>
      <c r="S1590" s="147">
        <v>0</v>
      </c>
      <c r="T1590" s="148">
        <f>S1590*H1590</f>
        <v>0</v>
      </c>
      <c r="AR1590" s="149" t="s">
        <v>237</v>
      </c>
      <c r="AT1590" s="149" t="s">
        <v>232</v>
      </c>
      <c r="AU1590" s="149" t="s">
        <v>89</v>
      </c>
      <c r="AY1590" s="17" t="s">
        <v>230</v>
      </c>
      <c r="BE1590" s="150">
        <f>IF(N1590="základní",J1590,0)</f>
        <v>0</v>
      </c>
      <c r="BF1590" s="150">
        <f>IF(N1590="snížená",J1590,0)</f>
        <v>0</v>
      </c>
      <c r="BG1590" s="150">
        <f>IF(N1590="zákl. přenesená",J1590,0)</f>
        <v>0</v>
      </c>
      <c r="BH1590" s="150">
        <f>IF(N1590="sníž. přenesená",J1590,0)</f>
        <v>0</v>
      </c>
      <c r="BI1590" s="150">
        <f>IF(N1590="nulová",J1590,0)</f>
        <v>0</v>
      </c>
      <c r="BJ1590" s="17" t="s">
        <v>21</v>
      </c>
      <c r="BK1590" s="150">
        <f>ROUND(I1590*H1590,2)</f>
        <v>0</v>
      </c>
      <c r="BL1590" s="17" t="s">
        <v>237</v>
      </c>
      <c r="BM1590" s="149" t="s">
        <v>980</v>
      </c>
    </row>
    <row r="1591" spans="2:65" s="12" customFormat="1" ht="11.25">
      <c r="B1591" s="151"/>
      <c r="D1591" s="152" t="s">
        <v>250</v>
      </c>
      <c r="F1591" s="154" t="s">
        <v>981</v>
      </c>
      <c r="H1591" s="155">
        <v>127.593</v>
      </c>
      <c r="I1591" s="156"/>
      <c r="L1591" s="151"/>
      <c r="M1591" s="157"/>
      <c r="T1591" s="158"/>
      <c r="AT1591" s="153" t="s">
        <v>250</v>
      </c>
      <c r="AU1591" s="153" t="s">
        <v>89</v>
      </c>
      <c r="AV1591" s="12" t="s">
        <v>89</v>
      </c>
      <c r="AW1591" s="12" t="s">
        <v>4</v>
      </c>
      <c r="AX1591" s="12" t="s">
        <v>21</v>
      </c>
      <c r="AY1591" s="153" t="s">
        <v>230</v>
      </c>
    </row>
    <row r="1592" spans="2:65" s="1" customFormat="1" ht="37.9" customHeight="1">
      <c r="B1592" s="32"/>
      <c r="C1592" s="138" t="s">
        <v>982</v>
      </c>
      <c r="D1592" s="138" t="s">
        <v>232</v>
      </c>
      <c r="E1592" s="139" t="s">
        <v>357</v>
      </c>
      <c r="F1592" s="140" t="s">
        <v>358</v>
      </c>
      <c r="G1592" s="141" t="s">
        <v>350</v>
      </c>
      <c r="H1592" s="142">
        <v>14.177</v>
      </c>
      <c r="I1592" s="143"/>
      <c r="J1592" s="144">
        <f>ROUND(I1592*H1592,2)</f>
        <v>0</v>
      </c>
      <c r="K1592" s="140" t="s">
        <v>248</v>
      </c>
      <c r="L1592" s="32"/>
      <c r="M1592" s="145" t="s">
        <v>1</v>
      </c>
      <c r="N1592" s="146" t="s">
        <v>46</v>
      </c>
      <c r="P1592" s="147">
        <f>O1592*H1592</f>
        <v>0</v>
      </c>
      <c r="Q1592" s="147">
        <v>0</v>
      </c>
      <c r="R1592" s="147">
        <f>Q1592*H1592</f>
        <v>0</v>
      </c>
      <c r="S1592" s="147">
        <v>0</v>
      </c>
      <c r="T1592" s="148">
        <f>S1592*H1592</f>
        <v>0</v>
      </c>
      <c r="AR1592" s="149" t="s">
        <v>237</v>
      </c>
      <c r="AT1592" s="149" t="s">
        <v>232</v>
      </c>
      <c r="AU1592" s="149" t="s">
        <v>89</v>
      </c>
      <c r="AY1592" s="17" t="s">
        <v>230</v>
      </c>
      <c r="BE1592" s="150">
        <f>IF(N1592="základní",J1592,0)</f>
        <v>0</v>
      </c>
      <c r="BF1592" s="150">
        <f>IF(N1592="snížená",J1592,0)</f>
        <v>0</v>
      </c>
      <c r="BG1592" s="150">
        <f>IF(N1592="zákl. přenesená",J1592,0)</f>
        <v>0</v>
      </c>
      <c r="BH1592" s="150">
        <f>IF(N1592="sníž. přenesená",J1592,0)</f>
        <v>0</v>
      </c>
      <c r="BI1592" s="150">
        <f>IF(N1592="nulová",J1592,0)</f>
        <v>0</v>
      </c>
      <c r="BJ1592" s="17" t="s">
        <v>21</v>
      </c>
      <c r="BK1592" s="150">
        <f>ROUND(I1592*H1592,2)</f>
        <v>0</v>
      </c>
      <c r="BL1592" s="17" t="s">
        <v>237</v>
      </c>
      <c r="BM1592" s="149" t="s">
        <v>983</v>
      </c>
    </row>
    <row r="1593" spans="2:65" s="1" customFormat="1" ht="37.9" customHeight="1">
      <c r="B1593" s="32"/>
      <c r="C1593" s="138" t="s">
        <v>984</v>
      </c>
      <c r="D1593" s="138" t="s">
        <v>232</v>
      </c>
      <c r="E1593" s="139" t="s">
        <v>985</v>
      </c>
      <c r="F1593" s="140" t="s">
        <v>986</v>
      </c>
      <c r="G1593" s="141" t="s">
        <v>276</v>
      </c>
      <c r="H1593" s="142">
        <v>248</v>
      </c>
      <c r="I1593" s="143"/>
      <c r="J1593" s="144">
        <f>ROUND(I1593*H1593,2)</f>
        <v>0</v>
      </c>
      <c r="K1593" s="140" t="s">
        <v>248</v>
      </c>
      <c r="L1593" s="32"/>
      <c r="M1593" s="145" t="s">
        <v>1</v>
      </c>
      <c r="N1593" s="146" t="s">
        <v>46</v>
      </c>
      <c r="P1593" s="147">
        <f>O1593*H1593</f>
        <v>0</v>
      </c>
      <c r="Q1593" s="147">
        <v>8.9219999999999994E-2</v>
      </c>
      <c r="R1593" s="147">
        <f>Q1593*H1593</f>
        <v>22.126559999999998</v>
      </c>
      <c r="S1593" s="147">
        <v>0</v>
      </c>
      <c r="T1593" s="148">
        <f>S1593*H1593</f>
        <v>0</v>
      </c>
      <c r="AR1593" s="149" t="s">
        <v>237</v>
      </c>
      <c r="AT1593" s="149" t="s">
        <v>232</v>
      </c>
      <c r="AU1593" s="149" t="s">
        <v>89</v>
      </c>
      <c r="AY1593" s="17" t="s">
        <v>230</v>
      </c>
      <c r="BE1593" s="150">
        <f>IF(N1593="základní",J1593,0)</f>
        <v>0</v>
      </c>
      <c r="BF1593" s="150">
        <f>IF(N1593="snížená",J1593,0)</f>
        <v>0</v>
      </c>
      <c r="BG1593" s="150">
        <f>IF(N1593="zákl. přenesená",J1593,0)</f>
        <v>0</v>
      </c>
      <c r="BH1593" s="150">
        <f>IF(N1593="sníž. přenesená",J1593,0)</f>
        <v>0</v>
      </c>
      <c r="BI1593" s="150">
        <f>IF(N1593="nulová",J1593,0)</f>
        <v>0</v>
      </c>
      <c r="BJ1593" s="17" t="s">
        <v>21</v>
      </c>
      <c r="BK1593" s="150">
        <f>ROUND(I1593*H1593,2)</f>
        <v>0</v>
      </c>
      <c r="BL1593" s="17" t="s">
        <v>237</v>
      </c>
      <c r="BM1593" s="149" t="s">
        <v>987</v>
      </c>
    </row>
    <row r="1594" spans="2:65" s="14" customFormat="1" ht="11.25">
      <c r="B1594" s="172"/>
      <c r="D1594" s="152" t="s">
        <v>250</v>
      </c>
      <c r="E1594" s="173" t="s">
        <v>1</v>
      </c>
      <c r="F1594" s="174" t="s">
        <v>913</v>
      </c>
      <c r="H1594" s="173" t="s">
        <v>1</v>
      </c>
      <c r="I1594" s="175"/>
      <c r="L1594" s="172"/>
      <c r="M1594" s="176"/>
      <c r="T1594" s="177"/>
      <c r="AT1594" s="173" t="s">
        <v>250</v>
      </c>
      <c r="AU1594" s="173" t="s">
        <v>89</v>
      </c>
      <c r="AV1594" s="14" t="s">
        <v>21</v>
      </c>
      <c r="AW1594" s="14" t="s">
        <v>36</v>
      </c>
      <c r="AX1594" s="14" t="s">
        <v>81</v>
      </c>
      <c r="AY1594" s="173" t="s">
        <v>230</v>
      </c>
    </row>
    <row r="1595" spans="2:65" s="12" customFormat="1" ht="11.25">
      <c r="B1595" s="151"/>
      <c r="D1595" s="152" t="s">
        <v>250</v>
      </c>
      <c r="E1595" s="153" t="s">
        <v>1</v>
      </c>
      <c r="F1595" s="154" t="s">
        <v>957</v>
      </c>
      <c r="H1595" s="155">
        <v>248</v>
      </c>
      <c r="I1595" s="156"/>
      <c r="L1595" s="151"/>
      <c r="M1595" s="157"/>
      <c r="T1595" s="158"/>
      <c r="AT1595" s="153" t="s">
        <v>250</v>
      </c>
      <c r="AU1595" s="153" t="s">
        <v>89</v>
      </c>
      <c r="AV1595" s="12" t="s">
        <v>89</v>
      </c>
      <c r="AW1595" s="12" t="s">
        <v>36</v>
      </c>
      <c r="AX1595" s="12" t="s">
        <v>81</v>
      </c>
      <c r="AY1595" s="153" t="s">
        <v>230</v>
      </c>
    </row>
    <row r="1596" spans="2:65" s="13" customFormat="1" ht="11.25">
      <c r="B1596" s="159"/>
      <c r="D1596" s="152" t="s">
        <v>250</v>
      </c>
      <c r="E1596" s="160" t="s">
        <v>187</v>
      </c>
      <c r="F1596" s="161" t="s">
        <v>252</v>
      </c>
      <c r="H1596" s="162">
        <v>248</v>
      </c>
      <c r="I1596" s="163"/>
      <c r="L1596" s="159"/>
      <c r="M1596" s="164"/>
      <c r="T1596" s="165"/>
      <c r="AT1596" s="160" t="s">
        <v>250</v>
      </c>
      <c r="AU1596" s="160" t="s">
        <v>89</v>
      </c>
      <c r="AV1596" s="13" t="s">
        <v>237</v>
      </c>
      <c r="AW1596" s="13" t="s">
        <v>36</v>
      </c>
      <c r="AX1596" s="13" t="s">
        <v>21</v>
      </c>
      <c r="AY1596" s="160" t="s">
        <v>230</v>
      </c>
    </row>
    <row r="1597" spans="2:65" s="1" customFormat="1" ht="37.9" customHeight="1">
      <c r="B1597" s="32"/>
      <c r="C1597" s="138" t="s">
        <v>988</v>
      </c>
      <c r="D1597" s="138" t="s">
        <v>232</v>
      </c>
      <c r="E1597" s="139" t="s">
        <v>989</v>
      </c>
      <c r="F1597" s="140" t="s">
        <v>990</v>
      </c>
      <c r="G1597" s="141" t="s">
        <v>276</v>
      </c>
      <c r="H1597" s="142">
        <v>123.59</v>
      </c>
      <c r="I1597" s="143"/>
      <c r="J1597" s="144">
        <f>ROUND(I1597*H1597,2)</f>
        <v>0</v>
      </c>
      <c r="K1597" s="140" t="s">
        <v>236</v>
      </c>
      <c r="L1597" s="32"/>
      <c r="M1597" s="145" t="s">
        <v>1</v>
      </c>
      <c r="N1597" s="146" t="s">
        <v>46</v>
      </c>
      <c r="P1597" s="147">
        <f>O1597*H1597</f>
        <v>0</v>
      </c>
      <c r="Q1597" s="147">
        <v>0.37536000000000003</v>
      </c>
      <c r="R1597" s="147">
        <f>Q1597*H1597</f>
        <v>46.390742400000008</v>
      </c>
      <c r="S1597" s="147">
        <v>0</v>
      </c>
      <c r="T1597" s="148">
        <f>S1597*H1597</f>
        <v>0</v>
      </c>
      <c r="AR1597" s="149" t="s">
        <v>237</v>
      </c>
      <c r="AT1597" s="149" t="s">
        <v>232</v>
      </c>
      <c r="AU1597" s="149" t="s">
        <v>89</v>
      </c>
      <c r="AY1597" s="17" t="s">
        <v>230</v>
      </c>
      <c r="BE1597" s="150">
        <f>IF(N1597="základní",J1597,0)</f>
        <v>0</v>
      </c>
      <c r="BF1597" s="150">
        <f>IF(N1597="snížená",J1597,0)</f>
        <v>0</v>
      </c>
      <c r="BG1597" s="150">
        <f>IF(N1597="zákl. přenesená",J1597,0)</f>
        <v>0</v>
      </c>
      <c r="BH1597" s="150">
        <f>IF(N1597="sníž. přenesená",J1597,0)</f>
        <v>0</v>
      </c>
      <c r="BI1597" s="150">
        <f>IF(N1597="nulová",J1597,0)</f>
        <v>0</v>
      </c>
      <c r="BJ1597" s="17" t="s">
        <v>21</v>
      </c>
      <c r="BK1597" s="150">
        <f>ROUND(I1597*H1597,2)</f>
        <v>0</v>
      </c>
      <c r="BL1597" s="17" t="s">
        <v>237</v>
      </c>
      <c r="BM1597" s="149" t="s">
        <v>991</v>
      </c>
    </row>
    <row r="1598" spans="2:65" s="14" customFormat="1" ht="11.25">
      <c r="B1598" s="172"/>
      <c r="D1598" s="152" t="s">
        <v>250</v>
      </c>
      <c r="E1598" s="173" t="s">
        <v>1</v>
      </c>
      <c r="F1598" s="174" t="s">
        <v>972</v>
      </c>
      <c r="H1598" s="173" t="s">
        <v>1</v>
      </c>
      <c r="I1598" s="175"/>
      <c r="L1598" s="172"/>
      <c r="M1598" s="176"/>
      <c r="T1598" s="177"/>
      <c r="AT1598" s="173" t="s">
        <v>250</v>
      </c>
      <c r="AU1598" s="173" t="s">
        <v>89</v>
      </c>
      <c r="AV1598" s="14" t="s">
        <v>21</v>
      </c>
      <c r="AW1598" s="14" t="s">
        <v>36</v>
      </c>
      <c r="AX1598" s="14" t="s">
        <v>81</v>
      </c>
      <c r="AY1598" s="173" t="s">
        <v>230</v>
      </c>
    </row>
    <row r="1599" spans="2:65" s="14" customFormat="1" ht="11.25">
      <c r="B1599" s="172"/>
      <c r="D1599" s="152" t="s">
        <v>250</v>
      </c>
      <c r="E1599" s="173" t="s">
        <v>1</v>
      </c>
      <c r="F1599" s="174" t="s">
        <v>973</v>
      </c>
      <c r="H1599" s="173" t="s">
        <v>1</v>
      </c>
      <c r="I1599" s="175"/>
      <c r="L1599" s="172"/>
      <c r="M1599" s="176"/>
      <c r="T1599" s="177"/>
      <c r="AT1599" s="173" t="s">
        <v>250</v>
      </c>
      <c r="AU1599" s="173" t="s">
        <v>89</v>
      </c>
      <c r="AV1599" s="14" t="s">
        <v>21</v>
      </c>
      <c r="AW1599" s="14" t="s">
        <v>36</v>
      </c>
      <c r="AX1599" s="14" t="s">
        <v>81</v>
      </c>
      <c r="AY1599" s="173" t="s">
        <v>230</v>
      </c>
    </row>
    <row r="1600" spans="2:65" s="12" customFormat="1" ht="11.25">
      <c r="B1600" s="151"/>
      <c r="D1600" s="152" t="s">
        <v>250</v>
      </c>
      <c r="E1600" s="153" t="s">
        <v>1</v>
      </c>
      <c r="F1600" s="154" t="s">
        <v>974</v>
      </c>
      <c r="H1600" s="155">
        <v>123.59</v>
      </c>
      <c r="I1600" s="156"/>
      <c r="L1600" s="151"/>
      <c r="M1600" s="157"/>
      <c r="T1600" s="158"/>
      <c r="AT1600" s="153" t="s">
        <v>250</v>
      </c>
      <c r="AU1600" s="153" t="s">
        <v>89</v>
      </c>
      <c r="AV1600" s="12" t="s">
        <v>89</v>
      </c>
      <c r="AW1600" s="12" t="s">
        <v>36</v>
      </c>
      <c r="AX1600" s="12" t="s">
        <v>81</v>
      </c>
      <c r="AY1600" s="153" t="s">
        <v>230</v>
      </c>
    </row>
    <row r="1601" spans="2:65" s="13" customFormat="1" ht="11.25">
      <c r="B1601" s="159"/>
      <c r="D1601" s="152" t="s">
        <v>250</v>
      </c>
      <c r="E1601" s="160" t="s">
        <v>189</v>
      </c>
      <c r="F1601" s="161" t="s">
        <v>252</v>
      </c>
      <c r="H1601" s="162">
        <v>123.59</v>
      </c>
      <c r="I1601" s="163"/>
      <c r="L1601" s="159"/>
      <c r="M1601" s="164"/>
      <c r="T1601" s="165"/>
      <c r="AT1601" s="160" t="s">
        <v>250</v>
      </c>
      <c r="AU1601" s="160" t="s">
        <v>89</v>
      </c>
      <c r="AV1601" s="13" t="s">
        <v>237</v>
      </c>
      <c r="AW1601" s="13" t="s">
        <v>36</v>
      </c>
      <c r="AX1601" s="13" t="s">
        <v>21</v>
      </c>
      <c r="AY1601" s="160" t="s">
        <v>230</v>
      </c>
    </row>
    <row r="1602" spans="2:65" s="1" customFormat="1" ht="24.2" customHeight="1">
      <c r="B1602" s="32"/>
      <c r="C1602" s="138" t="s">
        <v>992</v>
      </c>
      <c r="D1602" s="138" t="s">
        <v>232</v>
      </c>
      <c r="E1602" s="139" t="s">
        <v>993</v>
      </c>
      <c r="F1602" s="140" t="s">
        <v>994</v>
      </c>
      <c r="G1602" s="141" t="s">
        <v>276</v>
      </c>
      <c r="H1602" s="142">
        <v>79.97</v>
      </c>
      <c r="I1602" s="143"/>
      <c r="J1602" s="144">
        <f>ROUND(I1602*H1602,2)</f>
        <v>0</v>
      </c>
      <c r="K1602" s="140" t="s">
        <v>236</v>
      </c>
      <c r="L1602" s="32"/>
      <c r="M1602" s="145" t="s">
        <v>1</v>
      </c>
      <c r="N1602" s="146" t="s">
        <v>46</v>
      </c>
      <c r="P1602" s="147">
        <f>O1602*H1602</f>
        <v>0</v>
      </c>
      <c r="Q1602" s="147">
        <v>0.46</v>
      </c>
      <c r="R1602" s="147">
        <f>Q1602*H1602</f>
        <v>36.786200000000001</v>
      </c>
      <c r="S1602" s="147">
        <v>0</v>
      </c>
      <c r="T1602" s="148">
        <f>S1602*H1602</f>
        <v>0</v>
      </c>
      <c r="AR1602" s="149" t="s">
        <v>237</v>
      </c>
      <c r="AT1602" s="149" t="s">
        <v>232</v>
      </c>
      <c r="AU1602" s="149" t="s">
        <v>89</v>
      </c>
      <c r="AY1602" s="17" t="s">
        <v>230</v>
      </c>
      <c r="BE1602" s="150">
        <f>IF(N1602="základní",J1602,0)</f>
        <v>0</v>
      </c>
      <c r="BF1602" s="150">
        <f>IF(N1602="snížená",J1602,0)</f>
        <v>0</v>
      </c>
      <c r="BG1602" s="150">
        <f>IF(N1602="zákl. přenesená",J1602,0)</f>
        <v>0</v>
      </c>
      <c r="BH1602" s="150">
        <f>IF(N1602="sníž. přenesená",J1602,0)</f>
        <v>0</v>
      </c>
      <c r="BI1602" s="150">
        <f>IF(N1602="nulová",J1602,0)</f>
        <v>0</v>
      </c>
      <c r="BJ1602" s="17" t="s">
        <v>21</v>
      </c>
      <c r="BK1602" s="150">
        <f>ROUND(I1602*H1602,2)</f>
        <v>0</v>
      </c>
      <c r="BL1602" s="17" t="s">
        <v>237</v>
      </c>
      <c r="BM1602" s="149" t="s">
        <v>995</v>
      </c>
    </row>
    <row r="1603" spans="2:65" s="14" customFormat="1" ht="11.25">
      <c r="B1603" s="172"/>
      <c r="D1603" s="152" t="s">
        <v>250</v>
      </c>
      <c r="E1603" s="173" t="s">
        <v>1</v>
      </c>
      <c r="F1603" s="174" t="s">
        <v>836</v>
      </c>
      <c r="H1603" s="173" t="s">
        <v>1</v>
      </c>
      <c r="I1603" s="175"/>
      <c r="L1603" s="172"/>
      <c r="M1603" s="176"/>
      <c r="T1603" s="177"/>
      <c r="AT1603" s="173" t="s">
        <v>250</v>
      </c>
      <c r="AU1603" s="173" t="s">
        <v>89</v>
      </c>
      <c r="AV1603" s="14" t="s">
        <v>21</v>
      </c>
      <c r="AW1603" s="14" t="s">
        <v>36</v>
      </c>
      <c r="AX1603" s="14" t="s">
        <v>81</v>
      </c>
      <c r="AY1603" s="173" t="s">
        <v>230</v>
      </c>
    </row>
    <row r="1604" spans="2:65" s="12" customFormat="1" ht="11.25">
      <c r="B1604" s="151"/>
      <c r="D1604" s="152" t="s">
        <v>250</v>
      </c>
      <c r="E1604" s="153" t="s">
        <v>1</v>
      </c>
      <c r="F1604" s="154" t="s">
        <v>996</v>
      </c>
      <c r="H1604" s="155">
        <v>79.97</v>
      </c>
      <c r="I1604" s="156"/>
      <c r="L1604" s="151"/>
      <c r="M1604" s="157"/>
      <c r="T1604" s="158"/>
      <c r="AT1604" s="153" t="s">
        <v>250</v>
      </c>
      <c r="AU1604" s="153" t="s">
        <v>89</v>
      </c>
      <c r="AV1604" s="12" t="s">
        <v>89</v>
      </c>
      <c r="AW1604" s="12" t="s">
        <v>36</v>
      </c>
      <c r="AX1604" s="12" t="s">
        <v>21</v>
      </c>
      <c r="AY1604" s="153" t="s">
        <v>230</v>
      </c>
    </row>
    <row r="1605" spans="2:65" s="1" customFormat="1" ht="11.25">
      <c r="B1605" s="32"/>
      <c r="D1605" s="152" t="s">
        <v>257</v>
      </c>
      <c r="F1605" s="166" t="s">
        <v>313</v>
      </c>
      <c r="L1605" s="32"/>
      <c r="M1605" s="167"/>
      <c r="T1605" s="56"/>
      <c r="AU1605" s="17" t="s">
        <v>89</v>
      </c>
    </row>
    <row r="1606" spans="2:65" s="1" customFormat="1" ht="11.25">
      <c r="B1606" s="32"/>
      <c r="D1606" s="152" t="s">
        <v>257</v>
      </c>
      <c r="F1606" s="168" t="s">
        <v>302</v>
      </c>
      <c r="H1606" s="169">
        <v>0</v>
      </c>
      <c r="L1606" s="32"/>
      <c r="M1606" s="167"/>
      <c r="T1606" s="56"/>
      <c r="AU1606" s="17" t="s">
        <v>89</v>
      </c>
    </row>
    <row r="1607" spans="2:65" s="1" customFormat="1" ht="11.25">
      <c r="B1607" s="32"/>
      <c r="D1607" s="152" t="s">
        <v>257</v>
      </c>
      <c r="F1607" s="168" t="s">
        <v>303</v>
      </c>
      <c r="H1607" s="169">
        <v>79.97</v>
      </c>
      <c r="L1607" s="32"/>
      <c r="M1607" s="167"/>
      <c r="T1607" s="56"/>
      <c r="AU1607" s="17" t="s">
        <v>89</v>
      </c>
    </row>
    <row r="1608" spans="2:65" s="1" customFormat="1" ht="11.25">
      <c r="B1608" s="32"/>
      <c r="D1608" s="152" t="s">
        <v>257</v>
      </c>
      <c r="F1608" s="168" t="s">
        <v>252</v>
      </c>
      <c r="H1608" s="169">
        <v>79.97</v>
      </c>
      <c r="L1608" s="32"/>
      <c r="M1608" s="167"/>
      <c r="T1608" s="56"/>
      <c r="AU1608" s="17" t="s">
        <v>89</v>
      </c>
    </row>
    <row r="1609" spans="2:65" s="1" customFormat="1" ht="24.2" customHeight="1">
      <c r="B1609" s="32"/>
      <c r="C1609" s="138" t="s">
        <v>997</v>
      </c>
      <c r="D1609" s="138" t="s">
        <v>232</v>
      </c>
      <c r="E1609" s="139" t="s">
        <v>839</v>
      </c>
      <c r="F1609" s="140" t="s">
        <v>656</v>
      </c>
      <c r="G1609" s="141" t="s">
        <v>434</v>
      </c>
      <c r="H1609" s="142">
        <v>15.994</v>
      </c>
      <c r="I1609" s="143"/>
      <c r="J1609" s="144">
        <f>ROUND(I1609*H1609,2)</f>
        <v>0</v>
      </c>
      <c r="K1609" s="140" t="s">
        <v>248</v>
      </c>
      <c r="L1609" s="32"/>
      <c r="M1609" s="145" t="s">
        <v>1</v>
      </c>
      <c r="N1609" s="146" t="s">
        <v>46</v>
      </c>
      <c r="P1609" s="147">
        <f>O1609*H1609</f>
        <v>0</v>
      </c>
      <c r="Q1609" s="147">
        <v>0</v>
      </c>
      <c r="R1609" s="147">
        <f>Q1609*H1609</f>
        <v>0</v>
      </c>
      <c r="S1609" s="147">
        <v>0</v>
      </c>
      <c r="T1609" s="148">
        <f>S1609*H1609</f>
        <v>0</v>
      </c>
      <c r="AR1609" s="149" t="s">
        <v>237</v>
      </c>
      <c r="AT1609" s="149" t="s">
        <v>232</v>
      </c>
      <c r="AU1609" s="149" t="s">
        <v>89</v>
      </c>
      <c r="AY1609" s="17" t="s">
        <v>230</v>
      </c>
      <c r="BE1609" s="150">
        <f>IF(N1609="základní",J1609,0)</f>
        <v>0</v>
      </c>
      <c r="BF1609" s="150">
        <f>IF(N1609="snížená",J1609,0)</f>
        <v>0</v>
      </c>
      <c r="BG1609" s="150">
        <f>IF(N1609="zákl. přenesená",J1609,0)</f>
        <v>0</v>
      </c>
      <c r="BH1609" s="150">
        <f>IF(N1609="sníž. přenesená",J1609,0)</f>
        <v>0</v>
      </c>
      <c r="BI1609" s="150">
        <f>IF(N1609="nulová",J1609,0)</f>
        <v>0</v>
      </c>
      <c r="BJ1609" s="17" t="s">
        <v>21</v>
      </c>
      <c r="BK1609" s="150">
        <f>ROUND(I1609*H1609,2)</f>
        <v>0</v>
      </c>
      <c r="BL1609" s="17" t="s">
        <v>237</v>
      </c>
      <c r="BM1609" s="149" t="s">
        <v>998</v>
      </c>
    </row>
    <row r="1610" spans="2:65" s="14" customFormat="1" ht="11.25">
      <c r="B1610" s="172"/>
      <c r="D1610" s="152" t="s">
        <v>250</v>
      </c>
      <c r="E1610" s="173" t="s">
        <v>1</v>
      </c>
      <c r="F1610" s="174" t="s">
        <v>841</v>
      </c>
      <c r="H1610" s="173" t="s">
        <v>1</v>
      </c>
      <c r="I1610" s="175"/>
      <c r="L1610" s="172"/>
      <c r="M1610" s="176"/>
      <c r="T1610" s="177"/>
      <c r="AT1610" s="173" t="s">
        <v>250</v>
      </c>
      <c r="AU1610" s="173" t="s">
        <v>89</v>
      </c>
      <c r="AV1610" s="14" t="s">
        <v>21</v>
      </c>
      <c r="AW1610" s="14" t="s">
        <v>36</v>
      </c>
      <c r="AX1610" s="14" t="s">
        <v>81</v>
      </c>
      <c r="AY1610" s="173" t="s">
        <v>230</v>
      </c>
    </row>
    <row r="1611" spans="2:65" s="12" customFormat="1" ht="11.25">
      <c r="B1611" s="151"/>
      <c r="D1611" s="152" t="s">
        <v>250</v>
      </c>
      <c r="E1611" s="153" t="s">
        <v>1</v>
      </c>
      <c r="F1611" s="154" t="s">
        <v>999</v>
      </c>
      <c r="H1611" s="155">
        <v>15.994</v>
      </c>
      <c r="I1611" s="156"/>
      <c r="L1611" s="151"/>
      <c r="M1611" s="157"/>
      <c r="T1611" s="158"/>
      <c r="AT1611" s="153" t="s">
        <v>250</v>
      </c>
      <c r="AU1611" s="153" t="s">
        <v>89</v>
      </c>
      <c r="AV1611" s="12" t="s">
        <v>89</v>
      </c>
      <c r="AW1611" s="12" t="s">
        <v>36</v>
      </c>
      <c r="AX1611" s="12" t="s">
        <v>21</v>
      </c>
      <c r="AY1611" s="153" t="s">
        <v>230</v>
      </c>
    </row>
    <row r="1612" spans="2:65" s="1" customFormat="1" ht="11.25">
      <c r="B1612" s="32"/>
      <c r="D1612" s="152" t="s">
        <v>257</v>
      </c>
      <c r="F1612" s="166" t="s">
        <v>313</v>
      </c>
      <c r="L1612" s="32"/>
      <c r="M1612" s="167"/>
      <c r="T1612" s="56"/>
      <c r="AU1612" s="17" t="s">
        <v>89</v>
      </c>
    </row>
    <row r="1613" spans="2:65" s="1" customFormat="1" ht="11.25">
      <c r="B1613" s="32"/>
      <c r="D1613" s="152" t="s">
        <v>257</v>
      </c>
      <c r="F1613" s="168" t="s">
        <v>302</v>
      </c>
      <c r="H1613" s="169">
        <v>0</v>
      </c>
      <c r="L1613" s="32"/>
      <c r="M1613" s="167"/>
      <c r="T1613" s="56"/>
      <c r="AU1613" s="17" t="s">
        <v>89</v>
      </c>
    </row>
    <row r="1614" spans="2:65" s="1" customFormat="1" ht="11.25">
      <c r="B1614" s="32"/>
      <c r="D1614" s="152" t="s">
        <v>257</v>
      </c>
      <c r="F1614" s="168" t="s">
        <v>303</v>
      </c>
      <c r="H1614" s="169">
        <v>79.97</v>
      </c>
      <c r="L1614" s="32"/>
      <c r="M1614" s="167"/>
      <c r="T1614" s="56"/>
      <c r="AU1614" s="17" t="s">
        <v>89</v>
      </c>
    </row>
    <row r="1615" spans="2:65" s="1" customFormat="1" ht="11.25">
      <c r="B1615" s="32"/>
      <c r="D1615" s="152" t="s">
        <v>257</v>
      </c>
      <c r="F1615" s="168" t="s">
        <v>252</v>
      </c>
      <c r="H1615" s="169">
        <v>79.97</v>
      </c>
      <c r="L1615" s="32"/>
      <c r="M1615" s="167"/>
      <c r="T1615" s="56"/>
      <c r="AU1615" s="17" t="s">
        <v>89</v>
      </c>
    </row>
    <row r="1616" spans="2:65" s="1" customFormat="1" ht="37.9" customHeight="1">
      <c r="B1616" s="32"/>
      <c r="C1616" s="138" t="s">
        <v>1000</v>
      </c>
      <c r="D1616" s="138" t="s">
        <v>232</v>
      </c>
      <c r="E1616" s="139" t="s">
        <v>844</v>
      </c>
      <c r="F1616" s="140" t="s">
        <v>845</v>
      </c>
      <c r="G1616" s="141" t="s">
        <v>434</v>
      </c>
      <c r="H1616" s="142">
        <v>15.994</v>
      </c>
      <c r="I1616" s="143"/>
      <c r="J1616" s="144">
        <f>ROUND(I1616*H1616,2)</f>
        <v>0</v>
      </c>
      <c r="K1616" s="140" t="s">
        <v>236</v>
      </c>
      <c r="L1616" s="32"/>
      <c r="M1616" s="145" t="s">
        <v>1</v>
      </c>
      <c r="N1616" s="146" t="s">
        <v>46</v>
      </c>
      <c r="P1616" s="147">
        <f>O1616*H1616</f>
        <v>0</v>
      </c>
      <c r="Q1616" s="147">
        <v>0</v>
      </c>
      <c r="R1616" s="147">
        <f>Q1616*H1616</f>
        <v>0</v>
      </c>
      <c r="S1616" s="147">
        <v>0</v>
      </c>
      <c r="T1616" s="148">
        <f>S1616*H1616</f>
        <v>0</v>
      </c>
      <c r="AR1616" s="149" t="s">
        <v>237</v>
      </c>
      <c r="AT1616" s="149" t="s">
        <v>232</v>
      </c>
      <c r="AU1616" s="149" t="s">
        <v>89</v>
      </c>
      <c r="AY1616" s="17" t="s">
        <v>230</v>
      </c>
      <c r="BE1616" s="150">
        <f>IF(N1616="základní",J1616,0)</f>
        <v>0</v>
      </c>
      <c r="BF1616" s="150">
        <f>IF(N1616="snížená",J1616,0)</f>
        <v>0</v>
      </c>
      <c r="BG1616" s="150">
        <f>IF(N1616="zákl. přenesená",J1616,0)</f>
        <v>0</v>
      </c>
      <c r="BH1616" s="150">
        <f>IF(N1616="sníž. přenesená",J1616,0)</f>
        <v>0</v>
      </c>
      <c r="BI1616" s="150">
        <f>IF(N1616="nulová",J1616,0)</f>
        <v>0</v>
      </c>
      <c r="BJ1616" s="17" t="s">
        <v>21</v>
      </c>
      <c r="BK1616" s="150">
        <f>ROUND(I1616*H1616,2)</f>
        <v>0</v>
      </c>
      <c r="BL1616" s="17" t="s">
        <v>237</v>
      </c>
      <c r="BM1616" s="149" t="s">
        <v>1001</v>
      </c>
    </row>
    <row r="1617" spans="2:65" s="1" customFormat="1" ht="24.2" customHeight="1">
      <c r="B1617" s="32"/>
      <c r="C1617" s="138" t="s">
        <v>1002</v>
      </c>
      <c r="D1617" s="138" t="s">
        <v>232</v>
      </c>
      <c r="E1617" s="139" t="s">
        <v>947</v>
      </c>
      <c r="F1617" s="140" t="s">
        <v>948</v>
      </c>
      <c r="G1617" s="141" t="s">
        <v>350</v>
      </c>
      <c r="H1617" s="142">
        <v>105.319</v>
      </c>
      <c r="I1617" s="143"/>
      <c r="J1617" s="144">
        <f>ROUND(I1617*H1617,2)</f>
        <v>0</v>
      </c>
      <c r="K1617" s="140" t="s">
        <v>236</v>
      </c>
      <c r="L1617" s="32"/>
      <c r="M1617" s="145" t="s">
        <v>1</v>
      </c>
      <c r="N1617" s="146" t="s">
        <v>46</v>
      </c>
      <c r="P1617" s="147">
        <f>O1617*H1617</f>
        <v>0</v>
      </c>
      <c r="Q1617" s="147">
        <v>0</v>
      </c>
      <c r="R1617" s="147">
        <f>Q1617*H1617</f>
        <v>0</v>
      </c>
      <c r="S1617" s="147">
        <v>0</v>
      </c>
      <c r="T1617" s="148">
        <f>S1617*H1617</f>
        <v>0</v>
      </c>
      <c r="AR1617" s="149" t="s">
        <v>237</v>
      </c>
      <c r="AT1617" s="149" t="s">
        <v>232</v>
      </c>
      <c r="AU1617" s="149" t="s">
        <v>89</v>
      </c>
      <c r="AY1617" s="17" t="s">
        <v>230</v>
      </c>
      <c r="BE1617" s="150">
        <f>IF(N1617="základní",J1617,0)</f>
        <v>0</v>
      </c>
      <c r="BF1617" s="150">
        <f>IF(N1617="snížená",J1617,0)</f>
        <v>0</v>
      </c>
      <c r="BG1617" s="150">
        <f>IF(N1617="zákl. přenesená",J1617,0)</f>
        <v>0</v>
      </c>
      <c r="BH1617" s="150">
        <f>IF(N1617="sníž. přenesená",J1617,0)</f>
        <v>0</v>
      </c>
      <c r="BI1617" s="150">
        <f>IF(N1617="nulová",J1617,0)</f>
        <v>0</v>
      </c>
      <c r="BJ1617" s="17" t="s">
        <v>21</v>
      </c>
      <c r="BK1617" s="150">
        <f>ROUND(I1617*H1617,2)</f>
        <v>0</v>
      </c>
      <c r="BL1617" s="17" t="s">
        <v>237</v>
      </c>
      <c r="BM1617" s="149" t="s">
        <v>1003</v>
      </c>
    </row>
    <row r="1618" spans="2:65" s="11" customFormat="1" ht="22.9" customHeight="1">
      <c r="B1618" s="126"/>
      <c r="D1618" s="127" t="s">
        <v>80</v>
      </c>
      <c r="E1618" s="136" t="s">
        <v>1004</v>
      </c>
      <c r="F1618" s="136" t="s">
        <v>1005</v>
      </c>
      <c r="I1618" s="129"/>
      <c r="J1618" s="137">
        <f>BK1618</f>
        <v>0</v>
      </c>
      <c r="L1618" s="126"/>
      <c r="M1618" s="131"/>
      <c r="P1618" s="132">
        <f>SUM(P1619:P1722)</f>
        <v>0</v>
      </c>
      <c r="R1618" s="132">
        <f>SUM(R1619:R1722)</f>
        <v>202.23171199999999</v>
      </c>
      <c r="T1618" s="133">
        <f>SUM(T1619:T1722)</f>
        <v>102.27940000000001</v>
      </c>
      <c r="AR1618" s="127" t="s">
        <v>21</v>
      </c>
      <c r="AT1618" s="134" t="s">
        <v>80</v>
      </c>
      <c r="AU1618" s="134" t="s">
        <v>21</v>
      </c>
      <c r="AY1618" s="127" t="s">
        <v>230</v>
      </c>
      <c r="BK1618" s="135">
        <f>SUM(BK1619:BK1722)</f>
        <v>0</v>
      </c>
    </row>
    <row r="1619" spans="2:65" s="1" customFormat="1" ht="24.2" customHeight="1">
      <c r="B1619" s="32"/>
      <c r="C1619" s="138" t="s">
        <v>1006</v>
      </c>
      <c r="D1619" s="138" t="s">
        <v>232</v>
      </c>
      <c r="E1619" s="139" t="s">
        <v>717</v>
      </c>
      <c r="F1619" s="140" t="s">
        <v>718</v>
      </c>
      <c r="G1619" s="141" t="s">
        <v>276</v>
      </c>
      <c r="H1619" s="142">
        <v>234.05</v>
      </c>
      <c r="I1619" s="143"/>
      <c r="J1619" s="144">
        <f>ROUND(I1619*H1619,2)</f>
        <v>0</v>
      </c>
      <c r="K1619" s="140" t="s">
        <v>236</v>
      </c>
      <c r="L1619" s="32"/>
      <c r="M1619" s="145" t="s">
        <v>1</v>
      </c>
      <c r="N1619" s="146" t="s">
        <v>46</v>
      </c>
      <c r="P1619" s="147">
        <f>O1619*H1619</f>
        <v>0</v>
      </c>
      <c r="Q1619" s="147">
        <v>0</v>
      </c>
      <c r="R1619" s="147">
        <f>Q1619*H1619</f>
        <v>0</v>
      </c>
      <c r="S1619" s="147">
        <v>9.8000000000000004E-2</v>
      </c>
      <c r="T1619" s="148">
        <f>S1619*H1619</f>
        <v>22.936900000000001</v>
      </c>
      <c r="AR1619" s="149" t="s">
        <v>237</v>
      </c>
      <c r="AT1619" s="149" t="s">
        <v>232</v>
      </c>
      <c r="AU1619" s="149" t="s">
        <v>89</v>
      </c>
      <c r="AY1619" s="17" t="s">
        <v>230</v>
      </c>
      <c r="BE1619" s="150">
        <f>IF(N1619="základní",J1619,0)</f>
        <v>0</v>
      </c>
      <c r="BF1619" s="150">
        <f>IF(N1619="snížená",J1619,0)</f>
        <v>0</v>
      </c>
      <c r="BG1619" s="150">
        <f>IF(N1619="zákl. přenesená",J1619,0)</f>
        <v>0</v>
      </c>
      <c r="BH1619" s="150">
        <f>IF(N1619="sníž. přenesená",J1619,0)</f>
        <v>0</v>
      </c>
      <c r="BI1619" s="150">
        <f>IF(N1619="nulová",J1619,0)</f>
        <v>0</v>
      </c>
      <c r="BJ1619" s="17" t="s">
        <v>21</v>
      </c>
      <c r="BK1619" s="150">
        <f>ROUND(I1619*H1619,2)</f>
        <v>0</v>
      </c>
      <c r="BL1619" s="17" t="s">
        <v>237</v>
      </c>
      <c r="BM1619" s="149" t="s">
        <v>1007</v>
      </c>
    </row>
    <row r="1620" spans="2:65" s="14" customFormat="1" ht="11.25">
      <c r="B1620" s="172"/>
      <c r="D1620" s="152" t="s">
        <v>250</v>
      </c>
      <c r="E1620" s="173" t="s">
        <v>1</v>
      </c>
      <c r="F1620" s="174" t="s">
        <v>720</v>
      </c>
      <c r="H1620" s="173" t="s">
        <v>1</v>
      </c>
      <c r="I1620" s="175"/>
      <c r="L1620" s="172"/>
      <c r="M1620" s="176"/>
      <c r="T1620" s="177"/>
      <c r="AT1620" s="173" t="s">
        <v>250</v>
      </c>
      <c r="AU1620" s="173" t="s">
        <v>89</v>
      </c>
      <c r="AV1620" s="14" t="s">
        <v>21</v>
      </c>
      <c r="AW1620" s="14" t="s">
        <v>36</v>
      </c>
      <c r="AX1620" s="14" t="s">
        <v>81</v>
      </c>
      <c r="AY1620" s="173" t="s">
        <v>230</v>
      </c>
    </row>
    <row r="1621" spans="2:65" s="14" customFormat="1" ht="22.5">
      <c r="B1621" s="172"/>
      <c r="D1621" s="152" t="s">
        <v>250</v>
      </c>
      <c r="E1621" s="173" t="s">
        <v>1</v>
      </c>
      <c r="F1621" s="174" t="s">
        <v>721</v>
      </c>
      <c r="H1621" s="173" t="s">
        <v>1</v>
      </c>
      <c r="I1621" s="175"/>
      <c r="L1621" s="172"/>
      <c r="M1621" s="176"/>
      <c r="T1621" s="177"/>
      <c r="AT1621" s="173" t="s">
        <v>250</v>
      </c>
      <c r="AU1621" s="173" t="s">
        <v>89</v>
      </c>
      <c r="AV1621" s="14" t="s">
        <v>21</v>
      </c>
      <c r="AW1621" s="14" t="s">
        <v>36</v>
      </c>
      <c r="AX1621" s="14" t="s">
        <v>81</v>
      </c>
      <c r="AY1621" s="173" t="s">
        <v>230</v>
      </c>
    </row>
    <row r="1622" spans="2:65" s="12" customFormat="1" ht="11.25">
      <c r="B1622" s="151"/>
      <c r="D1622" s="152" t="s">
        <v>250</v>
      </c>
      <c r="E1622" s="153" t="s">
        <v>1</v>
      </c>
      <c r="F1622" s="154" t="s">
        <v>1008</v>
      </c>
      <c r="H1622" s="155">
        <v>234.05</v>
      </c>
      <c r="I1622" s="156"/>
      <c r="L1622" s="151"/>
      <c r="M1622" s="157"/>
      <c r="T1622" s="158"/>
      <c r="AT1622" s="153" t="s">
        <v>250</v>
      </c>
      <c r="AU1622" s="153" t="s">
        <v>89</v>
      </c>
      <c r="AV1622" s="12" t="s">
        <v>89</v>
      </c>
      <c r="AW1622" s="12" t="s">
        <v>36</v>
      </c>
      <c r="AX1622" s="12" t="s">
        <v>21</v>
      </c>
      <c r="AY1622" s="153" t="s">
        <v>230</v>
      </c>
    </row>
    <row r="1623" spans="2:65" s="1" customFormat="1" ht="11.25">
      <c r="B1623" s="32"/>
      <c r="D1623" s="152" t="s">
        <v>257</v>
      </c>
      <c r="F1623" s="166" t="s">
        <v>1009</v>
      </c>
      <c r="L1623" s="32"/>
      <c r="M1623" s="167"/>
      <c r="T1623" s="56"/>
      <c r="AU1623" s="17" t="s">
        <v>89</v>
      </c>
    </row>
    <row r="1624" spans="2:65" s="1" customFormat="1" ht="11.25">
      <c r="B1624" s="32"/>
      <c r="D1624" s="152" t="s">
        <v>257</v>
      </c>
      <c r="F1624" s="168" t="s">
        <v>724</v>
      </c>
      <c r="H1624" s="169">
        <v>0</v>
      </c>
      <c r="L1624" s="32"/>
      <c r="M1624" s="167"/>
      <c r="T1624" s="56"/>
      <c r="AU1624" s="17" t="s">
        <v>89</v>
      </c>
    </row>
    <row r="1625" spans="2:65" s="1" customFormat="1" ht="11.25">
      <c r="B1625" s="32"/>
      <c r="D1625" s="152" t="s">
        <v>257</v>
      </c>
      <c r="F1625" s="168" t="s">
        <v>1010</v>
      </c>
      <c r="H1625" s="169">
        <v>0</v>
      </c>
      <c r="L1625" s="32"/>
      <c r="M1625" s="167"/>
      <c r="T1625" s="56"/>
      <c r="AU1625" s="17" t="s">
        <v>89</v>
      </c>
    </row>
    <row r="1626" spans="2:65" s="1" customFormat="1" ht="11.25">
      <c r="B1626" s="32"/>
      <c r="D1626" s="152" t="s">
        <v>257</v>
      </c>
      <c r="F1626" s="168" t="s">
        <v>1011</v>
      </c>
      <c r="H1626" s="169">
        <v>316</v>
      </c>
      <c r="L1626" s="32"/>
      <c r="M1626" s="167"/>
      <c r="T1626" s="56"/>
      <c r="AU1626" s="17" t="s">
        <v>89</v>
      </c>
    </row>
    <row r="1627" spans="2:65" s="1" customFormat="1" ht="11.25">
      <c r="B1627" s="32"/>
      <c r="D1627" s="152" t="s">
        <v>257</v>
      </c>
      <c r="F1627" s="168" t="s">
        <v>252</v>
      </c>
      <c r="H1627" s="169">
        <v>316</v>
      </c>
      <c r="L1627" s="32"/>
      <c r="M1627" s="167"/>
      <c r="T1627" s="56"/>
      <c r="AU1627" s="17" t="s">
        <v>89</v>
      </c>
    </row>
    <row r="1628" spans="2:65" s="1" customFormat="1" ht="11.25">
      <c r="B1628" s="32"/>
      <c r="D1628" s="152" t="s">
        <v>257</v>
      </c>
      <c r="F1628" s="166" t="s">
        <v>331</v>
      </c>
      <c r="L1628" s="32"/>
      <c r="M1628" s="167"/>
      <c r="T1628" s="56"/>
      <c r="AU1628" s="17" t="s">
        <v>89</v>
      </c>
    </row>
    <row r="1629" spans="2:65" s="1" customFormat="1" ht="11.25">
      <c r="B1629" s="32"/>
      <c r="D1629" s="152" t="s">
        <v>257</v>
      </c>
      <c r="F1629" s="168" t="s">
        <v>332</v>
      </c>
      <c r="H1629" s="169">
        <v>0</v>
      </c>
      <c r="L1629" s="32"/>
      <c r="M1629" s="167"/>
      <c r="T1629" s="56"/>
      <c r="AU1629" s="17" t="s">
        <v>89</v>
      </c>
    </row>
    <row r="1630" spans="2:65" s="1" customFormat="1" ht="11.25">
      <c r="B1630" s="32"/>
      <c r="D1630" s="152" t="s">
        <v>257</v>
      </c>
      <c r="F1630" s="168" t="s">
        <v>333</v>
      </c>
      <c r="H1630" s="169">
        <v>81.95</v>
      </c>
      <c r="L1630" s="32"/>
      <c r="M1630" s="167"/>
      <c r="T1630" s="56"/>
      <c r="AU1630" s="17" t="s">
        <v>89</v>
      </c>
    </row>
    <row r="1631" spans="2:65" s="1" customFormat="1" ht="11.25">
      <c r="B1631" s="32"/>
      <c r="D1631" s="152" t="s">
        <v>257</v>
      </c>
      <c r="F1631" s="168" t="s">
        <v>288</v>
      </c>
      <c r="H1631" s="169">
        <v>81.95</v>
      </c>
      <c r="L1631" s="32"/>
      <c r="M1631" s="167"/>
      <c r="T1631" s="56"/>
      <c r="AU1631" s="17" t="s">
        <v>89</v>
      </c>
    </row>
    <row r="1632" spans="2:65" s="1" customFormat="1" ht="16.5" customHeight="1">
      <c r="B1632" s="32"/>
      <c r="C1632" s="138" t="s">
        <v>1012</v>
      </c>
      <c r="D1632" s="138" t="s">
        <v>232</v>
      </c>
      <c r="E1632" s="139" t="s">
        <v>730</v>
      </c>
      <c r="F1632" s="140" t="s">
        <v>731</v>
      </c>
      <c r="G1632" s="141" t="s">
        <v>247</v>
      </c>
      <c r="H1632" s="142">
        <v>151</v>
      </c>
      <c r="I1632" s="143"/>
      <c r="J1632" s="144">
        <f>ROUND(I1632*H1632,2)</f>
        <v>0</v>
      </c>
      <c r="K1632" s="140" t="s">
        <v>236</v>
      </c>
      <c r="L1632" s="32"/>
      <c r="M1632" s="145" t="s">
        <v>1</v>
      </c>
      <c r="N1632" s="146" t="s">
        <v>46</v>
      </c>
      <c r="P1632" s="147">
        <f>O1632*H1632</f>
        <v>0</v>
      </c>
      <c r="Q1632" s="147">
        <v>0</v>
      </c>
      <c r="R1632" s="147">
        <f>Q1632*H1632</f>
        <v>0</v>
      </c>
      <c r="S1632" s="147">
        <v>0</v>
      </c>
      <c r="T1632" s="148">
        <f>S1632*H1632</f>
        <v>0</v>
      </c>
      <c r="AR1632" s="149" t="s">
        <v>237</v>
      </c>
      <c r="AT1632" s="149" t="s">
        <v>232</v>
      </c>
      <c r="AU1632" s="149" t="s">
        <v>89</v>
      </c>
      <c r="AY1632" s="17" t="s">
        <v>230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21</v>
      </c>
      <c r="BK1632" s="150">
        <f>ROUND(I1632*H1632,2)</f>
        <v>0</v>
      </c>
      <c r="BL1632" s="17" t="s">
        <v>237</v>
      </c>
      <c r="BM1632" s="149" t="s">
        <v>1013</v>
      </c>
    </row>
    <row r="1633" spans="2:65" s="12" customFormat="1" ht="11.25">
      <c r="B1633" s="151"/>
      <c r="D1633" s="152" t="s">
        <v>250</v>
      </c>
      <c r="E1633" s="153" t="s">
        <v>1</v>
      </c>
      <c r="F1633" s="154" t="s">
        <v>1014</v>
      </c>
      <c r="H1633" s="155">
        <v>151</v>
      </c>
      <c r="I1633" s="156"/>
      <c r="L1633" s="151"/>
      <c r="M1633" s="157"/>
      <c r="T1633" s="158"/>
      <c r="AT1633" s="153" t="s">
        <v>250</v>
      </c>
      <c r="AU1633" s="153" t="s">
        <v>89</v>
      </c>
      <c r="AV1633" s="12" t="s">
        <v>89</v>
      </c>
      <c r="AW1633" s="12" t="s">
        <v>36</v>
      </c>
      <c r="AX1633" s="12" t="s">
        <v>81</v>
      </c>
      <c r="AY1633" s="153" t="s">
        <v>230</v>
      </c>
    </row>
    <row r="1634" spans="2:65" s="13" customFormat="1" ht="11.25">
      <c r="B1634" s="159"/>
      <c r="D1634" s="152" t="s">
        <v>250</v>
      </c>
      <c r="E1634" s="160" t="s">
        <v>185</v>
      </c>
      <c r="F1634" s="161" t="s">
        <v>252</v>
      </c>
      <c r="H1634" s="162">
        <v>151</v>
      </c>
      <c r="I1634" s="163"/>
      <c r="L1634" s="159"/>
      <c r="M1634" s="164"/>
      <c r="T1634" s="165"/>
      <c r="AT1634" s="160" t="s">
        <v>250</v>
      </c>
      <c r="AU1634" s="160" t="s">
        <v>89</v>
      </c>
      <c r="AV1634" s="13" t="s">
        <v>237</v>
      </c>
      <c r="AW1634" s="13" t="s">
        <v>36</v>
      </c>
      <c r="AX1634" s="13" t="s">
        <v>21</v>
      </c>
      <c r="AY1634" s="160" t="s">
        <v>230</v>
      </c>
    </row>
    <row r="1635" spans="2:65" s="1" customFormat="1" ht="24.2" customHeight="1">
      <c r="B1635" s="32"/>
      <c r="C1635" s="138" t="s">
        <v>1015</v>
      </c>
      <c r="D1635" s="138" t="s">
        <v>232</v>
      </c>
      <c r="E1635" s="139" t="s">
        <v>757</v>
      </c>
      <c r="F1635" s="140" t="s">
        <v>758</v>
      </c>
      <c r="G1635" s="141" t="s">
        <v>276</v>
      </c>
      <c r="H1635" s="142">
        <v>149</v>
      </c>
      <c r="I1635" s="143"/>
      <c r="J1635" s="144">
        <f>ROUND(I1635*H1635,2)</f>
        <v>0</v>
      </c>
      <c r="K1635" s="140" t="s">
        <v>236</v>
      </c>
      <c r="L1635" s="32"/>
      <c r="M1635" s="145" t="s">
        <v>1</v>
      </c>
      <c r="N1635" s="146" t="s">
        <v>46</v>
      </c>
      <c r="P1635" s="147">
        <f>O1635*H1635</f>
        <v>0</v>
      </c>
      <c r="Q1635" s="147">
        <v>0</v>
      </c>
      <c r="R1635" s="147">
        <f>Q1635*H1635</f>
        <v>0</v>
      </c>
      <c r="S1635" s="147">
        <v>0.22</v>
      </c>
      <c r="T1635" s="148">
        <f>S1635*H1635</f>
        <v>32.78</v>
      </c>
      <c r="AR1635" s="149" t="s">
        <v>237</v>
      </c>
      <c r="AT1635" s="149" t="s">
        <v>232</v>
      </c>
      <c r="AU1635" s="149" t="s">
        <v>89</v>
      </c>
      <c r="AY1635" s="17" t="s">
        <v>230</v>
      </c>
      <c r="BE1635" s="150">
        <f>IF(N1635="základní",J1635,0)</f>
        <v>0</v>
      </c>
      <c r="BF1635" s="150">
        <f>IF(N1635="snížená",J1635,0)</f>
        <v>0</v>
      </c>
      <c r="BG1635" s="150">
        <f>IF(N1635="zákl. přenesená",J1635,0)</f>
        <v>0</v>
      </c>
      <c r="BH1635" s="150">
        <f>IF(N1635="sníž. přenesená",J1635,0)</f>
        <v>0</v>
      </c>
      <c r="BI1635" s="150">
        <f>IF(N1635="nulová",J1635,0)</f>
        <v>0</v>
      </c>
      <c r="BJ1635" s="17" t="s">
        <v>21</v>
      </c>
      <c r="BK1635" s="150">
        <f>ROUND(I1635*H1635,2)</f>
        <v>0</v>
      </c>
      <c r="BL1635" s="17" t="s">
        <v>237</v>
      </c>
      <c r="BM1635" s="149" t="s">
        <v>1016</v>
      </c>
    </row>
    <row r="1636" spans="2:65" s="14" customFormat="1" ht="11.25">
      <c r="B1636" s="172"/>
      <c r="D1636" s="152" t="s">
        <v>250</v>
      </c>
      <c r="E1636" s="173" t="s">
        <v>1</v>
      </c>
      <c r="F1636" s="174" t="s">
        <v>1017</v>
      </c>
      <c r="H1636" s="173" t="s">
        <v>1</v>
      </c>
      <c r="I1636" s="175"/>
      <c r="L1636" s="172"/>
      <c r="M1636" s="176"/>
      <c r="T1636" s="177"/>
      <c r="AT1636" s="173" t="s">
        <v>250</v>
      </c>
      <c r="AU1636" s="173" t="s">
        <v>89</v>
      </c>
      <c r="AV1636" s="14" t="s">
        <v>21</v>
      </c>
      <c r="AW1636" s="14" t="s">
        <v>36</v>
      </c>
      <c r="AX1636" s="14" t="s">
        <v>81</v>
      </c>
      <c r="AY1636" s="173" t="s">
        <v>230</v>
      </c>
    </row>
    <row r="1637" spans="2:65" s="14" customFormat="1" ht="11.25">
      <c r="B1637" s="172"/>
      <c r="D1637" s="152" t="s">
        <v>250</v>
      </c>
      <c r="E1637" s="173" t="s">
        <v>1</v>
      </c>
      <c r="F1637" s="174" t="s">
        <v>761</v>
      </c>
      <c r="H1637" s="173" t="s">
        <v>1</v>
      </c>
      <c r="I1637" s="175"/>
      <c r="L1637" s="172"/>
      <c r="M1637" s="176"/>
      <c r="T1637" s="177"/>
      <c r="AT1637" s="173" t="s">
        <v>250</v>
      </c>
      <c r="AU1637" s="173" t="s">
        <v>89</v>
      </c>
      <c r="AV1637" s="14" t="s">
        <v>21</v>
      </c>
      <c r="AW1637" s="14" t="s">
        <v>36</v>
      </c>
      <c r="AX1637" s="14" t="s">
        <v>81</v>
      </c>
      <c r="AY1637" s="173" t="s">
        <v>230</v>
      </c>
    </row>
    <row r="1638" spans="2:65" s="12" customFormat="1" ht="11.25">
      <c r="B1638" s="151"/>
      <c r="D1638" s="152" t="s">
        <v>250</v>
      </c>
      <c r="E1638" s="153" t="s">
        <v>1</v>
      </c>
      <c r="F1638" s="154" t="s">
        <v>1018</v>
      </c>
      <c r="H1638" s="155">
        <v>149</v>
      </c>
      <c r="I1638" s="156"/>
      <c r="L1638" s="151"/>
      <c r="M1638" s="157"/>
      <c r="T1638" s="158"/>
      <c r="AT1638" s="153" t="s">
        <v>250</v>
      </c>
      <c r="AU1638" s="153" t="s">
        <v>89</v>
      </c>
      <c r="AV1638" s="12" t="s">
        <v>89</v>
      </c>
      <c r="AW1638" s="12" t="s">
        <v>36</v>
      </c>
      <c r="AX1638" s="12" t="s">
        <v>21</v>
      </c>
      <c r="AY1638" s="153" t="s">
        <v>230</v>
      </c>
    </row>
    <row r="1639" spans="2:65" s="1" customFormat="1" ht="11.25">
      <c r="B1639" s="32"/>
      <c r="D1639" s="152" t="s">
        <v>257</v>
      </c>
      <c r="F1639" s="166" t="s">
        <v>1019</v>
      </c>
      <c r="L1639" s="32"/>
      <c r="M1639" s="167"/>
      <c r="T1639" s="56"/>
      <c r="AU1639" s="17" t="s">
        <v>89</v>
      </c>
    </row>
    <row r="1640" spans="2:65" s="1" customFormat="1" ht="11.25">
      <c r="B1640" s="32"/>
      <c r="D1640" s="152" t="s">
        <v>257</v>
      </c>
      <c r="F1640" s="168" t="s">
        <v>1020</v>
      </c>
      <c r="H1640" s="169">
        <v>0</v>
      </c>
      <c r="L1640" s="32"/>
      <c r="M1640" s="167"/>
      <c r="T1640" s="56"/>
      <c r="AU1640" s="17" t="s">
        <v>89</v>
      </c>
    </row>
    <row r="1641" spans="2:65" s="1" customFormat="1" ht="11.25">
      <c r="B1641" s="32"/>
      <c r="D1641" s="152" t="s">
        <v>257</v>
      </c>
      <c r="F1641" s="168" t="s">
        <v>1021</v>
      </c>
      <c r="H1641" s="169">
        <v>230.95</v>
      </c>
      <c r="L1641" s="32"/>
      <c r="M1641" s="167"/>
      <c r="T1641" s="56"/>
      <c r="AU1641" s="17" t="s">
        <v>89</v>
      </c>
    </row>
    <row r="1642" spans="2:65" s="1" customFormat="1" ht="11.25">
      <c r="B1642" s="32"/>
      <c r="D1642" s="152" t="s">
        <v>257</v>
      </c>
      <c r="F1642" s="168" t="s">
        <v>252</v>
      </c>
      <c r="H1642" s="169">
        <v>230.95</v>
      </c>
      <c r="L1642" s="32"/>
      <c r="M1642" s="167"/>
      <c r="T1642" s="56"/>
      <c r="AU1642" s="17" t="s">
        <v>89</v>
      </c>
    </row>
    <row r="1643" spans="2:65" s="1" customFormat="1" ht="11.25">
      <c r="B1643" s="32"/>
      <c r="D1643" s="152" t="s">
        <v>257</v>
      </c>
      <c r="F1643" s="166" t="s">
        <v>331</v>
      </c>
      <c r="L1643" s="32"/>
      <c r="M1643" s="167"/>
      <c r="T1643" s="56"/>
      <c r="AU1643" s="17" t="s">
        <v>89</v>
      </c>
    </row>
    <row r="1644" spans="2:65" s="1" customFormat="1" ht="11.25">
      <c r="B1644" s="32"/>
      <c r="D1644" s="152" t="s">
        <v>257</v>
      </c>
      <c r="F1644" s="168" t="s">
        <v>332</v>
      </c>
      <c r="H1644" s="169">
        <v>0</v>
      </c>
      <c r="L1644" s="32"/>
      <c r="M1644" s="167"/>
      <c r="T1644" s="56"/>
      <c r="AU1644" s="17" t="s">
        <v>89</v>
      </c>
    </row>
    <row r="1645" spans="2:65" s="1" customFormat="1" ht="11.25">
      <c r="B1645" s="32"/>
      <c r="D1645" s="152" t="s">
        <v>257</v>
      </c>
      <c r="F1645" s="168" t="s">
        <v>333</v>
      </c>
      <c r="H1645" s="169">
        <v>81.95</v>
      </c>
      <c r="L1645" s="32"/>
      <c r="M1645" s="167"/>
      <c r="T1645" s="56"/>
      <c r="AU1645" s="17" t="s">
        <v>89</v>
      </c>
    </row>
    <row r="1646" spans="2:65" s="1" customFormat="1" ht="11.25">
      <c r="B1646" s="32"/>
      <c r="D1646" s="152" t="s">
        <v>257</v>
      </c>
      <c r="F1646" s="168" t="s">
        <v>288</v>
      </c>
      <c r="H1646" s="169">
        <v>81.95</v>
      </c>
      <c r="L1646" s="32"/>
      <c r="M1646" s="167"/>
      <c r="T1646" s="56"/>
      <c r="AU1646" s="17" t="s">
        <v>89</v>
      </c>
    </row>
    <row r="1647" spans="2:65" s="1" customFormat="1" ht="24.2" customHeight="1">
      <c r="B1647" s="32"/>
      <c r="C1647" s="138" t="s">
        <v>1022</v>
      </c>
      <c r="D1647" s="138" t="s">
        <v>232</v>
      </c>
      <c r="E1647" s="139" t="s">
        <v>770</v>
      </c>
      <c r="F1647" s="140" t="s">
        <v>771</v>
      </c>
      <c r="G1647" s="141" t="s">
        <v>247</v>
      </c>
      <c r="H1647" s="142">
        <v>149</v>
      </c>
      <c r="I1647" s="143"/>
      <c r="J1647" s="144">
        <f>ROUND(I1647*H1647,2)</f>
        <v>0</v>
      </c>
      <c r="K1647" s="140" t="s">
        <v>236</v>
      </c>
      <c r="L1647" s="32"/>
      <c r="M1647" s="145" t="s">
        <v>1</v>
      </c>
      <c r="N1647" s="146" t="s">
        <v>46</v>
      </c>
      <c r="P1647" s="147">
        <f>O1647*H1647</f>
        <v>0</v>
      </c>
      <c r="Q1647" s="147">
        <v>0</v>
      </c>
      <c r="R1647" s="147">
        <f>Q1647*H1647</f>
        <v>0</v>
      </c>
      <c r="S1647" s="147">
        <v>0</v>
      </c>
      <c r="T1647" s="148">
        <f>S1647*H1647</f>
        <v>0</v>
      </c>
      <c r="AR1647" s="149" t="s">
        <v>237</v>
      </c>
      <c r="AT1647" s="149" t="s">
        <v>232</v>
      </c>
      <c r="AU1647" s="149" t="s">
        <v>89</v>
      </c>
      <c r="AY1647" s="17" t="s">
        <v>230</v>
      </c>
      <c r="BE1647" s="150">
        <f>IF(N1647="základní",J1647,0)</f>
        <v>0</v>
      </c>
      <c r="BF1647" s="150">
        <f>IF(N1647="snížená",J1647,0)</f>
        <v>0</v>
      </c>
      <c r="BG1647" s="150">
        <f>IF(N1647="zákl. přenesená",J1647,0)</f>
        <v>0</v>
      </c>
      <c r="BH1647" s="150">
        <f>IF(N1647="sníž. přenesená",J1647,0)</f>
        <v>0</v>
      </c>
      <c r="BI1647" s="150">
        <f>IF(N1647="nulová",J1647,0)</f>
        <v>0</v>
      </c>
      <c r="BJ1647" s="17" t="s">
        <v>21</v>
      </c>
      <c r="BK1647" s="150">
        <f>ROUND(I1647*H1647,2)</f>
        <v>0</v>
      </c>
      <c r="BL1647" s="17" t="s">
        <v>237</v>
      </c>
      <c r="BM1647" s="149" t="s">
        <v>1023</v>
      </c>
    </row>
    <row r="1648" spans="2:65" s="14" customFormat="1" ht="11.25">
      <c r="B1648" s="172"/>
      <c r="D1648" s="152" t="s">
        <v>250</v>
      </c>
      <c r="E1648" s="173" t="s">
        <v>1</v>
      </c>
      <c r="F1648" s="174" t="s">
        <v>773</v>
      </c>
      <c r="H1648" s="173" t="s">
        <v>1</v>
      </c>
      <c r="I1648" s="175"/>
      <c r="L1648" s="172"/>
      <c r="M1648" s="176"/>
      <c r="T1648" s="177"/>
      <c r="AT1648" s="173" t="s">
        <v>250</v>
      </c>
      <c r="AU1648" s="173" t="s">
        <v>89</v>
      </c>
      <c r="AV1648" s="14" t="s">
        <v>21</v>
      </c>
      <c r="AW1648" s="14" t="s">
        <v>36</v>
      </c>
      <c r="AX1648" s="14" t="s">
        <v>81</v>
      </c>
      <c r="AY1648" s="173" t="s">
        <v>230</v>
      </c>
    </row>
    <row r="1649" spans="2:65" s="14" customFormat="1" ht="11.25">
      <c r="B1649" s="172"/>
      <c r="D1649" s="152" t="s">
        <v>250</v>
      </c>
      <c r="E1649" s="173" t="s">
        <v>1</v>
      </c>
      <c r="F1649" s="174" t="s">
        <v>1010</v>
      </c>
      <c r="H1649" s="173" t="s">
        <v>1</v>
      </c>
      <c r="I1649" s="175"/>
      <c r="L1649" s="172"/>
      <c r="M1649" s="176"/>
      <c r="T1649" s="177"/>
      <c r="AT1649" s="173" t="s">
        <v>250</v>
      </c>
      <c r="AU1649" s="173" t="s">
        <v>89</v>
      </c>
      <c r="AV1649" s="14" t="s">
        <v>21</v>
      </c>
      <c r="AW1649" s="14" t="s">
        <v>36</v>
      </c>
      <c r="AX1649" s="14" t="s">
        <v>81</v>
      </c>
      <c r="AY1649" s="173" t="s">
        <v>230</v>
      </c>
    </row>
    <row r="1650" spans="2:65" s="12" customFormat="1" ht="11.25">
      <c r="B1650" s="151"/>
      <c r="D1650" s="152" t="s">
        <v>250</v>
      </c>
      <c r="E1650" s="153" t="s">
        <v>1</v>
      </c>
      <c r="F1650" s="154" t="s">
        <v>340</v>
      </c>
      <c r="H1650" s="155">
        <v>149</v>
      </c>
      <c r="I1650" s="156"/>
      <c r="L1650" s="151"/>
      <c r="M1650" s="157"/>
      <c r="T1650" s="158"/>
      <c r="AT1650" s="153" t="s">
        <v>250</v>
      </c>
      <c r="AU1650" s="153" t="s">
        <v>89</v>
      </c>
      <c r="AV1650" s="12" t="s">
        <v>89</v>
      </c>
      <c r="AW1650" s="12" t="s">
        <v>36</v>
      </c>
      <c r="AX1650" s="12" t="s">
        <v>21</v>
      </c>
      <c r="AY1650" s="153" t="s">
        <v>230</v>
      </c>
    </row>
    <row r="1651" spans="2:65" s="1" customFormat="1" ht="21.75" customHeight="1">
      <c r="B1651" s="32"/>
      <c r="C1651" s="138" t="s">
        <v>1024</v>
      </c>
      <c r="D1651" s="138" t="s">
        <v>232</v>
      </c>
      <c r="E1651" s="139" t="s">
        <v>379</v>
      </c>
      <c r="F1651" s="140" t="s">
        <v>380</v>
      </c>
      <c r="G1651" s="141" t="s">
        <v>350</v>
      </c>
      <c r="H1651" s="142">
        <v>55.716999999999999</v>
      </c>
      <c r="I1651" s="143"/>
      <c r="J1651" s="144">
        <f>ROUND(I1651*H1651,2)</f>
        <v>0</v>
      </c>
      <c r="K1651" s="140" t="s">
        <v>236</v>
      </c>
      <c r="L1651" s="32"/>
      <c r="M1651" s="145" t="s">
        <v>1</v>
      </c>
      <c r="N1651" s="146" t="s">
        <v>46</v>
      </c>
      <c r="P1651" s="147">
        <f>O1651*H1651</f>
        <v>0</v>
      </c>
      <c r="Q1651" s="147">
        <v>0</v>
      </c>
      <c r="R1651" s="147">
        <f>Q1651*H1651</f>
        <v>0</v>
      </c>
      <c r="S1651" s="147">
        <v>0</v>
      </c>
      <c r="T1651" s="148">
        <f>S1651*H1651</f>
        <v>0</v>
      </c>
      <c r="AR1651" s="149" t="s">
        <v>237</v>
      </c>
      <c r="AT1651" s="149" t="s">
        <v>232</v>
      </c>
      <c r="AU1651" s="149" t="s">
        <v>89</v>
      </c>
      <c r="AY1651" s="17" t="s">
        <v>230</v>
      </c>
      <c r="BE1651" s="150">
        <f>IF(N1651="základní",J1651,0)</f>
        <v>0</v>
      </c>
      <c r="BF1651" s="150">
        <f>IF(N1651="snížená",J1651,0)</f>
        <v>0</v>
      </c>
      <c r="BG1651" s="150">
        <f>IF(N1651="zákl. přenesená",J1651,0)</f>
        <v>0</v>
      </c>
      <c r="BH1651" s="150">
        <f>IF(N1651="sníž. přenesená",J1651,0)</f>
        <v>0</v>
      </c>
      <c r="BI1651" s="150">
        <f>IF(N1651="nulová",J1651,0)</f>
        <v>0</v>
      </c>
      <c r="BJ1651" s="17" t="s">
        <v>21</v>
      </c>
      <c r="BK1651" s="150">
        <f>ROUND(I1651*H1651,2)</f>
        <v>0</v>
      </c>
      <c r="BL1651" s="17" t="s">
        <v>237</v>
      </c>
      <c r="BM1651" s="149" t="s">
        <v>1025</v>
      </c>
    </row>
    <row r="1652" spans="2:65" s="1" customFormat="1" ht="24.2" customHeight="1">
      <c r="B1652" s="32"/>
      <c r="C1652" s="138" t="s">
        <v>1026</v>
      </c>
      <c r="D1652" s="138" t="s">
        <v>232</v>
      </c>
      <c r="E1652" s="139" t="s">
        <v>383</v>
      </c>
      <c r="F1652" s="140" t="s">
        <v>384</v>
      </c>
      <c r="G1652" s="141" t="s">
        <v>350</v>
      </c>
      <c r="H1652" s="142">
        <v>501.45299999999997</v>
      </c>
      <c r="I1652" s="143"/>
      <c r="J1652" s="144">
        <f>ROUND(I1652*H1652,2)</f>
        <v>0</v>
      </c>
      <c r="K1652" s="140" t="s">
        <v>236</v>
      </c>
      <c r="L1652" s="32"/>
      <c r="M1652" s="145" t="s">
        <v>1</v>
      </c>
      <c r="N1652" s="146" t="s">
        <v>46</v>
      </c>
      <c r="P1652" s="147">
        <f>O1652*H1652</f>
        <v>0</v>
      </c>
      <c r="Q1652" s="147">
        <v>0</v>
      </c>
      <c r="R1652" s="147">
        <f>Q1652*H1652</f>
        <v>0</v>
      </c>
      <c r="S1652" s="147">
        <v>0</v>
      </c>
      <c r="T1652" s="148">
        <f>S1652*H1652</f>
        <v>0</v>
      </c>
      <c r="AR1652" s="149" t="s">
        <v>237</v>
      </c>
      <c r="AT1652" s="149" t="s">
        <v>232</v>
      </c>
      <c r="AU1652" s="149" t="s">
        <v>89</v>
      </c>
      <c r="AY1652" s="17" t="s">
        <v>230</v>
      </c>
      <c r="BE1652" s="150">
        <f>IF(N1652="základní",J1652,0)</f>
        <v>0</v>
      </c>
      <c r="BF1652" s="150">
        <f>IF(N1652="snížená",J1652,0)</f>
        <v>0</v>
      </c>
      <c r="BG1652" s="150">
        <f>IF(N1652="zákl. přenesená",J1652,0)</f>
        <v>0</v>
      </c>
      <c r="BH1652" s="150">
        <f>IF(N1652="sníž. přenesená",J1652,0)</f>
        <v>0</v>
      </c>
      <c r="BI1652" s="150">
        <f>IF(N1652="nulová",J1652,0)</f>
        <v>0</v>
      </c>
      <c r="BJ1652" s="17" t="s">
        <v>21</v>
      </c>
      <c r="BK1652" s="150">
        <f>ROUND(I1652*H1652,2)</f>
        <v>0</v>
      </c>
      <c r="BL1652" s="17" t="s">
        <v>237</v>
      </c>
      <c r="BM1652" s="149" t="s">
        <v>1027</v>
      </c>
    </row>
    <row r="1653" spans="2:65" s="12" customFormat="1" ht="11.25">
      <c r="B1653" s="151"/>
      <c r="D1653" s="152" t="s">
        <v>250</v>
      </c>
      <c r="F1653" s="154" t="s">
        <v>1028</v>
      </c>
      <c r="H1653" s="155">
        <v>501.45299999999997</v>
      </c>
      <c r="I1653" s="156"/>
      <c r="L1653" s="151"/>
      <c r="M1653" s="157"/>
      <c r="T1653" s="158"/>
      <c r="AT1653" s="153" t="s">
        <v>250</v>
      </c>
      <c r="AU1653" s="153" t="s">
        <v>89</v>
      </c>
      <c r="AV1653" s="12" t="s">
        <v>89</v>
      </c>
      <c r="AW1653" s="12" t="s">
        <v>4</v>
      </c>
      <c r="AX1653" s="12" t="s">
        <v>21</v>
      </c>
      <c r="AY1653" s="153" t="s">
        <v>230</v>
      </c>
    </row>
    <row r="1654" spans="2:65" s="1" customFormat="1" ht="21.75" customHeight="1">
      <c r="B1654" s="32"/>
      <c r="C1654" s="138" t="s">
        <v>1029</v>
      </c>
      <c r="D1654" s="138" t="s">
        <v>232</v>
      </c>
      <c r="E1654" s="139" t="s">
        <v>423</v>
      </c>
      <c r="F1654" s="140" t="s">
        <v>424</v>
      </c>
      <c r="G1654" s="141" t="s">
        <v>350</v>
      </c>
      <c r="H1654" s="142">
        <v>55.716999999999999</v>
      </c>
      <c r="I1654" s="143"/>
      <c r="J1654" s="144">
        <f>ROUND(I1654*H1654,2)</f>
        <v>0</v>
      </c>
      <c r="K1654" s="140" t="s">
        <v>248</v>
      </c>
      <c r="L1654" s="32"/>
      <c r="M1654" s="145" t="s">
        <v>1</v>
      </c>
      <c r="N1654" s="146" t="s">
        <v>46</v>
      </c>
      <c r="P1654" s="147">
        <f>O1654*H1654</f>
        <v>0</v>
      </c>
      <c r="Q1654" s="147">
        <v>0</v>
      </c>
      <c r="R1654" s="147">
        <f>Q1654*H1654</f>
        <v>0</v>
      </c>
      <c r="S1654" s="147">
        <v>0</v>
      </c>
      <c r="T1654" s="148">
        <f>S1654*H1654</f>
        <v>0</v>
      </c>
      <c r="AR1654" s="149" t="s">
        <v>237</v>
      </c>
      <c r="AT1654" s="149" t="s">
        <v>232</v>
      </c>
      <c r="AU1654" s="149" t="s">
        <v>89</v>
      </c>
      <c r="AY1654" s="17" t="s">
        <v>230</v>
      </c>
      <c r="BE1654" s="150">
        <f>IF(N1654="základní",J1654,0)</f>
        <v>0</v>
      </c>
      <c r="BF1654" s="150">
        <f>IF(N1654="snížená",J1654,0)</f>
        <v>0</v>
      </c>
      <c r="BG1654" s="150">
        <f>IF(N1654="zákl. přenesená",J1654,0)</f>
        <v>0</v>
      </c>
      <c r="BH1654" s="150">
        <f>IF(N1654="sníž. přenesená",J1654,0)</f>
        <v>0</v>
      </c>
      <c r="BI1654" s="150">
        <f>IF(N1654="nulová",J1654,0)</f>
        <v>0</v>
      </c>
      <c r="BJ1654" s="17" t="s">
        <v>21</v>
      </c>
      <c r="BK1654" s="150">
        <f>ROUND(I1654*H1654,2)</f>
        <v>0</v>
      </c>
      <c r="BL1654" s="17" t="s">
        <v>237</v>
      </c>
      <c r="BM1654" s="149" t="s">
        <v>1030</v>
      </c>
    </row>
    <row r="1655" spans="2:65" s="1" customFormat="1" ht="33" customHeight="1">
      <c r="B1655" s="32"/>
      <c r="C1655" s="138" t="s">
        <v>1031</v>
      </c>
      <c r="D1655" s="138" t="s">
        <v>232</v>
      </c>
      <c r="E1655" s="139" t="s">
        <v>320</v>
      </c>
      <c r="F1655" s="140" t="s">
        <v>321</v>
      </c>
      <c r="G1655" s="141" t="s">
        <v>276</v>
      </c>
      <c r="H1655" s="142">
        <v>74.5</v>
      </c>
      <c r="I1655" s="143"/>
      <c r="J1655" s="144">
        <f>ROUND(I1655*H1655,2)</f>
        <v>0</v>
      </c>
      <c r="K1655" s="140" t="s">
        <v>236</v>
      </c>
      <c r="L1655" s="32"/>
      <c r="M1655" s="145" t="s">
        <v>1</v>
      </c>
      <c r="N1655" s="146" t="s">
        <v>46</v>
      </c>
      <c r="P1655" s="147">
        <f>O1655*H1655</f>
        <v>0</v>
      </c>
      <c r="Q1655" s="147">
        <v>0</v>
      </c>
      <c r="R1655" s="147">
        <f>Q1655*H1655</f>
        <v>0</v>
      </c>
      <c r="S1655" s="147">
        <v>0.625</v>
      </c>
      <c r="T1655" s="148">
        <f>S1655*H1655</f>
        <v>46.5625</v>
      </c>
      <c r="AR1655" s="149" t="s">
        <v>237</v>
      </c>
      <c r="AT1655" s="149" t="s">
        <v>232</v>
      </c>
      <c r="AU1655" s="149" t="s">
        <v>89</v>
      </c>
      <c r="AY1655" s="17" t="s">
        <v>230</v>
      </c>
      <c r="BE1655" s="150">
        <f>IF(N1655="základní",J1655,0)</f>
        <v>0</v>
      </c>
      <c r="BF1655" s="150">
        <f>IF(N1655="snížená",J1655,0)</f>
        <v>0</v>
      </c>
      <c r="BG1655" s="150">
        <f>IF(N1655="zákl. přenesená",J1655,0)</f>
        <v>0</v>
      </c>
      <c r="BH1655" s="150">
        <f>IF(N1655="sníž. přenesená",J1655,0)</f>
        <v>0</v>
      </c>
      <c r="BI1655" s="150">
        <f>IF(N1655="nulová",J1655,0)</f>
        <v>0</v>
      </c>
      <c r="BJ1655" s="17" t="s">
        <v>21</v>
      </c>
      <c r="BK1655" s="150">
        <f>ROUND(I1655*H1655,2)</f>
        <v>0</v>
      </c>
      <c r="BL1655" s="17" t="s">
        <v>237</v>
      </c>
      <c r="BM1655" s="149" t="s">
        <v>1032</v>
      </c>
    </row>
    <row r="1656" spans="2:65" s="14" customFormat="1" ht="11.25">
      <c r="B1656" s="172"/>
      <c r="D1656" s="152" t="s">
        <v>250</v>
      </c>
      <c r="E1656" s="173" t="s">
        <v>1</v>
      </c>
      <c r="F1656" s="174" t="s">
        <v>1033</v>
      </c>
      <c r="H1656" s="173" t="s">
        <v>1</v>
      </c>
      <c r="I1656" s="175"/>
      <c r="L1656" s="172"/>
      <c r="M1656" s="176"/>
      <c r="T1656" s="177"/>
      <c r="AT1656" s="173" t="s">
        <v>250</v>
      </c>
      <c r="AU1656" s="173" t="s">
        <v>89</v>
      </c>
      <c r="AV1656" s="14" t="s">
        <v>21</v>
      </c>
      <c r="AW1656" s="14" t="s">
        <v>36</v>
      </c>
      <c r="AX1656" s="14" t="s">
        <v>81</v>
      </c>
      <c r="AY1656" s="173" t="s">
        <v>230</v>
      </c>
    </row>
    <row r="1657" spans="2:65" s="14" customFormat="1" ht="11.25">
      <c r="B1657" s="172"/>
      <c r="D1657" s="152" t="s">
        <v>250</v>
      </c>
      <c r="E1657" s="173" t="s">
        <v>1</v>
      </c>
      <c r="F1657" s="174" t="s">
        <v>784</v>
      </c>
      <c r="H1657" s="173" t="s">
        <v>1</v>
      </c>
      <c r="I1657" s="175"/>
      <c r="L1657" s="172"/>
      <c r="M1657" s="176"/>
      <c r="T1657" s="177"/>
      <c r="AT1657" s="173" t="s">
        <v>250</v>
      </c>
      <c r="AU1657" s="173" t="s">
        <v>89</v>
      </c>
      <c r="AV1657" s="14" t="s">
        <v>21</v>
      </c>
      <c r="AW1657" s="14" t="s">
        <v>36</v>
      </c>
      <c r="AX1657" s="14" t="s">
        <v>81</v>
      </c>
      <c r="AY1657" s="173" t="s">
        <v>230</v>
      </c>
    </row>
    <row r="1658" spans="2:65" s="12" customFormat="1" ht="11.25">
      <c r="B1658" s="151"/>
      <c r="D1658" s="152" t="s">
        <v>250</v>
      </c>
      <c r="E1658" s="153" t="s">
        <v>1</v>
      </c>
      <c r="F1658" s="154" t="s">
        <v>1034</v>
      </c>
      <c r="H1658" s="155">
        <v>74.5</v>
      </c>
      <c r="I1658" s="156"/>
      <c r="L1658" s="151"/>
      <c r="M1658" s="157"/>
      <c r="T1658" s="158"/>
      <c r="AT1658" s="153" t="s">
        <v>250</v>
      </c>
      <c r="AU1658" s="153" t="s">
        <v>89</v>
      </c>
      <c r="AV1658" s="12" t="s">
        <v>89</v>
      </c>
      <c r="AW1658" s="12" t="s">
        <v>36</v>
      </c>
      <c r="AX1658" s="12" t="s">
        <v>21</v>
      </c>
      <c r="AY1658" s="153" t="s">
        <v>230</v>
      </c>
    </row>
    <row r="1659" spans="2:65" s="1" customFormat="1" ht="11.25">
      <c r="B1659" s="32"/>
      <c r="D1659" s="152" t="s">
        <v>257</v>
      </c>
      <c r="F1659" s="166" t="s">
        <v>1035</v>
      </c>
      <c r="L1659" s="32"/>
      <c r="M1659" s="167"/>
      <c r="T1659" s="56"/>
      <c r="AU1659" s="17" t="s">
        <v>89</v>
      </c>
    </row>
    <row r="1660" spans="2:65" s="1" customFormat="1" ht="11.25">
      <c r="B1660" s="32"/>
      <c r="D1660" s="152" t="s">
        <v>257</v>
      </c>
      <c r="F1660" s="168" t="s">
        <v>1036</v>
      </c>
      <c r="H1660" s="169">
        <v>0</v>
      </c>
      <c r="L1660" s="32"/>
      <c r="M1660" s="167"/>
      <c r="T1660" s="56"/>
      <c r="AU1660" s="17" t="s">
        <v>89</v>
      </c>
    </row>
    <row r="1661" spans="2:65" s="1" customFormat="1" ht="11.25">
      <c r="B1661" s="32"/>
      <c r="D1661" s="152" t="s">
        <v>257</v>
      </c>
      <c r="F1661" s="168" t="s">
        <v>1037</v>
      </c>
      <c r="H1661" s="169">
        <v>0</v>
      </c>
      <c r="L1661" s="32"/>
      <c r="M1661" s="167"/>
      <c r="T1661" s="56"/>
      <c r="AU1661" s="17" t="s">
        <v>89</v>
      </c>
    </row>
    <row r="1662" spans="2:65" s="1" customFormat="1" ht="11.25">
      <c r="B1662" s="32"/>
      <c r="D1662" s="152" t="s">
        <v>257</v>
      </c>
      <c r="F1662" s="168" t="s">
        <v>1038</v>
      </c>
      <c r="H1662" s="169">
        <v>156.44999999999999</v>
      </c>
      <c r="L1662" s="32"/>
      <c r="M1662" s="167"/>
      <c r="T1662" s="56"/>
      <c r="AU1662" s="17" t="s">
        <v>89</v>
      </c>
    </row>
    <row r="1663" spans="2:65" s="1" customFormat="1" ht="11.25">
      <c r="B1663" s="32"/>
      <c r="D1663" s="152" t="s">
        <v>257</v>
      </c>
      <c r="F1663" s="168" t="s">
        <v>252</v>
      </c>
      <c r="H1663" s="169">
        <v>156.44999999999999</v>
      </c>
      <c r="L1663" s="32"/>
      <c r="M1663" s="167"/>
      <c r="T1663" s="56"/>
      <c r="AU1663" s="17" t="s">
        <v>89</v>
      </c>
    </row>
    <row r="1664" spans="2:65" s="1" customFormat="1" ht="11.25">
      <c r="B1664" s="32"/>
      <c r="D1664" s="152" t="s">
        <v>257</v>
      </c>
      <c r="F1664" s="166" t="s">
        <v>331</v>
      </c>
      <c r="L1664" s="32"/>
      <c r="M1664" s="167"/>
      <c r="T1664" s="56"/>
      <c r="AU1664" s="17" t="s">
        <v>89</v>
      </c>
    </row>
    <row r="1665" spans="2:65" s="1" customFormat="1" ht="11.25">
      <c r="B1665" s="32"/>
      <c r="D1665" s="152" t="s">
        <v>257</v>
      </c>
      <c r="F1665" s="168" t="s">
        <v>332</v>
      </c>
      <c r="H1665" s="169">
        <v>0</v>
      </c>
      <c r="L1665" s="32"/>
      <c r="M1665" s="167"/>
      <c r="T1665" s="56"/>
      <c r="AU1665" s="17" t="s">
        <v>89</v>
      </c>
    </row>
    <row r="1666" spans="2:65" s="1" customFormat="1" ht="11.25">
      <c r="B1666" s="32"/>
      <c r="D1666" s="152" t="s">
        <v>257</v>
      </c>
      <c r="F1666" s="168" t="s">
        <v>333</v>
      </c>
      <c r="H1666" s="169">
        <v>81.95</v>
      </c>
      <c r="L1666" s="32"/>
      <c r="M1666" s="167"/>
      <c r="T1666" s="56"/>
      <c r="AU1666" s="17" t="s">
        <v>89</v>
      </c>
    </row>
    <row r="1667" spans="2:65" s="1" customFormat="1" ht="11.25">
      <c r="B1667" s="32"/>
      <c r="D1667" s="152" t="s">
        <v>257</v>
      </c>
      <c r="F1667" s="168" t="s">
        <v>288</v>
      </c>
      <c r="H1667" s="169">
        <v>81.95</v>
      </c>
      <c r="L1667" s="32"/>
      <c r="M1667" s="167"/>
      <c r="T1667" s="56"/>
      <c r="AU1667" s="17" t="s">
        <v>89</v>
      </c>
    </row>
    <row r="1668" spans="2:65" s="1" customFormat="1" ht="24.2" customHeight="1">
      <c r="B1668" s="32"/>
      <c r="C1668" s="138" t="s">
        <v>1039</v>
      </c>
      <c r="D1668" s="138" t="s">
        <v>232</v>
      </c>
      <c r="E1668" s="139" t="s">
        <v>335</v>
      </c>
      <c r="F1668" s="140" t="s">
        <v>336</v>
      </c>
      <c r="G1668" s="141" t="s">
        <v>247</v>
      </c>
      <c r="H1668" s="142">
        <v>149</v>
      </c>
      <c r="I1668" s="143"/>
      <c r="J1668" s="144">
        <f>ROUND(I1668*H1668,2)</f>
        <v>0</v>
      </c>
      <c r="K1668" s="140" t="s">
        <v>236</v>
      </c>
      <c r="L1668" s="32"/>
      <c r="M1668" s="145" t="s">
        <v>1</v>
      </c>
      <c r="N1668" s="146" t="s">
        <v>46</v>
      </c>
      <c r="P1668" s="147">
        <f>O1668*H1668</f>
        <v>0</v>
      </c>
      <c r="Q1668" s="147">
        <v>8.0000000000000007E-5</v>
      </c>
      <c r="R1668" s="147">
        <f>Q1668*H1668</f>
        <v>1.1920000000000002E-2</v>
      </c>
      <c r="S1668" s="147">
        <v>0</v>
      </c>
      <c r="T1668" s="148">
        <f>S1668*H1668</f>
        <v>0</v>
      </c>
      <c r="AR1668" s="149" t="s">
        <v>237</v>
      </c>
      <c r="AT1668" s="149" t="s">
        <v>232</v>
      </c>
      <c r="AU1668" s="149" t="s">
        <v>89</v>
      </c>
      <c r="AY1668" s="17" t="s">
        <v>230</v>
      </c>
      <c r="BE1668" s="150">
        <f>IF(N1668="základní",J1668,0)</f>
        <v>0</v>
      </c>
      <c r="BF1668" s="150">
        <f>IF(N1668="snížená",J1668,0)</f>
        <v>0</v>
      </c>
      <c r="BG1668" s="150">
        <f>IF(N1668="zákl. přenesená",J1668,0)</f>
        <v>0</v>
      </c>
      <c r="BH1668" s="150">
        <f>IF(N1668="sníž. přenesená",J1668,0)</f>
        <v>0</v>
      </c>
      <c r="BI1668" s="150">
        <f>IF(N1668="nulová",J1668,0)</f>
        <v>0</v>
      </c>
      <c r="BJ1668" s="17" t="s">
        <v>21</v>
      </c>
      <c r="BK1668" s="150">
        <f>ROUND(I1668*H1668,2)</f>
        <v>0</v>
      </c>
      <c r="BL1668" s="17" t="s">
        <v>237</v>
      </c>
      <c r="BM1668" s="149" t="s">
        <v>1040</v>
      </c>
    </row>
    <row r="1669" spans="2:65" s="14" customFormat="1" ht="11.25">
      <c r="B1669" s="172"/>
      <c r="D1669" s="152" t="s">
        <v>250</v>
      </c>
      <c r="E1669" s="173" t="s">
        <v>1</v>
      </c>
      <c r="F1669" s="174" t="s">
        <v>332</v>
      </c>
      <c r="H1669" s="173" t="s">
        <v>1</v>
      </c>
      <c r="I1669" s="175"/>
      <c r="L1669" s="172"/>
      <c r="M1669" s="176"/>
      <c r="T1669" s="177"/>
      <c r="AT1669" s="173" t="s">
        <v>250</v>
      </c>
      <c r="AU1669" s="173" t="s">
        <v>89</v>
      </c>
      <c r="AV1669" s="14" t="s">
        <v>21</v>
      </c>
      <c r="AW1669" s="14" t="s">
        <v>36</v>
      </c>
      <c r="AX1669" s="14" t="s">
        <v>81</v>
      </c>
      <c r="AY1669" s="173" t="s">
        <v>230</v>
      </c>
    </row>
    <row r="1670" spans="2:65" s="12" customFormat="1" ht="11.25">
      <c r="B1670" s="151"/>
      <c r="D1670" s="152" t="s">
        <v>250</v>
      </c>
      <c r="E1670" s="153" t="s">
        <v>1</v>
      </c>
      <c r="F1670" s="154" t="s">
        <v>340</v>
      </c>
      <c r="H1670" s="155">
        <v>149</v>
      </c>
      <c r="I1670" s="156"/>
      <c r="L1670" s="151"/>
      <c r="M1670" s="157"/>
      <c r="T1670" s="158"/>
      <c r="AT1670" s="153" t="s">
        <v>250</v>
      </c>
      <c r="AU1670" s="153" t="s">
        <v>89</v>
      </c>
      <c r="AV1670" s="12" t="s">
        <v>89</v>
      </c>
      <c r="AW1670" s="12" t="s">
        <v>36</v>
      </c>
      <c r="AX1670" s="12" t="s">
        <v>21</v>
      </c>
      <c r="AY1670" s="153" t="s">
        <v>230</v>
      </c>
    </row>
    <row r="1671" spans="2:65" s="1" customFormat="1" ht="21.75" customHeight="1">
      <c r="B1671" s="32"/>
      <c r="C1671" s="138" t="s">
        <v>1041</v>
      </c>
      <c r="D1671" s="138" t="s">
        <v>232</v>
      </c>
      <c r="E1671" s="139" t="s">
        <v>348</v>
      </c>
      <c r="F1671" s="140" t="s">
        <v>349</v>
      </c>
      <c r="G1671" s="141" t="s">
        <v>350</v>
      </c>
      <c r="H1671" s="142">
        <v>46.563000000000002</v>
      </c>
      <c r="I1671" s="143"/>
      <c r="J1671" s="144">
        <f>ROUND(I1671*H1671,2)</f>
        <v>0</v>
      </c>
      <c r="K1671" s="140" t="s">
        <v>236</v>
      </c>
      <c r="L1671" s="32"/>
      <c r="M1671" s="145" t="s">
        <v>1</v>
      </c>
      <c r="N1671" s="146" t="s">
        <v>46</v>
      </c>
      <c r="P1671" s="147">
        <f>O1671*H1671</f>
        <v>0</v>
      </c>
      <c r="Q1671" s="147">
        <v>0</v>
      </c>
      <c r="R1671" s="147">
        <f>Q1671*H1671</f>
        <v>0</v>
      </c>
      <c r="S1671" s="147">
        <v>0</v>
      </c>
      <c r="T1671" s="148">
        <f>S1671*H1671</f>
        <v>0</v>
      </c>
      <c r="AR1671" s="149" t="s">
        <v>237</v>
      </c>
      <c r="AT1671" s="149" t="s">
        <v>232</v>
      </c>
      <c r="AU1671" s="149" t="s">
        <v>89</v>
      </c>
      <c r="AY1671" s="17" t="s">
        <v>230</v>
      </c>
      <c r="BE1671" s="150">
        <f>IF(N1671="základní",J1671,0)</f>
        <v>0</v>
      </c>
      <c r="BF1671" s="150">
        <f>IF(N1671="snížená",J1671,0)</f>
        <v>0</v>
      </c>
      <c r="BG1671" s="150">
        <f>IF(N1671="zákl. přenesená",J1671,0)</f>
        <v>0</v>
      </c>
      <c r="BH1671" s="150">
        <f>IF(N1671="sníž. přenesená",J1671,0)</f>
        <v>0</v>
      </c>
      <c r="BI1671" s="150">
        <f>IF(N1671="nulová",J1671,0)</f>
        <v>0</v>
      </c>
      <c r="BJ1671" s="17" t="s">
        <v>21</v>
      </c>
      <c r="BK1671" s="150">
        <f>ROUND(I1671*H1671,2)</f>
        <v>0</v>
      </c>
      <c r="BL1671" s="17" t="s">
        <v>237</v>
      </c>
      <c r="BM1671" s="149" t="s">
        <v>1042</v>
      </c>
    </row>
    <row r="1672" spans="2:65" s="1" customFormat="1" ht="24.2" customHeight="1">
      <c r="B1672" s="32"/>
      <c r="C1672" s="138" t="s">
        <v>1043</v>
      </c>
      <c r="D1672" s="138" t="s">
        <v>232</v>
      </c>
      <c r="E1672" s="139" t="s">
        <v>353</v>
      </c>
      <c r="F1672" s="140" t="s">
        <v>354</v>
      </c>
      <c r="G1672" s="141" t="s">
        <v>350</v>
      </c>
      <c r="H1672" s="142">
        <v>419.06700000000001</v>
      </c>
      <c r="I1672" s="143"/>
      <c r="J1672" s="144">
        <f>ROUND(I1672*H1672,2)</f>
        <v>0</v>
      </c>
      <c r="K1672" s="140" t="s">
        <v>236</v>
      </c>
      <c r="L1672" s="32"/>
      <c r="M1672" s="145" t="s">
        <v>1</v>
      </c>
      <c r="N1672" s="146" t="s">
        <v>46</v>
      </c>
      <c r="P1672" s="147">
        <f>O1672*H1672</f>
        <v>0</v>
      </c>
      <c r="Q1672" s="147">
        <v>0</v>
      </c>
      <c r="R1672" s="147">
        <f>Q1672*H1672</f>
        <v>0</v>
      </c>
      <c r="S1672" s="147">
        <v>0</v>
      </c>
      <c r="T1672" s="148">
        <f>S1672*H1672</f>
        <v>0</v>
      </c>
      <c r="AR1672" s="149" t="s">
        <v>237</v>
      </c>
      <c r="AT1672" s="149" t="s">
        <v>232</v>
      </c>
      <c r="AU1672" s="149" t="s">
        <v>89</v>
      </c>
      <c r="AY1672" s="17" t="s">
        <v>230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21</v>
      </c>
      <c r="BK1672" s="150">
        <f>ROUND(I1672*H1672,2)</f>
        <v>0</v>
      </c>
      <c r="BL1672" s="17" t="s">
        <v>237</v>
      </c>
      <c r="BM1672" s="149" t="s">
        <v>1044</v>
      </c>
    </row>
    <row r="1673" spans="2:65" s="12" customFormat="1" ht="11.25">
      <c r="B1673" s="151"/>
      <c r="D1673" s="152" t="s">
        <v>250</v>
      </c>
      <c r="F1673" s="154" t="s">
        <v>1045</v>
      </c>
      <c r="H1673" s="155">
        <v>419.06700000000001</v>
      </c>
      <c r="I1673" s="156"/>
      <c r="L1673" s="151"/>
      <c r="M1673" s="157"/>
      <c r="T1673" s="158"/>
      <c r="AT1673" s="153" t="s">
        <v>250</v>
      </c>
      <c r="AU1673" s="153" t="s">
        <v>89</v>
      </c>
      <c r="AV1673" s="12" t="s">
        <v>89</v>
      </c>
      <c r="AW1673" s="12" t="s">
        <v>4</v>
      </c>
      <c r="AX1673" s="12" t="s">
        <v>21</v>
      </c>
      <c r="AY1673" s="153" t="s">
        <v>230</v>
      </c>
    </row>
    <row r="1674" spans="2:65" s="1" customFormat="1" ht="37.9" customHeight="1">
      <c r="B1674" s="32"/>
      <c r="C1674" s="138" t="s">
        <v>1046</v>
      </c>
      <c r="D1674" s="138" t="s">
        <v>232</v>
      </c>
      <c r="E1674" s="139" t="s">
        <v>357</v>
      </c>
      <c r="F1674" s="140" t="s">
        <v>358</v>
      </c>
      <c r="G1674" s="141" t="s">
        <v>350</v>
      </c>
      <c r="H1674" s="142">
        <v>46.563000000000002</v>
      </c>
      <c r="I1674" s="143"/>
      <c r="J1674" s="144">
        <f>ROUND(I1674*H1674,2)</f>
        <v>0</v>
      </c>
      <c r="K1674" s="140" t="s">
        <v>248</v>
      </c>
      <c r="L1674" s="32"/>
      <c r="M1674" s="145" t="s">
        <v>1</v>
      </c>
      <c r="N1674" s="146" t="s">
        <v>46</v>
      </c>
      <c r="P1674" s="147">
        <f>O1674*H1674</f>
        <v>0</v>
      </c>
      <c r="Q1674" s="147">
        <v>0</v>
      </c>
      <c r="R1674" s="147">
        <f>Q1674*H1674</f>
        <v>0</v>
      </c>
      <c r="S1674" s="147">
        <v>0</v>
      </c>
      <c r="T1674" s="148">
        <f>S1674*H1674</f>
        <v>0</v>
      </c>
      <c r="AR1674" s="149" t="s">
        <v>237</v>
      </c>
      <c r="AT1674" s="149" t="s">
        <v>232</v>
      </c>
      <c r="AU1674" s="149" t="s">
        <v>89</v>
      </c>
      <c r="AY1674" s="17" t="s">
        <v>230</v>
      </c>
      <c r="BE1674" s="150">
        <f>IF(N1674="základní",J1674,0)</f>
        <v>0</v>
      </c>
      <c r="BF1674" s="150">
        <f>IF(N1674="snížená",J1674,0)</f>
        <v>0</v>
      </c>
      <c r="BG1674" s="150">
        <f>IF(N1674="zákl. přenesená",J1674,0)</f>
        <v>0</v>
      </c>
      <c r="BH1674" s="150">
        <f>IF(N1674="sníž. přenesená",J1674,0)</f>
        <v>0</v>
      </c>
      <c r="BI1674" s="150">
        <f>IF(N1674="nulová",J1674,0)</f>
        <v>0</v>
      </c>
      <c r="BJ1674" s="17" t="s">
        <v>21</v>
      </c>
      <c r="BK1674" s="150">
        <f>ROUND(I1674*H1674,2)</f>
        <v>0</v>
      </c>
      <c r="BL1674" s="17" t="s">
        <v>237</v>
      </c>
      <c r="BM1674" s="149" t="s">
        <v>1047</v>
      </c>
    </row>
    <row r="1675" spans="2:65" s="1" customFormat="1" ht="33" customHeight="1">
      <c r="B1675" s="32"/>
      <c r="C1675" s="138" t="s">
        <v>171</v>
      </c>
      <c r="D1675" s="138" t="s">
        <v>232</v>
      </c>
      <c r="E1675" s="139" t="s">
        <v>803</v>
      </c>
      <c r="F1675" s="140" t="s">
        <v>804</v>
      </c>
      <c r="G1675" s="141" t="s">
        <v>276</v>
      </c>
      <c r="H1675" s="142">
        <v>316</v>
      </c>
      <c r="I1675" s="143"/>
      <c r="J1675" s="144">
        <f>ROUND(I1675*H1675,2)</f>
        <v>0</v>
      </c>
      <c r="K1675" s="140" t="s">
        <v>236</v>
      </c>
      <c r="L1675" s="32"/>
      <c r="M1675" s="145" t="s">
        <v>1</v>
      </c>
      <c r="N1675" s="146" t="s">
        <v>46</v>
      </c>
      <c r="P1675" s="147">
        <f>O1675*H1675</f>
        <v>0</v>
      </c>
      <c r="Q1675" s="147">
        <v>0.12966</v>
      </c>
      <c r="R1675" s="147">
        <f>Q1675*H1675</f>
        <v>40.972560000000001</v>
      </c>
      <c r="S1675" s="147">
        <v>0</v>
      </c>
      <c r="T1675" s="148">
        <f>S1675*H1675</f>
        <v>0</v>
      </c>
      <c r="AR1675" s="149" t="s">
        <v>237</v>
      </c>
      <c r="AT1675" s="149" t="s">
        <v>232</v>
      </c>
      <c r="AU1675" s="149" t="s">
        <v>89</v>
      </c>
      <c r="AY1675" s="17" t="s">
        <v>230</v>
      </c>
      <c r="BE1675" s="150">
        <f>IF(N1675="základní",J1675,0)</f>
        <v>0</v>
      </c>
      <c r="BF1675" s="150">
        <f>IF(N1675="snížená",J1675,0)</f>
        <v>0</v>
      </c>
      <c r="BG1675" s="150">
        <f>IF(N1675="zákl. přenesená",J1675,0)</f>
        <v>0</v>
      </c>
      <c r="BH1675" s="150">
        <f>IF(N1675="sníž. přenesená",J1675,0)</f>
        <v>0</v>
      </c>
      <c r="BI1675" s="150">
        <f>IF(N1675="nulová",J1675,0)</f>
        <v>0</v>
      </c>
      <c r="BJ1675" s="17" t="s">
        <v>21</v>
      </c>
      <c r="BK1675" s="150">
        <f>ROUND(I1675*H1675,2)</f>
        <v>0</v>
      </c>
      <c r="BL1675" s="17" t="s">
        <v>237</v>
      </c>
      <c r="BM1675" s="149" t="s">
        <v>1048</v>
      </c>
    </row>
    <row r="1676" spans="2:65" s="14" customFormat="1" ht="11.25">
      <c r="B1676" s="172"/>
      <c r="D1676" s="152" t="s">
        <v>250</v>
      </c>
      <c r="E1676" s="173" t="s">
        <v>1</v>
      </c>
      <c r="F1676" s="174" t="s">
        <v>724</v>
      </c>
      <c r="H1676" s="173" t="s">
        <v>1</v>
      </c>
      <c r="I1676" s="175"/>
      <c r="L1676" s="172"/>
      <c r="M1676" s="176"/>
      <c r="T1676" s="177"/>
      <c r="AT1676" s="173" t="s">
        <v>250</v>
      </c>
      <c r="AU1676" s="173" t="s">
        <v>89</v>
      </c>
      <c r="AV1676" s="14" t="s">
        <v>21</v>
      </c>
      <c r="AW1676" s="14" t="s">
        <v>36</v>
      </c>
      <c r="AX1676" s="14" t="s">
        <v>81</v>
      </c>
      <c r="AY1676" s="173" t="s">
        <v>230</v>
      </c>
    </row>
    <row r="1677" spans="2:65" s="14" customFormat="1" ht="11.25">
      <c r="B1677" s="172"/>
      <c r="D1677" s="152" t="s">
        <v>250</v>
      </c>
      <c r="E1677" s="173" t="s">
        <v>1</v>
      </c>
      <c r="F1677" s="174" t="s">
        <v>1010</v>
      </c>
      <c r="H1677" s="173" t="s">
        <v>1</v>
      </c>
      <c r="I1677" s="175"/>
      <c r="L1677" s="172"/>
      <c r="M1677" s="176"/>
      <c r="T1677" s="177"/>
      <c r="AT1677" s="173" t="s">
        <v>250</v>
      </c>
      <c r="AU1677" s="173" t="s">
        <v>89</v>
      </c>
      <c r="AV1677" s="14" t="s">
        <v>21</v>
      </c>
      <c r="AW1677" s="14" t="s">
        <v>36</v>
      </c>
      <c r="AX1677" s="14" t="s">
        <v>81</v>
      </c>
      <c r="AY1677" s="173" t="s">
        <v>230</v>
      </c>
    </row>
    <row r="1678" spans="2:65" s="12" customFormat="1" ht="11.25">
      <c r="B1678" s="151"/>
      <c r="D1678" s="152" t="s">
        <v>250</v>
      </c>
      <c r="E1678" s="153" t="s">
        <v>1</v>
      </c>
      <c r="F1678" s="154" t="s">
        <v>1011</v>
      </c>
      <c r="H1678" s="155">
        <v>316</v>
      </c>
      <c r="I1678" s="156"/>
      <c r="L1678" s="151"/>
      <c r="M1678" s="157"/>
      <c r="T1678" s="158"/>
      <c r="AT1678" s="153" t="s">
        <v>250</v>
      </c>
      <c r="AU1678" s="153" t="s">
        <v>89</v>
      </c>
      <c r="AV1678" s="12" t="s">
        <v>89</v>
      </c>
      <c r="AW1678" s="12" t="s">
        <v>36</v>
      </c>
      <c r="AX1678" s="12" t="s">
        <v>81</v>
      </c>
      <c r="AY1678" s="153" t="s">
        <v>230</v>
      </c>
    </row>
    <row r="1679" spans="2:65" s="13" customFormat="1" ht="11.25">
      <c r="B1679" s="159"/>
      <c r="D1679" s="152" t="s">
        <v>250</v>
      </c>
      <c r="E1679" s="160" t="s">
        <v>183</v>
      </c>
      <c r="F1679" s="161" t="s">
        <v>252</v>
      </c>
      <c r="H1679" s="162">
        <v>316</v>
      </c>
      <c r="I1679" s="163"/>
      <c r="L1679" s="159"/>
      <c r="M1679" s="164"/>
      <c r="T1679" s="165"/>
      <c r="AT1679" s="160" t="s">
        <v>250</v>
      </c>
      <c r="AU1679" s="160" t="s">
        <v>89</v>
      </c>
      <c r="AV1679" s="13" t="s">
        <v>237</v>
      </c>
      <c r="AW1679" s="13" t="s">
        <v>36</v>
      </c>
      <c r="AX1679" s="13" t="s">
        <v>21</v>
      </c>
      <c r="AY1679" s="160" t="s">
        <v>230</v>
      </c>
    </row>
    <row r="1680" spans="2:65" s="1" customFormat="1" ht="24.2" customHeight="1">
      <c r="B1680" s="32"/>
      <c r="C1680" s="138" t="s">
        <v>1049</v>
      </c>
      <c r="D1680" s="138" t="s">
        <v>232</v>
      </c>
      <c r="E1680" s="139" t="s">
        <v>807</v>
      </c>
      <c r="F1680" s="140" t="s">
        <v>808</v>
      </c>
      <c r="G1680" s="141" t="s">
        <v>276</v>
      </c>
      <c r="H1680" s="142">
        <v>316</v>
      </c>
      <c r="I1680" s="143"/>
      <c r="J1680" s="144">
        <f>ROUND(I1680*H1680,2)</f>
        <v>0</v>
      </c>
      <c r="K1680" s="140" t="s">
        <v>248</v>
      </c>
      <c r="L1680" s="32"/>
      <c r="M1680" s="145" t="s">
        <v>1</v>
      </c>
      <c r="N1680" s="146" t="s">
        <v>46</v>
      </c>
      <c r="P1680" s="147">
        <f>O1680*H1680</f>
        <v>0</v>
      </c>
      <c r="Q1680" s="147">
        <v>0</v>
      </c>
      <c r="R1680" s="147">
        <f>Q1680*H1680</f>
        <v>0</v>
      </c>
      <c r="S1680" s="147">
        <v>0</v>
      </c>
      <c r="T1680" s="148">
        <f>S1680*H1680</f>
        <v>0</v>
      </c>
      <c r="AR1680" s="149" t="s">
        <v>237</v>
      </c>
      <c r="AT1680" s="149" t="s">
        <v>232</v>
      </c>
      <c r="AU1680" s="149" t="s">
        <v>89</v>
      </c>
      <c r="AY1680" s="17" t="s">
        <v>230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21</v>
      </c>
      <c r="BK1680" s="150">
        <f>ROUND(I1680*H1680,2)</f>
        <v>0</v>
      </c>
      <c r="BL1680" s="17" t="s">
        <v>237</v>
      </c>
      <c r="BM1680" s="149" t="s">
        <v>1050</v>
      </c>
    </row>
    <row r="1681" spans="2:65" s="12" customFormat="1" ht="11.25">
      <c r="B1681" s="151"/>
      <c r="D1681" s="152" t="s">
        <v>250</v>
      </c>
      <c r="E1681" s="153" t="s">
        <v>1</v>
      </c>
      <c r="F1681" s="154" t="s">
        <v>183</v>
      </c>
      <c r="H1681" s="155">
        <v>316</v>
      </c>
      <c r="I1681" s="156"/>
      <c r="L1681" s="151"/>
      <c r="M1681" s="157"/>
      <c r="T1681" s="158"/>
      <c r="AT1681" s="153" t="s">
        <v>250</v>
      </c>
      <c r="AU1681" s="153" t="s">
        <v>89</v>
      </c>
      <c r="AV1681" s="12" t="s">
        <v>89</v>
      </c>
      <c r="AW1681" s="12" t="s">
        <v>36</v>
      </c>
      <c r="AX1681" s="12" t="s">
        <v>21</v>
      </c>
      <c r="AY1681" s="153" t="s">
        <v>230</v>
      </c>
    </row>
    <row r="1682" spans="2:65" s="1" customFormat="1" ht="11.25">
      <c r="B1682" s="32"/>
      <c r="D1682" s="152" t="s">
        <v>257</v>
      </c>
      <c r="F1682" s="166" t="s">
        <v>1009</v>
      </c>
      <c r="L1682" s="32"/>
      <c r="M1682" s="167"/>
      <c r="T1682" s="56"/>
      <c r="AU1682" s="17" t="s">
        <v>89</v>
      </c>
    </row>
    <row r="1683" spans="2:65" s="1" customFormat="1" ht="11.25">
      <c r="B1683" s="32"/>
      <c r="D1683" s="152" t="s">
        <v>257</v>
      </c>
      <c r="F1683" s="168" t="s">
        <v>724</v>
      </c>
      <c r="H1683" s="169">
        <v>0</v>
      </c>
      <c r="L1683" s="32"/>
      <c r="M1683" s="167"/>
      <c r="T1683" s="56"/>
      <c r="AU1683" s="17" t="s">
        <v>89</v>
      </c>
    </row>
    <row r="1684" spans="2:65" s="1" customFormat="1" ht="11.25">
      <c r="B1684" s="32"/>
      <c r="D1684" s="152" t="s">
        <v>257</v>
      </c>
      <c r="F1684" s="168" t="s">
        <v>1010</v>
      </c>
      <c r="H1684" s="169">
        <v>0</v>
      </c>
      <c r="L1684" s="32"/>
      <c r="M1684" s="167"/>
      <c r="T1684" s="56"/>
      <c r="AU1684" s="17" t="s">
        <v>89</v>
      </c>
    </row>
    <row r="1685" spans="2:65" s="1" customFormat="1" ht="11.25">
      <c r="B1685" s="32"/>
      <c r="D1685" s="152" t="s">
        <v>257</v>
      </c>
      <c r="F1685" s="168" t="s">
        <v>1011</v>
      </c>
      <c r="H1685" s="169">
        <v>316</v>
      </c>
      <c r="L1685" s="32"/>
      <c r="M1685" s="167"/>
      <c r="T1685" s="56"/>
      <c r="AU1685" s="17" t="s">
        <v>89</v>
      </c>
    </row>
    <row r="1686" spans="2:65" s="1" customFormat="1" ht="11.25">
      <c r="B1686" s="32"/>
      <c r="D1686" s="152" t="s">
        <v>257</v>
      </c>
      <c r="F1686" s="168" t="s">
        <v>252</v>
      </c>
      <c r="H1686" s="169">
        <v>316</v>
      </c>
      <c r="L1686" s="32"/>
      <c r="M1686" s="167"/>
      <c r="T1686" s="56"/>
      <c r="AU1686" s="17" t="s">
        <v>89</v>
      </c>
    </row>
    <row r="1687" spans="2:65" s="1" customFormat="1" ht="33" customHeight="1">
      <c r="B1687" s="32"/>
      <c r="C1687" s="138" t="s">
        <v>186</v>
      </c>
      <c r="D1687" s="138" t="s">
        <v>232</v>
      </c>
      <c r="E1687" s="139" t="s">
        <v>811</v>
      </c>
      <c r="F1687" s="140" t="s">
        <v>812</v>
      </c>
      <c r="G1687" s="141" t="s">
        <v>247</v>
      </c>
      <c r="H1687" s="142">
        <v>151</v>
      </c>
      <c r="I1687" s="143"/>
      <c r="J1687" s="144">
        <f>ROUND(I1687*H1687,2)</f>
        <v>0</v>
      </c>
      <c r="K1687" s="140" t="s">
        <v>236</v>
      </c>
      <c r="L1687" s="32"/>
      <c r="M1687" s="145" t="s">
        <v>1</v>
      </c>
      <c r="N1687" s="146" t="s">
        <v>46</v>
      </c>
      <c r="P1687" s="147">
        <f>O1687*H1687</f>
        <v>0</v>
      </c>
      <c r="Q1687" s="147">
        <v>6.0999999999999997E-4</v>
      </c>
      <c r="R1687" s="147">
        <f>Q1687*H1687</f>
        <v>9.2109999999999997E-2</v>
      </c>
      <c r="S1687" s="147">
        <v>0</v>
      </c>
      <c r="T1687" s="148">
        <f>S1687*H1687</f>
        <v>0</v>
      </c>
      <c r="AR1687" s="149" t="s">
        <v>237</v>
      </c>
      <c r="AT1687" s="149" t="s">
        <v>232</v>
      </c>
      <c r="AU1687" s="149" t="s">
        <v>89</v>
      </c>
      <c r="AY1687" s="17" t="s">
        <v>230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21</v>
      </c>
      <c r="BK1687" s="150">
        <f>ROUND(I1687*H1687,2)</f>
        <v>0</v>
      </c>
      <c r="BL1687" s="17" t="s">
        <v>237</v>
      </c>
      <c r="BM1687" s="149" t="s">
        <v>1051</v>
      </c>
    </row>
    <row r="1688" spans="2:65" s="12" customFormat="1" ht="11.25">
      <c r="B1688" s="151"/>
      <c r="D1688" s="152" t="s">
        <v>250</v>
      </c>
      <c r="E1688" s="153" t="s">
        <v>1</v>
      </c>
      <c r="F1688" s="154" t="s">
        <v>185</v>
      </c>
      <c r="H1688" s="155">
        <v>151</v>
      </c>
      <c r="I1688" s="156"/>
      <c r="L1688" s="151"/>
      <c r="M1688" s="157"/>
      <c r="T1688" s="158"/>
      <c r="AT1688" s="153" t="s">
        <v>250</v>
      </c>
      <c r="AU1688" s="153" t="s">
        <v>89</v>
      </c>
      <c r="AV1688" s="12" t="s">
        <v>89</v>
      </c>
      <c r="AW1688" s="12" t="s">
        <v>36</v>
      </c>
      <c r="AX1688" s="12" t="s">
        <v>21</v>
      </c>
      <c r="AY1688" s="153" t="s">
        <v>230</v>
      </c>
    </row>
    <row r="1689" spans="2:65" s="1" customFormat="1" ht="11.25">
      <c r="B1689" s="32"/>
      <c r="D1689" s="152" t="s">
        <v>257</v>
      </c>
      <c r="F1689" s="166" t="s">
        <v>1052</v>
      </c>
      <c r="L1689" s="32"/>
      <c r="M1689" s="167"/>
      <c r="T1689" s="56"/>
      <c r="AU1689" s="17" t="s">
        <v>89</v>
      </c>
    </row>
    <row r="1690" spans="2:65" s="1" customFormat="1" ht="11.25">
      <c r="B1690" s="32"/>
      <c r="D1690" s="152" t="s">
        <v>257</v>
      </c>
      <c r="F1690" s="168" t="s">
        <v>1014</v>
      </c>
      <c r="H1690" s="169">
        <v>151</v>
      </c>
      <c r="L1690" s="32"/>
      <c r="M1690" s="167"/>
      <c r="T1690" s="56"/>
      <c r="AU1690" s="17" t="s">
        <v>89</v>
      </c>
    </row>
    <row r="1691" spans="2:65" s="1" customFormat="1" ht="11.25">
      <c r="B1691" s="32"/>
      <c r="D1691" s="152" t="s">
        <v>257</v>
      </c>
      <c r="F1691" s="168" t="s">
        <v>252</v>
      </c>
      <c r="H1691" s="169">
        <v>151</v>
      </c>
      <c r="L1691" s="32"/>
      <c r="M1691" s="167"/>
      <c r="T1691" s="56"/>
      <c r="AU1691" s="17" t="s">
        <v>89</v>
      </c>
    </row>
    <row r="1692" spans="2:65" s="1" customFormat="1" ht="37.9" customHeight="1">
      <c r="B1692" s="32"/>
      <c r="C1692" s="138" t="s">
        <v>1053</v>
      </c>
      <c r="D1692" s="138" t="s">
        <v>232</v>
      </c>
      <c r="E1692" s="139" t="s">
        <v>821</v>
      </c>
      <c r="F1692" s="140" t="s">
        <v>822</v>
      </c>
      <c r="G1692" s="141" t="s">
        <v>276</v>
      </c>
      <c r="H1692" s="142">
        <v>230.95</v>
      </c>
      <c r="I1692" s="143"/>
      <c r="J1692" s="144">
        <f>ROUND(I1692*H1692,2)</f>
        <v>0</v>
      </c>
      <c r="K1692" s="140" t="s">
        <v>236</v>
      </c>
      <c r="L1692" s="32"/>
      <c r="M1692" s="145" t="s">
        <v>1</v>
      </c>
      <c r="N1692" s="146" t="s">
        <v>46</v>
      </c>
      <c r="P1692" s="147">
        <f>O1692*H1692</f>
        <v>0</v>
      </c>
      <c r="Q1692" s="147">
        <v>0.26375999999999999</v>
      </c>
      <c r="R1692" s="147">
        <f>Q1692*H1692</f>
        <v>60.915371999999998</v>
      </c>
      <c r="S1692" s="147">
        <v>0</v>
      </c>
      <c r="T1692" s="148">
        <f>S1692*H1692</f>
        <v>0</v>
      </c>
      <c r="AR1692" s="149" t="s">
        <v>237</v>
      </c>
      <c r="AT1692" s="149" t="s">
        <v>232</v>
      </c>
      <c r="AU1692" s="149" t="s">
        <v>89</v>
      </c>
      <c r="AY1692" s="17" t="s">
        <v>230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21</v>
      </c>
      <c r="BK1692" s="150">
        <f>ROUND(I1692*H1692,2)</f>
        <v>0</v>
      </c>
      <c r="BL1692" s="17" t="s">
        <v>237</v>
      </c>
      <c r="BM1692" s="149" t="s">
        <v>1054</v>
      </c>
    </row>
    <row r="1693" spans="2:65" s="14" customFormat="1" ht="11.25">
      <c r="B1693" s="172"/>
      <c r="D1693" s="152" t="s">
        <v>250</v>
      </c>
      <c r="E1693" s="173" t="s">
        <v>1</v>
      </c>
      <c r="F1693" s="174" t="s">
        <v>1020</v>
      </c>
      <c r="H1693" s="173" t="s">
        <v>1</v>
      </c>
      <c r="I1693" s="175"/>
      <c r="L1693" s="172"/>
      <c r="M1693" s="176"/>
      <c r="T1693" s="177"/>
      <c r="AT1693" s="173" t="s">
        <v>250</v>
      </c>
      <c r="AU1693" s="173" t="s">
        <v>89</v>
      </c>
      <c r="AV1693" s="14" t="s">
        <v>21</v>
      </c>
      <c r="AW1693" s="14" t="s">
        <v>36</v>
      </c>
      <c r="AX1693" s="14" t="s">
        <v>81</v>
      </c>
      <c r="AY1693" s="173" t="s">
        <v>230</v>
      </c>
    </row>
    <row r="1694" spans="2:65" s="12" customFormat="1" ht="11.25">
      <c r="B1694" s="151"/>
      <c r="D1694" s="152" t="s">
        <v>250</v>
      </c>
      <c r="E1694" s="153" t="s">
        <v>1</v>
      </c>
      <c r="F1694" s="154" t="s">
        <v>1021</v>
      </c>
      <c r="H1694" s="155">
        <v>230.95</v>
      </c>
      <c r="I1694" s="156"/>
      <c r="L1694" s="151"/>
      <c r="M1694" s="157"/>
      <c r="T1694" s="158"/>
      <c r="AT1694" s="153" t="s">
        <v>250</v>
      </c>
      <c r="AU1694" s="153" t="s">
        <v>89</v>
      </c>
      <c r="AV1694" s="12" t="s">
        <v>89</v>
      </c>
      <c r="AW1694" s="12" t="s">
        <v>36</v>
      </c>
      <c r="AX1694" s="12" t="s">
        <v>81</v>
      </c>
      <c r="AY1694" s="153" t="s">
        <v>230</v>
      </c>
    </row>
    <row r="1695" spans="2:65" s="13" customFormat="1" ht="11.25">
      <c r="B1695" s="159"/>
      <c r="D1695" s="152" t="s">
        <v>250</v>
      </c>
      <c r="E1695" s="160" t="s">
        <v>181</v>
      </c>
      <c r="F1695" s="161" t="s">
        <v>252</v>
      </c>
      <c r="H1695" s="162">
        <v>230.95</v>
      </c>
      <c r="I1695" s="163"/>
      <c r="L1695" s="159"/>
      <c r="M1695" s="164"/>
      <c r="T1695" s="165"/>
      <c r="AT1695" s="160" t="s">
        <v>250</v>
      </c>
      <c r="AU1695" s="160" t="s">
        <v>89</v>
      </c>
      <c r="AV1695" s="13" t="s">
        <v>237</v>
      </c>
      <c r="AW1695" s="13" t="s">
        <v>36</v>
      </c>
      <c r="AX1695" s="13" t="s">
        <v>21</v>
      </c>
      <c r="AY1695" s="160" t="s">
        <v>230</v>
      </c>
    </row>
    <row r="1696" spans="2:65" s="1" customFormat="1" ht="24.2" customHeight="1">
      <c r="B1696" s="32"/>
      <c r="C1696" s="138" t="s">
        <v>1055</v>
      </c>
      <c r="D1696" s="138" t="s">
        <v>232</v>
      </c>
      <c r="E1696" s="139" t="s">
        <v>825</v>
      </c>
      <c r="F1696" s="140" t="s">
        <v>826</v>
      </c>
      <c r="G1696" s="141" t="s">
        <v>276</v>
      </c>
      <c r="H1696" s="142">
        <v>230.95</v>
      </c>
      <c r="I1696" s="143"/>
      <c r="J1696" s="144">
        <f>ROUND(I1696*H1696,2)</f>
        <v>0</v>
      </c>
      <c r="K1696" s="140" t="s">
        <v>248</v>
      </c>
      <c r="L1696" s="32"/>
      <c r="M1696" s="145" t="s">
        <v>1</v>
      </c>
      <c r="N1696" s="146" t="s">
        <v>46</v>
      </c>
      <c r="P1696" s="147">
        <f>O1696*H1696</f>
        <v>0</v>
      </c>
      <c r="Q1696" s="147">
        <v>0</v>
      </c>
      <c r="R1696" s="147">
        <f>Q1696*H1696</f>
        <v>0</v>
      </c>
      <c r="S1696" s="147">
        <v>0</v>
      </c>
      <c r="T1696" s="148">
        <f>S1696*H1696</f>
        <v>0</v>
      </c>
      <c r="AR1696" s="149" t="s">
        <v>237</v>
      </c>
      <c r="AT1696" s="149" t="s">
        <v>232</v>
      </c>
      <c r="AU1696" s="149" t="s">
        <v>89</v>
      </c>
      <c r="AY1696" s="17" t="s">
        <v>230</v>
      </c>
      <c r="BE1696" s="150">
        <f>IF(N1696="základní",J1696,0)</f>
        <v>0</v>
      </c>
      <c r="BF1696" s="150">
        <f>IF(N1696="snížená",J1696,0)</f>
        <v>0</v>
      </c>
      <c r="BG1696" s="150">
        <f>IF(N1696="zákl. přenesená",J1696,0)</f>
        <v>0</v>
      </c>
      <c r="BH1696" s="150">
        <f>IF(N1696="sníž. přenesená",J1696,0)</f>
        <v>0</v>
      </c>
      <c r="BI1696" s="150">
        <f>IF(N1696="nulová",J1696,0)</f>
        <v>0</v>
      </c>
      <c r="BJ1696" s="17" t="s">
        <v>21</v>
      </c>
      <c r="BK1696" s="150">
        <f>ROUND(I1696*H1696,2)</f>
        <v>0</v>
      </c>
      <c r="BL1696" s="17" t="s">
        <v>237</v>
      </c>
      <c r="BM1696" s="149" t="s">
        <v>1056</v>
      </c>
    </row>
    <row r="1697" spans="2:65" s="12" customFormat="1" ht="11.25">
      <c r="B1697" s="151"/>
      <c r="D1697" s="152" t="s">
        <v>250</v>
      </c>
      <c r="E1697" s="153" t="s">
        <v>1</v>
      </c>
      <c r="F1697" s="154" t="s">
        <v>181</v>
      </c>
      <c r="H1697" s="155">
        <v>230.95</v>
      </c>
      <c r="I1697" s="156"/>
      <c r="L1697" s="151"/>
      <c r="M1697" s="157"/>
      <c r="T1697" s="158"/>
      <c r="AT1697" s="153" t="s">
        <v>250</v>
      </c>
      <c r="AU1697" s="153" t="s">
        <v>89</v>
      </c>
      <c r="AV1697" s="12" t="s">
        <v>89</v>
      </c>
      <c r="AW1697" s="12" t="s">
        <v>36</v>
      </c>
      <c r="AX1697" s="12" t="s">
        <v>21</v>
      </c>
      <c r="AY1697" s="153" t="s">
        <v>230</v>
      </c>
    </row>
    <row r="1698" spans="2:65" s="1" customFormat="1" ht="11.25">
      <c r="B1698" s="32"/>
      <c r="D1698" s="152" t="s">
        <v>257</v>
      </c>
      <c r="F1698" s="166" t="s">
        <v>1019</v>
      </c>
      <c r="L1698" s="32"/>
      <c r="M1698" s="167"/>
      <c r="T1698" s="56"/>
      <c r="AU1698" s="17" t="s">
        <v>89</v>
      </c>
    </row>
    <row r="1699" spans="2:65" s="1" customFormat="1" ht="11.25">
      <c r="B1699" s="32"/>
      <c r="D1699" s="152" t="s">
        <v>257</v>
      </c>
      <c r="F1699" s="168" t="s">
        <v>1020</v>
      </c>
      <c r="H1699" s="169">
        <v>0</v>
      </c>
      <c r="L1699" s="32"/>
      <c r="M1699" s="167"/>
      <c r="T1699" s="56"/>
      <c r="AU1699" s="17" t="s">
        <v>89</v>
      </c>
    </row>
    <row r="1700" spans="2:65" s="1" customFormat="1" ht="11.25">
      <c r="B1700" s="32"/>
      <c r="D1700" s="152" t="s">
        <v>257</v>
      </c>
      <c r="F1700" s="168" t="s">
        <v>1021</v>
      </c>
      <c r="H1700" s="169">
        <v>230.95</v>
      </c>
      <c r="L1700" s="32"/>
      <c r="M1700" s="167"/>
      <c r="T1700" s="56"/>
      <c r="AU1700" s="17" t="s">
        <v>89</v>
      </c>
    </row>
    <row r="1701" spans="2:65" s="1" customFormat="1" ht="11.25">
      <c r="B1701" s="32"/>
      <c r="D1701" s="152" t="s">
        <v>257</v>
      </c>
      <c r="F1701" s="168" t="s">
        <v>252</v>
      </c>
      <c r="H1701" s="169">
        <v>230.95</v>
      </c>
      <c r="L1701" s="32"/>
      <c r="M1701" s="167"/>
      <c r="T1701" s="56"/>
      <c r="AU1701" s="17" t="s">
        <v>89</v>
      </c>
    </row>
    <row r="1702" spans="2:65" s="1" customFormat="1" ht="37.9" customHeight="1">
      <c r="B1702" s="32"/>
      <c r="C1702" s="138" t="s">
        <v>1057</v>
      </c>
      <c r="D1702" s="138" t="s">
        <v>232</v>
      </c>
      <c r="E1702" s="139" t="s">
        <v>1058</v>
      </c>
      <c r="F1702" s="140" t="s">
        <v>1059</v>
      </c>
      <c r="G1702" s="141" t="s">
        <v>276</v>
      </c>
      <c r="H1702" s="142">
        <v>156.44999999999999</v>
      </c>
      <c r="I1702" s="143"/>
      <c r="J1702" s="144">
        <f>ROUND(I1702*H1702,2)</f>
        <v>0</v>
      </c>
      <c r="K1702" s="140" t="s">
        <v>248</v>
      </c>
      <c r="L1702" s="32"/>
      <c r="M1702" s="145" t="s">
        <v>1</v>
      </c>
      <c r="N1702" s="146" t="s">
        <v>46</v>
      </c>
      <c r="P1702" s="147">
        <f>O1702*H1702</f>
        <v>0</v>
      </c>
      <c r="Q1702" s="147">
        <v>0.46</v>
      </c>
      <c r="R1702" s="147">
        <f>Q1702*H1702</f>
        <v>71.966999999999999</v>
      </c>
      <c r="S1702" s="147">
        <v>0</v>
      </c>
      <c r="T1702" s="148">
        <f>S1702*H1702</f>
        <v>0</v>
      </c>
      <c r="AR1702" s="149" t="s">
        <v>237</v>
      </c>
      <c r="AT1702" s="149" t="s">
        <v>232</v>
      </c>
      <c r="AU1702" s="149" t="s">
        <v>89</v>
      </c>
      <c r="AY1702" s="17" t="s">
        <v>230</v>
      </c>
      <c r="BE1702" s="150">
        <f>IF(N1702="základní",J1702,0)</f>
        <v>0</v>
      </c>
      <c r="BF1702" s="150">
        <f>IF(N1702="snížená",J1702,0)</f>
        <v>0</v>
      </c>
      <c r="BG1702" s="150">
        <f>IF(N1702="zákl. přenesená",J1702,0)</f>
        <v>0</v>
      </c>
      <c r="BH1702" s="150">
        <f>IF(N1702="sníž. přenesená",J1702,0)</f>
        <v>0</v>
      </c>
      <c r="BI1702" s="150">
        <f>IF(N1702="nulová",J1702,0)</f>
        <v>0</v>
      </c>
      <c r="BJ1702" s="17" t="s">
        <v>21</v>
      </c>
      <c r="BK1702" s="150">
        <f>ROUND(I1702*H1702,2)</f>
        <v>0</v>
      </c>
      <c r="BL1702" s="17" t="s">
        <v>237</v>
      </c>
      <c r="BM1702" s="149" t="s">
        <v>1060</v>
      </c>
    </row>
    <row r="1703" spans="2:65" s="14" customFormat="1" ht="11.25">
      <c r="B1703" s="172"/>
      <c r="D1703" s="152" t="s">
        <v>250</v>
      </c>
      <c r="E1703" s="173" t="s">
        <v>1</v>
      </c>
      <c r="F1703" s="174" t="s">
        <v>1036</v>
      </c>
      <c r="H1703" s="173" t="s">
        <v>1</v>
      </c>
      <c r="I1703" s="175"/>
      <c r="L1703" s="172"/>
      <c r="M1703" s="176"/>
      <c r="T1703" s="177"/>
      <c r="AT1703" s="173" t="s">
        <v>250</v>
      </c>
      <c r="AU1703" s="173" t="s">
        <v>89</v>
      </c>
      <c r="AV1703" s="14" t="s">
        <v>21</v>
      </c>
      <c r="AW1703" s="14" t="s">
        <v>36</v>
      </c>
      <c r="AX1703" s="14" t="s">
        <v>81</v>
      </c>
      <c r="AY1703" s="173" t="s">
        <v>230</v>
      </c>
    </row>
    <row r="1704" spans="2:65" s="14" customFormat="1" ht="11.25">
      <c r="B1704" s="172"/>
      <c r="D1704" s="152" t="s">
        <v>250</v>
      </c>
      <c r="E1704" s="173" t="s">
        <v>1</v>
      </c>
      <c r="F1704" s="174" t="s">
        <v>1037</v>
      </c>
      <c r="H1704" s="173" t="s">
        <v>1</v>
      </c>
      <c r="I1704" s="175"/>
      <c r="L1704" s="172"/>
      <c r="M1704" s="176"/>
      <c r="T1704" s="177"/>
      <c r="AT1704" s="173" t="s">
        <v>250</v>
      </c>
      <c r="AU1704" s="173" t="s">
        <v>89</v>
      </c>
      <c r="AV1704" s="14" t="s">
        <v>21</v>
      </c>
      <c r="AW1704" s="14" t="s">
        <v>36</v>
      </c>
      <c r="AX1704" s="14" t="s">
        <v>81</v>
      </c>
      <c r="AY1704" s="173" t="s">
        <v>230</v>
      </c>
    </row>
    <row r="1705" spans="2:65" s="12" customFormat="1" ht="11.25">
      <c r="B1705" s="151"/>
      <c r="D1705" s="152" t="s">
        <v>250</v>
      </c>
      <c r="E1705" s="153" t="s">
        <v>1</v>
      </c>
      <c r="F1705" s="154" t="s">
        <v>1038</v>
      </c>
      <c r="H1705" s="155">
        <v>156.44999999999999</v>
      </c>
      <c r="I1705" s="156"/>
      <c r="L1705" s="151"/>
      <c r="M1705" s="157"/>
      <c r="T1705" s="158"/>
      <c r="AT1705" s="153" t="s">
        <v>250</v>
      </c>
      <c r="AU1705" s="153" t="s">
        <v>89</v>
      </c>
      <c r="AV1705" s="12" t="s">
        <v>89</v>
      </c>
      <c r="AW1705" s="12" t="s">
        <v>36</v>
      </c>
      <c r="AX1705" s="12" t="s">
        <v>81</v>
      </c>
      <c r="AY1705" s="153" t="s">
        <v>230</v>
      </c>
    </row>
    <row r="1706" spans="2:65" s="13" customFormat="1" ht="11.25">
      <c r="B1706" s="159"/>
      <c r="D1706" s="152" t="s">
        <v>250</v>
      </c>
      <c r="E1706" s="160" t="s">
        <v>164</v>
      </c>
      <c r="F1706" s="161" t="s">
        <v>252</v>
      </c>
      <c r="H1706" s="162">
        <v>156.44999999999999</v>
      </c>
      <c r="I1706" s="163"/>
      <c r="L1706" s="159"/>
      <c r="M1706" s="164"/>
      <c r="T1706" s="165"/>
      <c r="AT1706" s="160" t="s">
        <v>250</v>
      </c>
      <c r="AU1706" s="160" t="s">
        <v>89</v>
      </c>
      <c r="AV1706" s="13" t="s">
        <v>237</v>
      </c>
      <c r="AW1706" s="13" t="s">
        <v>36</v>
      </c>
      <c r="AX1706" s="13" t="s">
        <v>21</v>
      </c>
      <c r="AY1706" s="160" t="s">
        <v>230</v>
      </c>
    </row>
    <row r="1707" spans="2:65" s="1" customFormat="1" ht="24.2" customHeight="1">
      <c r="B1707" s="32"/>
      <c r="C1707" s="138" t="s">
        <v>1061</v>
      </c>
      <c r="D1707" s="138" t="s">
        <v>232</v>
      </c>
      <c r="E1707" s="139" t="s">
        <v>833</v>
      </c>
      <c r="F1707" s="140" t="s">
        <v>834</v>
      </c>
      <c r="G1707" s="141" t="s">
        <v>276</v>
      </c>
      <c r="H1707" s="142">
        <v>81.95</v>
      </c>
      <c r="I1707" s="143"/>
      <c r="J1707" s="144">
        <f>ROUND(I1707*H1707,2)</f>
        <v>0</v>
      </c>
      <c r="K1707" s="140" t="s">
        <v>236</v>
      </c>
      <c r="L1707" s="32"/>
      <c r="M1707" s="145" t="s">
        <v>1</v>
      </c>
      <c r="N1707" s="146" t="s">
        <v>46</v>
      </c>
      <c r="P1707" s="147">
        <f>O1707*H1707</f>
        <v>0</v>
      </c>
      <c r="Q1707" s="147">
        <v>0.34499999999999997</v>
      </c>
      <c r="R1707" s="147">
        <f>Q1707*H1707</f>
        <v>28.272749999999998</v>
      </c>
      <c r="S1707" s="147">
        <v>0</v>
      </c>
      <c r="T1707" s="148">
        <f>S1707*H1707</f>
        <v>0</v>
      </c>
      <c r="AR1707" s="149" t="s">
        <v>237</v>
      </c>
      <c r="AT1707" s="149" t="s">
        <v>232</v>
      </c>
      <c r="AU1707" s="149" t="s">
        <v>89</v>
      </c>
      <c r="AY1707" s="17" t="s">
        <v>230</v>
      </c>
      <c r="BE1707" s="150">
        <f>IF(N1707="základní",J1707,0)</f>
        <v>0</v>
      </c>
      <c r="BF1707" s="150">
        <f>IF(N1707="snížená",J1707,0)</f>
        <v>0</v>
      </c>
      <c r="BG1707" s="150">
        <f>IF(N1707="zákl. přenesená",J1707,0)</f>
        <v>0</v>
      </c>
      <c r="BH1707" s="150">
        <f>IF(N1707="sníž. přenesená",J1707,0)</f>
        <v>0</v>
      </c>
      <c r="BI1707" s="150">
        <f>IF(N1707="nulová",J1707,0)</f>
        <v>0</v>
      </c>
      <c r="BJ1707" s="17" t="s">
        <v>21</v>
      </c>
      <c r="BK1707" s="150">
        <f>ROUND(I1707*H1707,2)</f>
        <v>0</v>
      </c>
      <c r="BL1707" s="17" t="s">
        <v>237</v>
      </c>
      <c r="BM1707" s="149" t="s">
        <v>1062</v>
      </c>
    </row>
    <row r="1708" spans="2:65" s="14" customFormat="1" ht="11.25">
      <c r="B1708" s="172"/>
      <c r="D1708" s="152" t="s">
        <v>250</v>
      </c>
      <c r="E1708" s="173" t="s">
        <v>1</v>
      </c>
      <c r="F1708" s="174" t="s">
        <v>836</v>
      </c>
      <c r="H1708" s="173" t="s">
        <v>1</v>
      </c>
      <c r="I1708" s="175"/>
      <c r="L1708" s="172"/>
      <c r="M1708" s="176"/>
      <c r="T1708" s="177"/>
      <c r="AT1708" s="173" t="s">
        <v>250</v>
      </c>
      <c r="AU1708" s="173" t="s">
        <v>89</v>
      </c>
      <c r="AV1708" s="14" t="s">
        <v>21</v>
      </c>
      <c r="AW1708" s="14" t="s">
        <v>36</v>
      </c>
      <c r="AX1708" s="14" t="s">
        <v>81</v>
      </c>
      <c r="AY1708" s="173" t="s">
        <v>230</v>
      </c>
    </row>
    <row r="1709" spans="2:65" s="12" customFormat="1" ht="11.25">
      <c r="B1709" s="151"/>
      <c r="D1709" s="152" t="s">
        <v>250</v>
      </c>
      <c r="E1709" s="153" t="s">
        <v>1</v>
      </c>
      <c r="F1709" s="154" t="s">
        <v>1063</v>
      </c>
      <c r="H1709" s="155">
        <v>81.95</v>
      </c>
      <c r="I1709" s="156"/>
      <c r="L1709" s="151"/>
      <c r="M1709" s="157"/>
      <c r="T1709" s="158"/>
      <c r="AT1709" s="153" t="s">
        <v>250</v>
      </c>
      <c r="AU1709" s="153" t="s">
        <v>89</v>
      </c>
      <c r="AV1709" s="12" t="s">
        <v>89</v>
      </c>
      <c r="AW1709" s="12" t="s">
        <v>36</v>
      </c>
      <c r="AX1709" s="12" t="s">
        <v>21</v>
      </c>
      <c r="AY1709" s="153" t="s">
        <v>230</v>
      </c>
    </row>
    <row r="1710" spans="2:65" s="1" customFormat="1" ht="11.25">
      <c r="B1710" s="32"/>
      <c r="D1710" s="152" t="s">
        <v>257</v>
      </c>
      <c r="F1710" s="166" t="s">
        <v>331</v>
      </c>
      <c r="L1710" s="32"/>
      <c r="M1710" s="167"/>
      <c r="T1710" s="56"/>
      <c r="AU1710" s="17" t="s">
        <v>89</v>
      </c>
    </row>
    <row r="1711" spans="2:65" s="1" customFormat="1" ht="11.25">
      <c r="B1711" s="32"/>
      <c r="D1711" s="152" t="s">
        <v>257</v>
      </c>
      <c r="F1711" s="168" t="s">
        <v>332</v>
      </c>
      <c r="H1711" s="169">
        <v>0</v>
      </c>
      <c r="L1711" s="32"/>
      <c r="M1711" s="167"/>
      <c r="T1711" s="56"/>
      <c r="AU1711" s="17" t="s">
        <v>89</v>
      </c>
    </row>
    <row r="1712" spans="2:65" s="1" customFormat="1" ht="11.25">
      <c r="B1712" s="32"/>
      <c r="D1712" s="152" t="s">
        <v>257</v>
      </c>
      <c r="F1712" s="168" t="s">
        <v>333</v>
      </c>
      <c r="H1712" s="169">
        <v>81.95</v>
      </c>
      <c r="L1712" s="32"/>
      <c r="M1712" s="167"/>
      <c r="T1712" s="56"/>
      <c r="AU1712" s="17" t="s">
        <v>89</v>
      </c>
    </row>
    <row r="1713" spans="2:65" s="1" customFormat="1" ht="11.25">
      <c r="B1713" s="32"/>
      <c r="D1713" s="152" t="s">
        <v>257</v>
      </c>
      <c r="F1713" s="168" t="s">
        <v>288</v>
      </c>
      <c r="H1713" s="169">
        <v>81.95</v>
      </c>
      <c r="L1713" s="32"/>
      <c r="M1713" s="167"/>
      <c r="T1713" s="56"/>
      <c r="AU1713" s="17" t="s">
        <v>89</v>
      </c>
    </row>
    <row r="1714" spans="2:65" s="1" customFormat="1" ht="24.2" customHeight="1">
      <c r="B1714" s="32"/>
      <c r="C1714" s="138" t="s">
        <v>1064</v>
      </c>
      <c r="D1714" s="138" t="s">
        <v>232</v>
      </c>
      <c r="E1714" s="139" t="s">
        <v>839</v>
      </c>
      <c r="F1714" s="140" t="s">
        <v>656</v>
      </c>
      <c r="G1714" s="141" t="s">
        <v>434</v>
      </c>
      <c r="H1714" s="142">
        <v>12.292999999999999</v>
      </c>
      <c r="I1714" s="143"/>
      <c r="J1714" s="144">
        <f>ROUND(I1714*H1714,2)</f>
        <v>0</v>
      </c>
      <c r="K1714" s="140" t="s">
        <v>248</v>
      </c>
      <c r="L1714" s="32"/>
      <c r="M1714" s="145" t="s">
        <v>1</v>
      </c>
      <c r="N1714" s="146" t="s">
        <v>46</v>
      </c>
      <c r="P1714" s="147">
        <f>O1714*H1714</f>
        <v>0</v>
      </c>
      <c r="Q1714" s="147">
        <v>0</v>
      </c>
      <c r="R1714" s="147">
        <f>Q1714*H1714</f>
        <v>0</v>
      </c>
      <c r="S1714" s="147">
        <v>0</v>
      </c>
      <c r="T1714" s="148">
        <f>S1714*H1714</f>
        <v>0</v>
      </c>
      <c r="AR1714" s="149" t="s">
        <v>237</v>
      </c>
      <c r="AT1714" s="149" t="s">
        <v>232</v>
      </c>
      <c r="AU1714" s="149" t="s">
        <v>89</v>
      </c>
      <c r="AY1714" s="17" t="s">
        <v>230</v>
      </c>
      <c r="BE1714" s="150">
        <f>IF(N1714="základní",J1714,0)</f>
        <v>0</v>
      </c>
      <c r="BF1714" s="150">
        <f>IF(N1714="snížená",J1714,0)</f>
        <v>0</v>
      </c>
      <c r="BG1714" s="150">
        <f>IF(N1714="zákl. přenesená",J1714,0)</f>
        <v>0</v>
      </c>
      <c r="BH1714" s="150">
        <f>IF(N1714="sníž. přenesená",J1714,0)</f>
        <v>0</v>
      </c>
      <c r="BI1714" s="150">
        <f>IF(N1714="nulová",J1714,0)</f>
        <v>0</v>
      </c>
      <c r="BJ1714" s="17" t="s">
        <v>21</v>
      </c>
      <c r="BK1714" s="150">
        <f>ROUND(I1714*H1714,2)</f>
        <v>0</v>
      </c>
      <c r="BL1714" s="17" t="s">
        <v>237</v>
      </c>
      <c r="BM1714" s="149" t="s">
        <v>1065</v>
      </c>
    </row>
    <row r="1715" spans="2:65" s="14" customFormat="1" ht="11.25">
      <c r="B1715" s="172"/>
      <c r="D1715" s="152" t="s">
        <v>250</v>
      </c>
      <c r="E1715" s="173" t="s">
        <v>1</v>
      </c>
      <c r="F1715" s="174" t="s">
        <v>841</v>
      </c>
      <c r="H1715" s="173" t="s">
        <v>1</v>
      </c>
      <c r="I1715" s="175"/>
      <c r="L1715" s="172"/>
      <c r="M1715" s="176"/>
      <c r="T1715" s="177"/>
      <c r="AT1715" s="173" t="s">
        <v>250</v>
      </c>
      <c r="AU1715" s="173" t="s">
        <v>89</v>
      </c>
      <c r="AV1715" s="14" t="s">
        <v>21</v>
      </c>
      <c r="AW1715" s="14" t="s">
        <v>36</v>
      </c>
      <c r="AX1715" s="14" t="s">
        <v>81</v>
      </c>
      <c r="AY1715" s="173" t="s">
        <v>230</v>
      </c>
    </row>
    <row r="1716" spans="2:65" s="12" customFormat="1" ht="11.25">
      <c r="B1716" s="151"/>
      <c r="D1716" s="152" t="s">
        <v>250</v>
      </c>
      <c r="E1716" s="153" t="s">
        <v>1</v>
      </c>
      <c r="F1716" s="154" t="s">
        <v>1066</v>
      </c>
      <c r="H1716" s="155">
        <v>12.292999999999999</v>
      </c>
      <c r="I1716" s="156"/>
      <c r="L1716" s="151"/>
      <c r="M1716" s="157"/>
      <c r="T1716" s="158"/>
      <c r="AT1716" s="153" t="s">
        <v>250</v>
      </c>
      <c r="AU1716" s="153" t="s">
        <v>89</v>
      </c>
      <c r="AV1716" s="12" t="s">
        <v>89</v>
      </c>
      <c r="AW1716" s="12" t="s">
        <v>36</v>
      </c>
      <c r="AX1716" s="12" t="s">
        <v>21</v>
      </c>
      <c r="AY1716" s="153" t="s">
        <v>230</v>
      </c>
    </row>
    <row r="1717" spans="2:65" s="1" customFormat="1" ht="11.25">
      <c r="B1717" s="32"/>
      <c r="D1717" s="152" t="s">
        <v>257</v>
      </c>
      <c r="F1717" s="166" t="s">
        <v>331</v>
      </c>
      <c r="L1717" s="32"/>
      <c r="M1717" s="167"/>
      <c r="T1717" s="56"/>
      <c r="AU1717" s="17" t="s">
        <v>89</v>
      </c>
    </row>
    <row r="1718" spans="2:65" s="1" customFormat="1" ht="11.25">
      <c r="B1718" s="32"/>
      <c r="D1718" s="152" t="s">
        <v>257</v>
      </c>
      <c r="F1718" s="168" t="s">
        <v>332</v>
      </c>
      <c r="H1718" s="169">
        <v>0</v>
      </c>
      <c r="L1718" s="32"/>
      <c r="M1718" s="167"/>
      <c r="T1718" s="56"/>
      <c r="AU1718" s="17" t="s">
        <v>89</v>
      </c>
    </row>
    <row r="1719" spans="2:65" s="1" customFormat="1" ht="11.25">
      <c r="B1719" s="32"/>
      <c r="D1719" s="152" t="s">
        <v>257</v>
      </c>
      <c r="F1719" s="168" t="s">
        <v>333</v>
      </c>
      <c r="H1719" s="169">
        <v>81.95</v>
      </c>
      <c r="L1719" s="32"/>
      <c r="M1719" s="167"/>
      <c r="T1719" s="56"/>
      <c r="AU1719" s="17" t="s">
        <v>89</v>
      </c>
    </row>
    <row r="1720" spans="2:65" s="1" customFormat="1" ht="11.25">
      <c r="B1720" s="32"/>
      <c r="D1720" s="152" t="s">
        <v>257</v>
      </c>
      <c r="F1720" s="168" t="s">
        <v>288</v>
      </c>
      <c r="H1720" s="169">
        <v>81.95</v>
      </c>
      <c r="L1720" s="32"/>
      <c r="M1720" s="167"/>
      <c r="T1720" s="56"/>
      <c r="AU1720" s="17" t="s">
        <v>89</v>
      </c>
    </row>
    <row r="1721" spans="2:65" s="1" customFormat="1" ht="37.9" customHeight="1">
      <c r="B1721" s="32"/>
      <c r="C1721" s="138" t="s">
        <v>1067</v>
      </c>
      <c r="D1721" s="138" t="s">
        <v>232</v>
      </c>
      <c r="E1721" s="139" t="s">
        <v>844</v>
      </c>
      <c r="F1721" s="140" t="s">
        <v>845</v>
      </c>
      <c r="G1721" s="141" t="s">
        <v>434</v>
      </c>
      <c r="H1721" s="142">
        <v>12.292999999999999</v>
      </c>
      <c r="I1721" s="143"/>
      <c r="J1721" s="144">
        <f>ROUND(I1721*H1721,2)</f>
        <v>0</v>
      </c>
      <c r="K1721" s="140" t="s">
        <v>236</v>
      </c>
      <c r="L1721" s="32"/>
      <c r="M1721" s="145" t="s">
        <v>1</v>
      </c>
      <c r="N1721" s="146" t="s">
        <v>46</v>
      </c>
      <c r="P1721" s="147">
        <f>O1721*H1721</f>
        <v>0</v>
      </c>
      <c r="Q1721" s="147">
        <v>0</v>
      </c>
      <c r="R1721" s="147">
        <f>Q1721*H1721</f>
        <v>0</v>
      </c>
      <c r="S1721" s="147">
        <v>0</v>
      </c>
      <c r="T1721" s="148">
        <f>S1721*H1721</f>
        <v>0</v>
      </c>
      <c r="AR1721" s="149" t="s">
        <v>237</v>
      </c>
      <c r="AT1721" s="149" t="s">
        <v>232</v>
      </c>
      <c r="AU1721" s="149" t="s">
        <v>89</v>
      </c>
      <c r="AY1721" s="17" t="s">
        <v>230</v>
      </c>
      <c r="BE1721" s="150">
        <f>IF(N1721="základní",J1721,0)</f>
        <v>0</v>
      </c>
      <c r="BF1721" s="150">
        <f>IF(N1721="snížená",J1721,0)</f>
        <v>0</v>
      </c>
      <c r="BG1721" s="150">
        <f>IF(N1721="zákl. přenesená",J1721,0)</f>
        <v>0</v>
      </c>
      <c r="BH1721" s="150">
        <f>IF(N1721="sníž. přenesená",J1721,0)</f>
        <v>0</v>
      </c>
      <c r="BI1721" s="150">
        <f>IF(N1721="nulová",J1721,0)</f>
        <v>0</v>
      </c>
      <c r="BJ1721" s="17" t="s">
        <v>21</v>
      </c>
      <c r="BK1721" s="150">
        <f>ROUND(I1721*H1721,2)</f>
        <v>0</v>
      </c>
      <c r="BL1721" s="17" t="s">
        <v>237</v>
      </c>
      <c r="BM1721" s="149" t="s">
        <v>1068</v>
      </c>
    </row>
    <row r="1722" spans="2:65" s="1" customFormat="1" ht="33" customHeight="1">
      <c r="B1722" s="32"/>
      <c r="C1722" s="138" t="s">
        <v>1069</v>
      </c>
      <c r="D1722" s="138" t="s">
        <v>232</v>
      </c>
      <c r="E1722" s="139" t="s">
        <v>848</v>
      </c>
      <c r="F1722" s="140" t="s">
        <v>849</v>
      </c>
      <c r="G1722" s="141" t="s">
        <v>350</v>
      </c>
      <c r="H1722" s="142">
        <v>202.232</v>
      </c>
      <c r="I1722" s="143"/>
      <c r="J1722" s="144">
        <f>ROUND(I1722*H1722,2)</f>
        <v>0</v>
      </c>
      <c r="K1722" s="140" t="s">
        <v>236</v>
      </c>
      <c r="L1722" s="32"/>
      <c r="M1722" s="145" t="s">
        <v>1</v>
      </c>
      <c r="N1722" s="146" t="s">
        <v>46</v>
      </c>
      <c r="P1722" s="147">
        <f>O1722*H1722</f>
        <v>0</v>
      </c>
      <c r="Q1722" s="147">
        <v>0</v>
      </c>
      <c r="R1722" s="147">
        <f>Q1722*H1722</f>
        <v>0</v>
      </c>
      <c r="S1722" s="147">
        <v>0</v>
      </c>
      <c r="T1722" s="148">
        <f>S1722*H1722</f>
        <v>0</v>
      </c>
      <c r="AR1722" s="149" t="s">
        <v>237</v>
      </c>
      <c r="AT1722" s="149" t="s">
        <v>232</v>
      </c>
      <c r="AU1722" s="149" t="s">
        <v>89</v>
      </c>
      <c r="AY1722" s="17" t="s">
        <v>230</v>
      </c>
      <c r="BE1722" s="150">
        <f>IF(N1722="základní",J1722,0)</f>
        <v>0</v>
      </c>
      <c r="BF1722" s="150">
        <f>IF(N1722="snížená",J1722,0)</f>
        <v>0</v>
      </c>
      <c r="BG1722" s="150">
        <f>IF(N1722="zákl. přenesená",J1722,0)</f>
        <v>0</v>
      </c>
      <c r="BH1722" s="150">
        <f>IF(N1722="sníž. přenesená",J1722,0)</f>
        <v>0</v>
      </c>
      <c r="BI1722" s="150">
        <f>IF(N1722="nulová",J1722,0)</f>
        <v>0</v>
      </c>
      <c r="BJ1722" s="17" t="s">
        <v>21</v>
      </c>
      <c r="BK1722" s="150">
        <f>ROUND(I1722*H1722,2)</f>
        <v>0</v>
      </c>
      <c r="BL1722" s="17" t="s">
        <v>237</v>
      </c>
      <c r="BM1722" s="149" t="s">
        <v>1070</v>
      </c>
    </row>
    <row r="1723" spans="2:65" s="11" customFormat="1" ht="22.9" customHeight="1">
      <c r="B1723" s="126"/>
      <c r="D1723" s="127" t="s">
        <v>80</v>
      </c>
      <c r="E1723" s="136" t="s">
        <v>154</v>
      </c>
      <c r="F1723" s="136" t="s">
        <v>1071</v>
      </c>
      <c r="I1723" s="129"/>
      <c r="J1723" s="137">
        <f>BK1723</f>
        <v>0</v>
      </c>
      <c r="L1723" s="126"/>
      <c r="M1723" s="131"/>
      <c r="P1723" s="132">
        <f>SUM(P1724:P2006)</f>
        <v>0</v>
      </c>
      <c r="R1723" s="132">
        <f>SUM(R1724:R2006)</f>
        <v>18.93061445999999</v>
      </c>
      <c r="T1723" s="133">
        <f>SUM(T1724:T2006)</f>
        <v>50.680999999999997</v>
      </c>
      <c r="AR1723" s="127" t="s">
        <v>21</v>
      </c>
      <c r="AT1723" s="134" t="s">
        <v>80</v>
      </c>
      <c r="AU1723" s="134" t="s">
        <v>21</v>
      </c>
      <c r="AY1723" s="127" t="s">
        <v>230</v>
      </c>
      <c r="BK1723" s="135">
        <f>SUM(BK1724:BK2006)</f>
        <v>0</v>
      </c>
    </row>
    <row r="1724" spans="2:65" s="1" customFormat="1" ht="24.2" customHeight="1">
      <c r="B1724" s="32"/>
      <c r="C1724" s="138" t="s">
        <v>1072</v>
      </c>
      <c r="D1724" s="138" t="s">
        <v>232</v>
      </c>
      <c r="E1724" s="139" t="s">
        <v>1073</v>
      </c>
      <c r="F1724" s="140" t="s">
        <v>1074</v>
      </c>
      <c r="G1724" s="141" t="s">
        <v>247</v>
      </c>
      <c r="H1724" s="142">
        <v>3.6</v>
      </c>
      <c r="I1724" s="143"/>
      <c r="J1724" s="144">
        <f>ROUND(I1724*H1724,2)</f>
        <v>0</v>
      </c>
      <c r="K1724" s="140" t="s">
        <v>236</v>
      </c>
      <c r="L1724" s="32"/>
      <c r="M1724" s="145" t="s">
        <v>1</v>
      </c>
      <c r="N1724" s="146" t="s">
        <v>46</v>
      </c>
      <c r="P1724" s="147">
        <f>O1724*H1724</f>
        <v>0</v>
      </c>
      <c r="Q1724" s="147">
        <v>0</v>
      </c>
      <c r="R1724" s="147">
        <f>Q1724*H1724</f>
        <v>0</v>
      </c>
      <c r="S1724" s="147">
        <v>0</v>
      </c>
      <c r="T1724" s="148">
        <f>S1724*H1724</f>
        <v>0</v>
      </c>
      <c r="AR1724" s="149" t="s">
        <v>237</v>
      </c>
      <c r="AT1724" s="149" t="s">
        <v>232</v>
      </c>
      <c r="AU1724" s="149" t="s">
        <v>89</v>
      </c>
      <c r="AY1724" s="17" t="s">
        <v>230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21</v>
      </c>
      <c r="BK1724" s="150">
        <f>ROUND(I1724*H1724,2)</f>
        <v>0</v>
      </c>
      <c r="BL1724" s="17" t="s">
        <v>237</v>
      </c>
      <c r="BM1724" s="149" t="s">
        <v>1075</v>
      </c>
    </row>
    <row r="1725" spans="2:65" s="12" customFormat="1" ht="11.25">
      <c r="B1725" s="151"/>
      <c r="D1725" s="152" t="s">
        <v>250</v>
      </c>
      <c r="E1725" s="153" t="s">
        <v>1</v>
      </c>
      <c r="F1725" s="154" t="s">
        <v>527</v>
      </c>
      <c r="H1725" s="155">
        <v>2.7</v>
      </c>
      <c r="I1725" s="156"/>
      <c r="L1725" s="151"/>
      <c r="M1725" s="157"/>
      <c r="T1725" s="158"/>
      <c r="AT1725" s="153" t="s">
        <v>250</v>
      </c>
      <c r="AU1725" s="153" t="s">
        <v>89</v>
      </c>
      <c r="AV1725" s="12" t="s">
        <v>89</v>
      </c>
      <c r="AW1725" s="12" t="s">
        <v>36</v>
      </c>
      <c r="AX1725" s="12" t="s">
        <v>81</v>
      </c>
      <c r="AY1725" s="153" t="s">
        <v>230</v>
      </c>
    </row>
    <row r="1726" spans="2:65" s="13" customFormat="1" ht="11.25">
      <c r="B1726" s="159"/>
      <c r="D1726" s="152" t="s">
        <v>250</v>
      </c>
      <c r="E1726" s="160" t="s">
        <v>114</v>
      </c>
      <c r="F1726" s="161" t="s">
        <v>252</v>
      </c>
      <c r="H1726" s="162">
        <v>2.7</v>
      </c>
      <c r="I1726" s="163"/>
      <c r="L1726" s="159"/>
      <c r="M1726" s="164"/>
      <c r="T1726" s="165"/>
      <c r="AT1726" s="160" t="s">
        <v>250</v>
      </c>
      <c r="AU1726" s="160" t="s">
        <v>89</v>
      </c>
      <c r="AV1726" s="13" t="s">
        <v>237</v>
      </c>
      <c r="AW1726" s="13" t="s">
        <v>36</v>
      </c>
      <c r="AX1726" s="13" t="s">
        <v>81</v>
      </c>
      <c r="AY1726" s="160" t="s">
        <v>230</v>
      </c>
    </row>
    <row r="1727" spans="2:65" s="12" customFormat="1" ht="11.25">
      <c r="B1727" s="151"/>
      <c r="D1727" s="152" t="s">
        <v>250</v>
      </c>
      <c r="E1727" s="153" t="s">
        <v>1</v>
      </c>
      <c r="F1727" s="154" t="s">
        <v>1076</v>
      </c>
      <c r="H1727" s="155">
        <v>2.7</v>
      </c>
      <c r="I1727" s="156"/>
      <c r="L1727" s="151"/>
      <c r="M1727" s="157"/>
      <c r="T1727" s="158"/>
      <c r="AT1727" s="153" t="s">
        <v>250</v>
      </c>
      <c r="AU1727" s="153" t="s">
        <v>89</v>
      </c>
      <c r="AV1727" s="12" t="s">
        <v>89</v>
      </c>
      <c r="AW1727" s="12" t="s">
        <v>36</v>
      </c>
      <c r="AX1727" s="12" t="s">
        <v>81</v>
      </c>
      <c r="AY1727" s="153" t="s">
        <v>230</v>
      </c>
    </row>
    <row r="1728" spans="2:65" s="12" customFormat="1" ht="11.25">
      <c r="B1728" s="151"/>
      <c r="D1728" s="152" t="s">
        <v>250</v>
      </c>
      <c r="E1728" s="153" t="s">
        <v>1</v>
      </c>
      <c r="F1728" s="154" t="s">
        <v>1077</v>
      </c>
      <c r="H1728" s="155">
        <v>0.9</v>
      </c>
      <c r="I1728" s="156"/>
      <c r="L1728" s="151"/>
      <c r="M1728" s="157"/>
      <c r="T1728" s="158"/>
      <c r="AT1728" s="153" t="s">
        <v>250</v>
      </c>
      <c r="AU1728" s="153" t="s">
        <v>89</v>
      </c>
      <c r="AV1728" s="12" t="s">
        <v>89</v>
      </c>
      <c r="AW1728" s="12" t="s">
        <v>36</v>
      </c>
      <c r="AX1728" s="12" t="s">
        <v>81</v>
      </c>
      <c r="AY1728" s="153" t="s">
        <v>230</v>
      </c>
    </row>
    <row r="1729" spans="2:65" s="13" customFormat="1" ht="11.25">
      <c r="B1729" s="159"/>
      <c r="D1729" s="152" t="s">
        <v>250</v>
      </c>
      <c r="E1729" s="160" t="s">
        <v>1</v>
      </c>
      <c r="F1729" s="161" t="s">
        <v>252</v>
      </c>
      <c r="H1729" s="162">
        <v>3.6</v>
      </c>
      <c r="I1729" s="163"/>
      <c r="L1729" s="159"/>
      <c r="M1729" s="164"/>
      <c r="T1729" s="165"/>
      <c r="AT1729" s="160" t="s">
        <v>250</v>
      </c>
      <c r="AU1729" s="160" t="s">
        <v>89</v>
      </c>
      <c r="AV1729" s="13" t="s">
        <v>237</v>
      </c>
      <c r="AW1729" s="13" t="s">
        <v>36</v>
      </c>
      <c r="AX1729" s="13" t="s">
        <v>21</v>
      </c>
      <c r="AY1729" s="160" t="s">
        <v>230</v>
      </c>
    </row>
    <row r="1730" spans="2:65" s="1" customFormat="1" ht="11.25">
      <c r="B1730" s="32"/>
      <c r="D1730" s="152" t="s">
        <v>257</v>
      </c>
      <c r="F1730" s="166" t="s">
        <v>526</v>
      </c>
      <c r="L1730" s="32"/>
      <c r="M1730" s="167"/>
      <c r="T1730" s="56"/>
      <c r="AU1730" s="17" t="s">
        <v>89</v>
      </c>
    </row>
    <row r="1731" spans="2:65" s="1" customFormat="1" ht="11.25">
      <c r="B1731" s="32"/>
      <c r="D1731" s="152" t="s">
        <v>257</v>
      </c>
      <c r="F1731" s="168" t="s">
        <v>527</v>
      </c>
      <c r="H1731" s="169">
        <v>2.7</v>
      </c>
      <c r="L1731" s="32"/>
      <c r="M1731" s="167"/>
      <c r="T1731" s="56"/>
      <c r="AU1731" s="17" t="s">
        <v>89</v>
      </c>
    </row>
    <row r="1732" spans="2:65" s="1" customFormat="1" ht="11.25">
      <c r="B1732" s="32"/>
      <c r="D1732" s="152" t="s">
        <v>257</v>
      </c>
      <c r="F1732" s="168" t="s">
        <v>252</v>
      </c>
      <c r="H1732" s="169">
        <v>2.7</v>
      </c>
      <c r="L1732" s="32"/>
      <c r="M1732" s="167"/>
      <c r="T1732" s="56"/>
      <c r="AU1732" s="17" t="s">
        <v>89</v>
      </c>
    </row>
    <row r="1733" spans="2:65" s="1" customFormat="1" ht="11.25">
      <c r="B1733" s="32"/>
      <c r="D1733" s="152" t="s">
        <v>257</v>
      </c>
      <c r="F1733" s="166" t="s">
        <v>1078</v>
      </c>
      <c r="L1733" s="32"/>
      <c r="M1733" s="167"/>
      <c r="T1733" s="56"/>
      <c r="AU1733" s="17" t="s">
        <v>89</v>
      </c>
    </row>
    <row r="1734" spans="2:65" s="1" customFormat="1" ht="11.25">
      <c r="B1734" s="32"/>
      <c r="D1734" s="152" t="s">
        <v>257</v>
      </c>
      <c r="F1734" s="168" t="s">
        <v>1079</v>
      </c>
      <c r="H1734" s="169">
        <v>3</v>
      </c>
      <c r="L1734" s="32"/>
      <c r="M1734" s="167"/>
      <c r="T1734" s="56"/>
      <c r="AU1734" s="17" t="s">
        <v>89</v>
      </c>
    </row>
    <row r="1735" spans="2:65" s="1" customFormat="1" ht="49.15" customHeight="1">
      <c r="B1735" s="32"/>
      <c r="C1735" s="187" t="s">
        <v>1080</v>
      </c>
      <c r="D1735" s="187" t="s">
        <v>606</v>
      </c>
      <c r="E1735" s="188" t="s">
        <v>1081</v>
      </c>
      <c r="F1735" s="189" t="s">
        <v>1082</v>
      </c>
      <c r="G1735" s="190" t="s">
        <v>247</v>
      </c>
      <c r="H1735" s="191">
        <v>3.6539999999999999</v>
      </c>
      <c r="I1735" s="192"/>
      <c r="J1735" s="193">
        <f>ROUND(I1735*H1735,2)</f>
        <v>0</v>
      </c>
      <c r="K1735" s="189" t="s">
        <v>248</v>
      </c>
      <c r="L1735" s="194"/>
      <c r="M1735" s="195" t="s">
        <v>1</v>
      </c>
      <c r="N1735" s="196" t="s">
        <v>46</v>
      </c>
      <c r="P1735" s="147">
        <f>O1735*H1735</f>
        <v>0</v>
      </c>
      <c r="Q1735" s="147">
        <v>1.306E-2</v>
      </c>
      <c r="R1735" s="147">
        <f>Q1735*H1735</f>
        <v>4.7721239999999998E-2</v>
      </c>
      <c r="S1735" s="147">
        <v>0</v>
      </c>
      <c r="T1735" s="148">
        <f>S1735*H1735</f>
        <v>0</v>
      </c>
      <c r="AR1735" s="149" t="s">
        <v>154</v>
      </c>
      <c r="AT1735" s="149" t="s">
        <v>606</v>
      </c>
      <c r="AU1735" s="149" t="s">
        <v>89</v>
      </c>
      <c r="AY1735" s="17" t="s">
        <v>230</v>
      </c>
      <c r="BE1735" s="150">
        <f>IF(N1735="základní",J1735,0)</f>
        <v>0</v>
      </c>
      <c r="BF1735" s="150">
        <f>IF(N1735="snížená",J1735,0)</f>
        <v>0</v>
      </c>
      <c r="BG1735" s="150">
        <f>IF(N1735="zákl. přenesená",J1735,0)</f>
        <v>0</v>
      </c>
      <c r="BH1735" s="150">
        <f>IF(N1735="sníž. přenesená",J1735,0)</f>
        <v>0</v>
      </c>
      <c r="BI1735" s="150">
        <f>IF(N1735="nulová",J1735,0)</f>
        <v>0</v>
      </c>
      <c r="BJ1735" s="17" t="s">
        <v>21</v>
      </c>
      <c r="BK1735" s="150">
        <f>ROUND(I1735*H1735,2)</f>
        <v>0</v>
      </c>
      <c r="BL1735" s="17" t="s">
        <v>237</v>
      </c>
      <c r="BM1735" s="149" t="s">
        <v>1083</v>
      </c>
    </row>
    <row r="1736" spans="2:65" s="12" customFormat="1" ht="11.25">
      <c r="B1736" s="151"/>
      <c r="D1736" s="152" t="s">
        <v>250</v>
      </c>
      <c r="F1736" s="154" t="s">
        <v>1084</v>
      </c>
      <c r="H1736" s="155">
        <v>3.6539999999999999</v>
      </c>
      <c r="I1736" s="156"/>
      <c r="L1736" s="151"/>
      <c r="M1736" s="157"/>
      <c r="T1736" s="158"/>
      <c r="AT1736" s="153" t="s">
        <v>250</v>
      </c>
      <c r="AU1736" s="153" t="s">
        <v>89</v>
      </c>
      <c r="AV1736" s="12" t="s">
        <v>89</v>
      </c>
      <c r="AW1736" s="12" t="s">
        <v>4</v>
      </c>
      <c r="AX1736" s="12" t="s">
        <v>21</v>
      </c>
      <c r="AY1736" s="153" t="s">
        <v>230</v>
      </c>
    </row>
    <row r="1737" spans="2:65" s="1" customFormat="1" ht="16.5" customHeight="1">
      <c r="B1737" s="32"/>
      <c r="C1737" s="138" t="s">
        <v>1085</v>
      </c>
      <c r="D1737" s="138" t="s">
        <v>232</v>
      </c>
      <c r="E1737" s="139" t="s">
        <v>1086</v>
      </c>
      <c r="F1737" s="140" t="s">
        <v>1087</v>
      </c>
      <c r="G1737" s="141" t="s">
        <v>235</v>
      </c>
      <c r="H1737" s="142">
        <v>3</v>
      </c>
      <c r="I1737" s="143"/>
      <c r="J1737" s="144">
        <f>ROUND(I1737*H1737,2)</f>
        <v>0</v>
      </c>
      <c r="K1737" s="140" t="s">
        <v>236</v>
      </c>
      <c r="L1737" s="32"/>
      <c r="M1737" s="145" t="s">
        <v>1</v>
      </c>
      <c r="N1737" s="146" t="s">
        <v>46</v>
      </c>
      <c r="P1737" s="147">
        <f>O1737*H1737</f>
        <v>0</v>
      </c>
      <c r="Q1737" s="147">
        <v>1.0000000000000001E-5</v>
      </c>
      <c r="R1737" s="147">
        <f>Q1737*H1737</f>
        <v>3.0000000000000004E-5</v>
      </c>
      <c r="S1737" s="147">
        <v>0</v>
      </c>
      <c r="T1737" s="148">
        <f>S1737*H1737</f>
        <v>0</v>
      </c>
      <c r="AR1737" s="149" t="s">
        <v>237</v>
      </c>
      <c r="AT1737" s="149" t="s">
        <v>232</v>
      </c>
      <c r="AU1737" s="149" t="s">
        <v>89</v>
      </c>
      <c r="AY1737" s="17" t="s">
        <v>230</v>
      </c>
      <c r="BE1737" s="150">
        <f>IF(N1737="základní",J1737,0)</f>
        <v>0</v>
      </c>
      <c r="BF1737" s="150">
        <f>IF(N1737="snížená",J1737,0)</f>
        <v>0</v>
      </c>
      <c r="BG1737" s="150">
        <f>IF(N1737="zákl. přenesená",J1737,0)</f>
        <v>0</v>
      </c>
      <c r="BH1737" s="150">
        <f>IF(N1737="sníž. přenesená",J1737,0)</f>
        <v>0</v>
      </c>
      <c r="BI1737" s="150">
        <f>IF(N1737="nulová",J1737,0)</f>
        <v>0</v>
      </c>
      <c r="BJ1737" s="17" t="s">
        <v>21</v>
      </c>
      <c r="BK1737" s="150">
        <f>ROUND(I1737*H1737,2)</f>
        <v>0</v>
      </c>
      <c r="BL1737" s="17" t="s">
        <v>237</v>
      </c>
      <c r="BM1737" s="149" t="s">
        <v>1088</v>
      </c>
    </row>
    <row r="1738" spans="2:65" s="12" customFormat="1" ht="11.25">
      <c r="B1738" s="151"/>
      <c r="D1738" s="152" t="s">
        <v>250</v>
      </c>
      <c r="E1738" s="153" t="s">
        <v>139</v>
      </c>
      <c r="F1738" s="154" t="s">
        <v>1079</v>
      </c>
      <c r="H1738" s="155">
        <v>3</v>
      </c>
      <c r="I1738" s="156"/>
      <c r="L1738" s="151"/>
      <c r="M1738" s="157"/>
      <c r="T1738" s="158"/>
      <c r="AT1738" s="153" t="s">
        <v>250</v>
      </c>
      <c r="AU1738" s="153" t="s">
        <v>89</v>
      </c>
      <c r="AV1738" s="12" t="s">
        <v>89</v>
      </c>
      <c r="AW1738" s="12" t="s">
        <v>36</v>
      </c>
      <c r="AX1738" s="12" t="s">
        <v>21</v>
      </c>
      <c r="AY1738" s="153" t="s">
        <v>230</v>
      </c>
    </row>
    <row r="1739" spans="2:65" s="1" customFormat="1" ht="24.2" customHeight="1">
      <c r="B1739" s="32"/>
      <c r="C1739" s="138" t="s">
        <v>1089</v>
      </c>
      <c r="D1739" s="138" t="s">
        <v>232</v>
      </c>
      <c r="E1739" s="139" t="s">
        <v>1090</v>
      </c>
      <c r="F1739" s="140" t="s">
        <v>1091</v>
      </c>
      <c r="G1739" s="141" t="s">
        <v>247</v>
      </c>
      <c r="H1739" s="142">
        <v>9.1</v>
      </c>
      <c r="I1739" s="143"/>
      <c r="J1739" s="144">
        <f>ROUND(I1739*H1739,2)</f>
        <v>0</v>
      </c>
      <c r="K1739" s="140" t="s">
        <v>236</v>
      </c>
      <c r="L1739" s="32"/>
      <c r="M1739" s="145" t="s">
        <v>1</v>
      </c>
      <c r="N1739" s="146" t="s">
        <v>46</v>
      </c>
      <c r="P1739" s="147">
        <f>O1739*H1739</f>
        <v>0</v>
      </c>
      <c r="Q1739" s="147">
        <v>0</v>
      </c>
      <c r="R1739" s="147">
        <f>Q1739*H1739</f>
        <v>0</v>
      </c>
      <c r="S1739" s="147">
        <v>0</v>
      </c>
      <c r="T1739" s="148">
        <f>S1739*H1739</f>
        <v>0</v>
      </c>
      <c r="AR1739" s="149" t="s">
        <v>237</v>
      </c>
      <c r="AT1739" s="149" t="s">
        <v>232</v>
      </c>
      <c r="AU1739" s="149" t="s">
        <v>89</v>
      </c>
      <c r="AY1739" s="17" t="s">
        <v>230</v>
      </c>
      <c r="BE1739" s="150">
        <f>IF(N1739="základní",J1739,0)</f>
        <v>0</v>
      </c>
      <c r="BF1739" s="150">
        <f>IF(N1739="snížená",J1739,0)</f>
        <v>0</v>
      </c>
      <c r="BG1739" s="150">
        <f>IF(N1739="zákl. přenesená",J1739,0)</f>
        <v>0</v>
      </c>
      <c r="BH1739" s="150">
        <f>IF(N1739="sníž. přenesená",J1739,0)</f>
        <v>0</v>
      </c>
      <c r="BI1739" s="150">
        <f>IF(N1739="nulová",J1739,0)</f>
        <v>0</v>
      </c>
      <c r="BJ1739" s="17" t="s">
        <v>21</v>
      </c>
      <c r="BK1739" s="150">
        <f>ROUND(I1739*H1739,2)</f>
        <v>0</v>
      </c>
      <c r="BL1739" s="17" t="s">
        <v>237</v>
      </c>
      <c r="BM1739" s="149" t="s">
        <v>1092</v>
      </c>
    </row>
    <row r="1740" spans="2:65" s="12" customFormat="1" ht="11.25">
      <c r="B1740" s="151"/>
      <c r="D1740" s="152" t="s">
        <v>250</v>
      </c>
      <c r="E1740" s="153" t="s">
        <v>1</v>
      </c>
      <c r="F1740" s="154" t="s">
        <v>529</v>
      </c>
      <c r="H1740" s="155">
        <v>8.5</v>
      </c>
      <c r="I1740" s="156"/>
      <c r="L1740" s="151"/>
      <c r="M1740" s="157"/>
      <c r="T1740" s="158"/>
      <c r="AT1740" s="153" t="s">
        <v>250</v>
      </c>
      <c r="AU1740" s="153" t="s">
        <v>89</v>
      </c>
      <c r="AV1740" s="12" t="s">
        <v>89</v>
      </c>
      <c r="AW1740" s="12" t="s">
        <v>36</v>
      </c>
      <c r="AX1740" s="12" t="s">
        <v>81</v>
      </c>
      <c r="AY1740" s="153" t="s">
        <v>230</v>
      </c>
    </row>
    <row r="1741" spans="2:65" s="13" customFormat="1" ht="11.25">
      <c r="B1741" s="159"/>
      <c r="D1741" s="152" t="s">
        <v>250</v>
      </c>
      <c r="E1741" s="160" t="s">
        <v>108</v>
      </c>
      <c r="F1741" s="161" t="s">
        <v>252</v>
      </c>
      <c r="H1741" s="162">
        <v>8.5</v>
      </c>
      <c r="I1741" s="163"/>
      <c r="L1741" s="159"/>
      <c r="M1741" s="164"/>
      <c r="T1741" s="165"/>
      <c r="AT1741" s="160" t="s">
        <v>250</v>
      </c>
      <c r="AU1741" s="160" t="s">
        <v>89</v>
      </c>
      <c r="AV1741" s="13" t="s">
        <v>237</v>
      </c>
      <c r="AW1741" s="13" t="s">
        <v>36</v>
      </c>
      <c r="AX1741" s="13" t="s">
        <v>81</v>
      </c>
      <c r="AY1741" s="160" t="s">
        <v>230</v>
      </c>
    </row>
    <row r="1742" spans="2:65" s="12" customFormat="1" ht="11.25">
      <c r="B1742" s="151"/>
      <c r="D1742" s="152" t="s">
        <v>250</v>
      </c>
      <c r="E1742" s="153" t="s">
        <v>1</v>
      </c>
      <c r="F1742" s="154" t="s">
        <v>1093</v>
      </c>
      <c r="H1742" s="155">
        <v>8.5</v>
      </c>
      <c r="I1742" s="156"/>
      <c r="L1742" s="151"/>
      <c r="M1742" s="157"/>
      <c r="T1742" s="158"/>
      <c r="AT1742" s="153" t="s">
        <v>250</v>
      </c>
      <c r="AU1742" s="153" t="s">
        <v>89</v>
      </c>
      <c r="AV1742" s="12" t="s">
        <v>89</v>
      </c>
      <c r="AW1742" s="12" t="s">
        <v>36</v>
      </c>
      <c r="AX1742" s="12" t="s">
        <v>81</v>
      </c>
      <c r="AY1742" s="153" t="s">
        <v>230</v>
      </c>
    </row>
    <row r="1743" spans="2:65" s="12" customFormat="1" ht="11.25">
      <c r="B1743" s="151"/>
      <c r="D1743" s="152" t="s">
        <v>250</v>
      </c>
      <c r="E1743" s="153" t="s">
        <v>1</v>
      </c>
      <c r="F1743" s="154" t="s">
        <v>1094</v>
      </c>
      <c r="H1743" s="155">
        <v>0.6</v>
      </c>
      <c r="I1743" s="156"/>
      <c r="L1743" s="151"/>
      <c r="M1743" s="157"/>
      <c r="T1743" s="158"/>
      <c r="AT1743" s="153" t="s">
        <v>250</v>
      </c>
      <c r="AU1743" s="153" t="s">
        <v>89</v>
      </c>
      <c r="AV1743" s="12" t="s">
        <v>89</v>
      </c>
      <c r="AW1743" s="12" t="s">
        <v>36</v>
      </c>
      <c r="AX1743" s="12" t="s">
        <v>81</v>
      </c>
      <c r="AY1743" s="153" t="s">
        <v>230</v>
      </c>
    </row>
    <row r="1744" spans="2:65" s="13" customFormat="1" ht="11.25">
      <c r="B1744" s="159"/>
      <c r="D1744" s="152" t="s">
        <v>250</v>
      </c>
      <c r="E1744" s="160" t="s">
        <v>1</v>
      </c>
      <c r="F1744" s="161" t="s">
        <v>252</v>
      </c>
      <c r="H1744" s="162">
        <v>9.1</v>
      </c>
      <c r="I1744" s="163"/>
      <c r="L1744" s="159"/>
      <c r="M1744" s="164"/>
      <c r="T1744" s="165"/>
      <c r="AT1744" s="160" t="s">
        <v>250</v>
      </c>
      <c r="AU1744" s="160" t="s">
        <v>89</v>
      </c>
      <c r="AV1744" s="13" t="s">
        <v>237</v>
      </c>
      <c r="AW1744" s="13" t="s">
        <v>36</v>
      </c>
      <c r="AX1744" s="13" t="s">
        <v>21</v>
      </c>
      <c r="AY1744" s="160" t="s">
        <v>230</v>
      </c>
    </row>
    <row r="1745" spans="2:65" s="1" customFormat="1" ht="11.25">
      <c r="B1745" s="32"/>
      <c r="D1745" s="152" t="s">
        <v>257</v>
      </c>
      <c r="F1745" s="166" t="s">
        <v>528</v>
      </c>
      <c r="L1745" s="32"/>
      <c r="M1745" s="167"/>
      <c r="T1745" s="56"/>
      <c r="AU1745" s="17" t="s">
        <v>89</v>
      </c>
    </row>
    <row r="1746" spans="2:65" s="1" customFormat="1" ht="11.25">
      <c r="B1746" s="32"/>
      <c r="D1746" s="152" t="s">
        <v>257</v>
      </c>
      <c r="F1746" s="168" t="s">
        <v>529</v>
      </c>
      <c r="H1746" s="169">
        <v>8.5</v>
      </c>
      <c r="L1746" s="32"/>
      <c r="M1746" s="167"/>
      <c r="T1746" s="56"/>
      <c r="AU1746" s="17" t="s">
        <v>89</v>
      </c>
    </row>
    <row r="1747" spans="2:65" s="1" customFormat="1" ht="11.25">
      <c r="B1747" s="32"/>
      <c r="D1747" s="152" t="s">
        <v>257</v>
      </c>
      <c r="F1747" s="168" t="s">
        <v>252</v>
      </c>
      <c r="H1747" s="169">
        <v>8.5</v>
      </c>
      <c r="L1747" s="32"/>
      <c r="M1747" s="167"/>
      <c r="T1747" s="56"/>
      <c r="AU1747" s="17" t="s">
        <v>89</v>
      </c>
    </row>
    <row r="1748" spans="2:65" s="1" customFormat="1" ht="11.25">
      <c r="B1748" s="32"/>
      <c r="D1748" s="152" t="s">
        <v>257</v>
      </c>
      <c r="F1748" s="166" t="s">
        <v>1095</v>
      </c>
      <c r="L1748" s="32"/>
      <c r="M1748" s="167"/>
      <c r="T1748" s="56"/>
      <c r="AU1748" s="17" t="s">
        <v>89</v>
      </c>
    </row>
    <row r="1749" spans="2:65" s="1" customFormat="1" ht="11.25">
      <c r="B1749" s="32"/>
      <c r="D1749" s="152" t="s">
        <v>257</v>
      </c>
      <c r="F1749" s="168" t="s">
        <v>1096</v>
      </c>
      <c r="H1749" s="169">
        <v>2</v>
      </c>
      <c r="L1749" s="32"/>
      <c r="M1749" s="167"/>
      <c r="T1749" s="56"/>
      <c r="AU1749" s="17" t="s">
        <v>89</v>
      </c>
    </row>
    <row r="1750" spans="2:65" s="1" customFormat="1" ht="49.15" customHeight="1">
      <c r="B1750" s="32"/>
      <c r="C1750" s="187" t="s">
        <v>1097</v>
      </c>
      <c r="D1750" s="187" t="s">
        <v>606</v>
      </c>
      <c r="E1750" s="188" t="s">
        <v>1098</v>
      </c>
      <c r="F1750" s="189" t="s">
        <v>1099</v>
      </c>
      <c r="G1750" s="190" t="s">
        <v>247</v>
      </c>
      <c r="H1750" s="191">
        <v>9.2370000000000001</v>
      </c>
      <c r="I1750" s="192"/>
      <c r="J1750" s="193">
        <f>ROUND(I1750*H1750,2)</f>
        <v>0</v>
      </c>
      <c r="K1750" s="189" t="s">
        <v>248</v>
      </c>
      <c r="L1750" s="194"/>
      <c r="M1750" s="195" t="s">
        <v>1</v>
      </c>
      <c r="N1750" s="196" t="s">
        <v>46</v>
      </c>
      <c r="P1750" s="147">
        <f>O1750*H1750</f>
        <v>0</v>
      </c>
      <c r="Q1750" s="147">
        <v>1.593E-2</v>
      </c>
      <c r="R1750" s="147">
        <f>Q1750*H1750</f>
        <v>0.14714541</v>
      </c>
      <c r="S1750" s="147">
        <v>0</v>
      </c>
      <c r="T1750" s="148">
        <f>S1750*H1750</f>
        <v>0</v>
      </c>
      <c r="AR1750" s="149" t="s">
        <v>154</v>
      </c>
      <c r="AT1750" s="149" t="s">
        <v>606</v>
      </c>
      <c r="AU1750" s="149" t="s">
        <v>89</v>
      </c>
      <c r="AY1750" s="17" t="s">
        <v>230</v>
      </c>
      <c r="BE1750" s="150">
        <f>IF(N1750="základní",J1750,0)</f>
        <v>0</v>
      </c>
      <c r="BF1750" s="150">
        <f>IF(N1750="snížená",J1750,0)</f>
        <v>0</v>
      </c>
      <c r="BG1750" s="150">
        <f>IF(N1750="zákl. přenesená",J1750,0)</f>
        <v>0</v>
      </c>
      <c r="BH1750" s="150">
        <f>IF(N1750="sníž. přenesená",J1750,0)</f>
        <v>0</v>
      </c>
      <c r="BI1750" s="150">
        <f>IF(N1750="nulová",J1750,0)</f>
        <v>0</v>
      </c>
      <c r="BJ1750" s="17" t="s">
        <v>21</v>
      </c>
      <c r="BK1750" s="150">
        <f>ROUND(I1750*H1750,2)</f>
        <v>0</v>
      </c>
      <c r="BL1750" s="17" t="s">
        <v>237</v>
      </c>
      <c r="BM1750" s="149" t="s">
        <v>1100</v>
      </c>
    </row>
    <row r="1751" spans="2:65" s="12" customFormat="1" ht="11.25">
      <c r="B1751" s="151"/>
      <c r="D1751" s="152" t="s">
        <v>250</v>
      </c>
      <c r="F1751" s="154" t="s">
        <v>1101</v>
      </c>
      <c r="H1751" s="155">
        <v>9.2370000000000001</v>
      </c>
      <c r="I1751" s="156"/>
      <c r="L1751" s="151"/>
      <c r="M1751" s="157"/>
      <c r="T1751" s="158"/>
      <c r="AT1751" s="153" t="s">
        <v>250</v>
      </c>
      <c r="AU1751" s="153" t="s">
        <v>89</v>
      </c>
      <c r="AV1751" s="12" t="s">
        <v>89</v>
      </c>
      <c r="AW1751" s="12" t="s">
        <v>4</v>
      </c>
      <c r="AX1751" s="12" t="s">
        <v>21</v>
      </c>
      <c r="AY1751" s="153" t="s">
        <v>230</v>
      </c>
    </row>
    <row r="1752" spans="2:65" s="1" customFormat="1" ht="21.75" customHeight="1">
      <c r="B1752" s="32"/>
      <c r="C1752" s="187" t="s">
        <v>1102</v>
      </c>
      <c r="D1752" s="187" t="s">
        <v>606</v>
      </c>
      <c r="E1752" s="188" t="s">
        <v>1103</v>
      </c>
      <c r="F1752" s="189" t="s">
        <v>1104</v>
      </c>
      <c r="G1752" s="190" t="s">
        <v>235</v>
      </c>
      <c r="H1752" s="191">
        <v>2.04</v>
      </c>
      <c r="I1752" s="192"/>
      <c r="J1752" s="193">
        <f>ROUND(I1752*H1752,2)</f>
        <v>0</v>
      </c>
      <c r="K1752" s="189" t="s">
        <v>248</v>
      </c>
      <c r="L1752" s="194"/>
      <c r="M1752" s="195" t="s">
        <v>1</v>
      </c>
      <c r="N1752" s="196" t="s">
        <v>46</v>
      </c>
      <c r="P1752" s="147">
        <f>O1752*H1752</f>
        <v>0</v>
      </c>
      <c r="Q1752" s="147">
        <v>3.2000000000000003E-4</v>
      </c>
      <c r="R1752" s="147">
        <f>Q1752*H1752</f>
        <v>6.5280000000000004E-4</v>
      </c>
      <c r="S1752" s="147">
        <v>0</v>
      </c>
      <c r="T1752" s="148">
        <f>S1752*H1752</f>
        <v>0</v>
      </c>
      <c r="AR1752" s="149" t="s">
        <v>154</v>
      </c>
      <c r="AT1752" s="149" t="s">
        <v>606</v>
      </c>
      <c r="AU1752" s="149" t="s">
        <v>89</v>
      </c>
      <c r="AY1752" s="17" t="s">
        <v>230</v>
      </c>
      <c r="BE1752" s="150">
        <f>IF(N1752="základní",J1752,0)</f>
        <v>0</v>
      </c>
      <c r="BF1752" s="150">
        <f>IF(N1752="snížená",J1752,0)</f>
        <v>0</v>
      </c>
      <c r="BG1752" s="150">
        <f>IF(N1752="zákl. přenesená",J1752,0)</f>
        <v>0</v>
      </c>
      <c r="BH1752" s="150">
        <f>IF(N1752="sníž. přenesená",J1752,0)</f>
        <v>0</v>
      </c>
      <c r="BI1752" s="150">
        <f>IF(N1752="nulová",J1752,0)</f>
        <v>0</v>
      </c>
      <c r="BJ1752" s="17" t="s">
        <v>21</v>
      </c>
      <c r="BK1752" s="150">
        <f>ROUND(I1752*H1752,2)</f>
        <v>0</v>
      </c>
      <c r="BL1752" s="17" t="s">
        <v>237</v>
      </c>
      <c r="BM1752" s="149" t="s">
        <v>1105</v>
      </c>
    </row>
    <row r="1753" spans="2:65" s="12" customFormat="1" ht="11.25">
      <c r="B1753" s="151"/>
      <c r="D1753" s="152" t="s">
        <v>250</v>
      </c>
      <c r="F1753" s="154" t="s">
        <v>1106</v>
      </c>
      <c r="H1753" s="155">
        <v>2.04</v>
      </c>
      <c r="I1753" s="156"/>
      <c r="L1753" s="151"/>
      <c r="M1753" s="157"/>
      <c r="T1753" s="158"/>
      <c r="AT1753" s="153" t="s">
        <v>250</v>
      </c>
      <c r="AU1753" s="153" t="s">
        <v>89</v>
      </c>
      <c r="AV1753" s="12" t="s">
        <v>89</v>
      </c>
      <c r="AW1753" s="12" t="s">
        <v>4</v>
      </c>
      <c r="AX1753" s="12" t="s">
        <v>21</v>
      </c>
      <c r="AY1753" s="153" t="s">
        <v>230</v>
      </c>
    </row>
    <row r="1754" spans="2:65" s="1" customFormat="1" ht="24.2" customHeight="1">
      <c r="B1754" s="32"/>
      <c r="C1754" s="187" t="s">
        <v>1107</v>
      </c>
      <c r="D1754" s="187" t="s">
        <v>606</v>
      </c>
      <c r="E1754" s="188" t="s">
        <v>1108</v>
      </c>
      <c r="F1754" s="189" t="s">
        <v>1109</v>
      </c>
      <c r="G1754" s="190" t="s">
        <v>235</v>
      </c>
      <c r="H1754" s="191">
        <v>2.04</v>
      </c>
      <c r="I1754" s="192"/>
      <c r="J1754" s="193">
        <f>ROUND(I1754*H1754,2)</f>
        <v>0</v>
      </c>
      <c r="K1754" s="189" t="s">
        <v>248</v>
      </c>
      <c r="L1754" s="194"/>
      <c r="M1754" s="195" t="s">
        <v>1</v>
      </c>
      <c r="N1754" s="196" t="s">
        <v>46</v>
      </c>
      <c r="P1754" s="147">
        <f>O1754*H1754</f>
        <v>0</v>
      </c>
      <c r="Q1754" s="147">
        <v>4.0999999999999999E-4</v>
      </c>
      <c r="R1754" s="147">
        <f>Q1754*H1754</f>
        <v>8.3639999999999995E-4</v>
      </c>
      <c r="S1754" s="147">
        <v>0</v>
      </c>
      <c r="T1754" s="148">
        <f>S1754*H1754</f>
        <v>0</v>
      </c>
      <c r="AR1754" s="149" t="s">
        <v>154</v>
      </c>
      <c r="AT1754" s="149" t="s">
        <v>606</v>
      </c>
      <c r="AU1754" s="149" t="s">
        <v>89</v>
      </c>
      <c r="AY1754" s="17" t="s">
        <v>230</v>
      </c>
      <c r="BE1754" s="150">
        <f>IF(N1754="základní",J1754,0)</f>
        <v>0</v>
      </c>
      <c r="BF1754" s="150">
        <f>IF(N1754="snížená",J1754,0)</f>
        <v>0</v>
      </c>
      <c r="BG1754" s="150">
        <f>IF(N1754="zákl. přenesená",J1754,0)</f>
        <v>0</v>
      </c>
      <c r="BH1754" s="150">
        <f>IF(N1754="sníž. přenesená",J1754,0)</f>
        <v>0</v>
      </c>
      <c r="BI1754" s="150">
        <f>IF(N1754="nulová",J1754,0)</f>
        <v>0</v>
      </c>
      <c r="BJ1754" s="17" t="s">
        <v>21</v>
      </c>
      <c r="BK1754" s="150">
        <f>ROUND(I1754*H1754,2)</f>
        <v>0</v>
      </c>
      <c r="BL1754" s="17" t="s">
        <v>237</v>
      </c>
      <c r="BM1754" s="149" t="s">
        <v>1110</v>
      </c>
    </row>
    <row r="1755" spans="2:65" s="12" customFormat="1" ht="11.25">
      <c r="B1755" s="151"/>
      <c r="D1755" s="152" t="s">
        <v>250</v>
      </c>
      <c r="F1755" s="154" t="s">
        <v>1106</v>
      </c>
      <c r="H1755" s="155">
        <v>2.04</v>
      </c>
      <c r="I1755" s="156"/>
      <c r="L1755" s="151"/>
      <c r="M1755" s="157"/>
      <c r="T1755" s="158"/>
      <c r="AT1755" s="153" t="s">
        <v>250</v>
      </c>
      <c r="AU1755" s="153" t="s">
        <v>89</v>
      </c>
      <c r="AV1755" s="12" t="s">
        <v>89</v>
      </c>
      <c r="AW1755" s="12" t="s">
        <v>4</v>
      </c>
      <c r="AX1755" s="12" t="s">
        <v>21</v>
      </c>
      <c r="AY1755" s="153" t="s">
        <v>230</v>
      </c>
    </row>
    <row r="1756" spans="2:65" s="1" customFormat="1" ht="24.2" customHeight="1">
      <c r="B1756" s="32"/>
      <c r="C1756" s="187" t="s">
        <v>1111</v>
      </c>
      <c r="D1756" s="187" t="s">
        <v>606</v>
      </c>
      <c r="E1756" s="188" t="s">
        <v>1112</v>
      </c>
      <c r="F1756" s="189" t="s">
        <v>1113</v>
      </c>
      <c r="G1756" s="190" t="s">
        <v>235</v>
      </c>
      <c r="H1756" s="191">
        <v>2.04</v>
      </c>
      <c r="I1756" s="192"/>
      <c r="J1756" s="193">
        <f>ROUND(I1756*H1756,2)</f>
        <v>0</v>
      </c>
      <c r="K1756" s="189" t="s">
        <v>248</v>
      </c>
      <c r="L1756" s="194"/>
      <c r="M1756" s="195" t="s">
        <v>1</v>
      </c>
      <c r="N1756" s="196" t="s">
        <v>46</v>
      </c>
      <c r="P1756" s="147">
        <f>O1756*H1756</f>
        <v>0</v>
      </c>
      <c r="Q1756" s="147">
        <v>1E-4</v>
      </c>
      <c r="R1756" s="147">
        <f>Q1756*H1756</f>
        <v>2.0400000000000003E-4</v>
      </c>
      <c r="S1756" s="147">
        <v>0</v>
      </c>
      <c r="T1756" s="148">
        <f>S1756*H1756</f>
        <v>0</v>
      </c>
      <c r="AR1756" s="149" t="s">
        <v>154</v>
      </c>
      <c r="AT1756" s="149" t="s">
        <v>606</v>
      </c>
      <c r="AU1756" s="149" t="s">
        <v>89</v>
      </c>
      <c r="AY1756" s="17" t="s">
        <v>230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21</v>
      </c>
      <c r="BK1756" s="150">
        <f>ROUND(I1756*H1756,2)</f>
        <v>0</v>
      </c>
      <c r="BL1756" s="17" t="s">
        <v>237</v>
      </c>
      <c r="BM1756" s="149" t="s">
        <v>1114</v>
      </c>
    </row>
    <row r="1757" spans="2:65" s="12" customFormat="1" ht="11.25">
      <c r="B1757" s="151"/>
      <c r="D1757" s="152" t="s">
        <v>250</v>
      </c>
      <c r="F1757" s="154" t="s">
        <v>1106</v>
      </c>
      <c r="H1757" s="155">
        <v>2.04</v>
      </c>
      <c r="I1757" s="156"/>
      <c r="L1757" s="151"/>
      <c r="M1757" s="157"/>
      <c r="T1757" s="158"/>
      <c r="AT1757" s="153" t="s">
        <v>250</v>
      </c>
      <c r="AU1757" s="153" t="s">
        <v>89</v>
      </c>
      <c r="AV1757" s="12" t="s">
        <v>89</v>
      </c>
      <c r="AW1757" s="12" t="s">
        <v>4</v>
      </c>
      <c r="AX1757" s="12" t="s">
        <v>21</v>
      </c>
      <c r="AY1757" s="153" t="s">
        <v>230</v>
      </c>
    </row>
    <row r="1758" spans="2:65" s="1" customFormat="1" ht="16.5" customHeight="1">
      <c r="B1758" s="32"/>
      <c r="C1758" s="138" t="s">
        <v>1115</v>
      </c>
      <c r="D1758" s="138" t="s">
        <v>232</v>
      </c>
      <c r="E1758" s="139" t="s">
        <v>1116</v>
      </c>
      <c r="F1758" s="140" t="s">
        <v>1117</v>
      </c>
      <c r="G1758" s="141" t="s">
        <v>235</v>
      </c>
      <c r="H1758" s="142">
        <v>2</v>
      </c>
      <c r="I1758" s="143"/>
      <c r="J1758" s="144">
        <f>ROUND(I1758*H1758,2)</f>
        <v>0</v>
      </c>
      <c r="K1758" s="140" t="s">
        <v>236</v>
      </c>
      <c r="L1758" s="32"/>
      <c r="M1758" s="145" t="s">
        <v>1</v>
      </c>
      <c r="N1758" s="146" t="s">
        <v>46</v>
      </c>
      <c r="P1758" s="147">
        <f>O1758*H1758</f>
        <v>0</v>
      </c>
      <c r="Q1758" s="147">
        <v>2.0000000000000002E-5</v>
      </c>
      <c r="R1758" s="147">
        <f>Q1758*H1758</f>
        <v>4.0000000000000003E-5</v>
      </c>
      <c r="S1758" s="147">
        <v>0</v>
      </c>
      <c r="T1758" s="148">
        <f>S1758*H1758</f>
        <v>0</v>
      </c>
      <c r="AR1758" s="149" t="s">
        <v>237</v>
      </c>
      <c r="AT1758" s="149" t="s">
        <v>232</v>
      </c>
      <c r="AU1758" s="149" t="s">
        <v>89</v>
      </c>
      <c r="AY1758" s="17" t="s">
        <v>230</v>
      </c>
      <c r="BE1758" s="150">
        <f>IF(N1758="základní",J1758,0)</f>
        <v>0</v>
      </c>
      <c r="BF1758" s="150">
        <f>IF(N1758="snížená",J1758,0)</f>
        <v>0</v>
      </c>
      <c r="BG1758" s="150">
        <f>IF(N1758="zákl. přenesená",J1758,0)</f>
        <v>0</v>
      </c>
      <c r="BH1758" s="150">
        <f>IF(N1758="sníž. přenesená",J1758,0)</f>
        <v>0</v>
      </c>
      <c r="BI1758" s="150">
        <f>IF(N1758="nulová",J1758,0)</f>
        <v>0</v>
      </c>
      <c r="BJ1758" s="17" t="s">
        <v>21</v>
      </c>
      <c r="BK1758" s="150">
        <f>ROUND(I1758*H1758,2)</f>
        <v>0</v>
      </c>
      <c r="BL1758" s="17" t="s">
        <v>237</v>
      </c>
      <c r="BM1758" s="149" t="s">
        <v>1118</v>
      </c>
    </row>
    <row r="1759" spans="2:65" s="12" customFormat="1" ht="11.25">
      <c r="B1759" s="151"/>
      <c r="D1759" s="152" t="s">
        <v>250</v>
      </c>
      <c r="E1759" s="153" t="s">
        <v>135</v>
      </c>
      <c r="F1759" s="154" t="s">
        <v>1096</v>
      </c>
      <c r="H1759" s="155">
        <v>2</v>
      </c>
      <c r="I1759" s="156"/>
      <c r="L1759" s="151"/>
      <c r="M1759" s="157"/>
      <c r="T1759" s="158"/>
      <c r="AT1759" s="153" t="s">
        <v>250</v>
      </c>
      <c r="AU1759" s="153" t="s">
        <v>89</v>
      </c>
      <c r="AV1759" s="12" t="s">
        <v>89</v>
      </c>
      <c r="AW1759" s="12" t="s">
        <v>36</v>
      </c>
      <c r="AX1759" s="12" t="s">
        <v>21</v>
      </c>
      <c r="AY1759" s="153" t="s">
        <v>230</v>
      </c>
    </row>
    <row r="1760" spans="2:65" s="1" customFormat="1" ht="24.2" customHeight="1">
      <c r="B1760" s="32"/>
      <c r="C1760" s="138" t="s">
        <v>1119</v>
      </c>
      <c r="D1760" s="138" t="s">
        <v>232</v>
      </c>
      <c r="E1760" s="139" t="s">
        <v>1120</v>
      </c>
      <c r="F1760" s="140" t="s">
        <v>1121</v>
      </c>
      <c r="G1760" s="141" t="s">
        <v>247</v>
      </c>
      <c r="H1760" s="142">
        <v>211.8</v>
      </c>
      <c r="I1760" s="143"/>
      <c r="J1760" s="144">
        <f>ROUND(I1760*H1760,2)</f>
        <v>0</v>
      </c>
      <c r="K1760" s="140" t="s">
        <v>236</v>
      </c>
      <c r="L1760" s="32"/>
      <c r="M1760" s="145" t="s">
        <v>1</v>
      </c>
      <c r="N1760" s="146" t="s">
        <v>46</v>
      </c>
      <c r="P1760" s="147">
        <f>O1760*H1760</f>
        <v>0</v>
      </c>
      <c r="Q1760" s="147">
        <v>0</v>
      </c>
      <c r="R1760" s="147">
        <f>Q1760*H1760</f>
        <v>0</v>
      </c>
      <c r="S1760" s="147">
        <v>0</v>
      </c>
      <c r="T1760" s="148">
        <f>S1760*H1760</f>
        <v>0</v>
      </c>
      <c r="AR1760" s="149" t="s">
        <v>237</v>
      </c>
      <c r="AT1760" s="149" t="s">
        <v>232</v>
      </c>
      <c r="AU1760" s="149" t="s">
        <v>89</v>
      </c>
      <c r="AY1760" s="17" t="s">
        <v>230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21</v>
      </c>
      <c r="BK1760" s="150">
        <f>ROUND(I1760*H1760,2)</f>
        <v>0</v>
      </c>
      <c r="BL1760" s="17" t="s">
        <v>237</v>
      </c>
      <c r="BM1760" s="149" t="s">
        <v>1122</v>
      </c>
    </row>
    <row r="1761" spans="2:51" s="12" customFormat="1" ht="11.25">
      <c r="B1761" s="151"/>
      <c r="D1761" s="152" t="s">
        <v>250</v>
      </c>
      <c r="E1761" s="153" t="s">
        <v>1</v>
      </c>
      <c r="F1761" s="154" t="s">
        <v>531</v>
      </c>
      <c r="H1761" s="155">
        <v>19.7</v>
      </c>
      <c r="I1761" s="156"/>
      <c r="L1761" s="151"/>
      <c r="M1761" s="157"/>
      <c r="T1761" s="158"/>
      <c r="AT1761" s="153" t="s">
        <v>250</v>
      </c>
      <c r="AU1761" s="153" t="s">
        <v>89</v>
      </c>
      <c r="AV1761" s="12" t="s">
        <v>89</v>
      </c>
      <c r="AW1761" s="12" t="s">
        <v>36</v>
      </c>
      <c r="AX1761" s="12" t="s">
        <v>81</v>
      </c>
      <c r="AY1761" s="153" t="s">
        <v>230</v>
      </c>
    </row>
    <row r="1762" spans="2:51" s="12" customFormat="1" ht="11.25">
      <c r="B1762" s="151"/>
      <c r="D1762" s="152" t="s">
        <v>250</v>
      </c>
      <c r="E1762" s="153" t="s">
        <v>1</v>
      </c>
      <c r="F1762" s="154" t="s">
        <v>532</v>
      </c>
      <c r="H1762" s="155">
        <v>184.5</v>
      </c>
      <c r="I1762" s="156"/>
      <c r="L1762" s="151"/>
      <c r="M1762" s="157"/>
      <c r="T1762" s="158"/>
      <c r="AT1762" s="153" t="s">
        <v>250</v>
      </c>
      <c r="AU1762" s="153" t="s">
        <v>89</v>
      </c>
      <c r="AV1762" s="12" t="s">
        <v>89</v>
      </c>
      <c r="AW1762" s="12" t="s">
        <v>36</v>
      </c>
      <c r="AX1762" s="12" t="s">
        <v>81</v>
      </c>
      <c r="AY1762" s="153" t="s">
        <v>230</v>
      </c>
    </row>
    <row r="1763" spans="2:51" s="12" customFormat="1" ht="11.25">
      <c r="B1763" s="151"/>
      <c r="D1763" s="152" t="s">
        <v>250</v>
      </c>
      <c r="E1763" s="153" t="s">
        <v>1</v>
      </c>
      <c r="F1763" s="154" t="s">
        <v>533</v>
      </c>
      <c r="H1763" s="155">
        <v>4</v>
      </c>
      <c r="I1763" s="156"/>
      <c r="L1763" s="151"/>
      <c r="M1763" s="157"/>
      <c r="T1763" s="158"/>
      <c r="AT1763" s="153" t="s">
        <v>250</v>
      </c>
      <c r="AU1763" s="153" t="s">
        <v>89</v>
      </c>
      <c r="AV1763" s="12" t="s">
        <v>89</v>
      </c>
      <c r="AW1763" s="12" t="s">
        <v>36</v>
      </c>
      <c r="AX1763" s="12" t="s">
        <v>81</v>
      </c>
      <c r="AY1763" s="153" t="s">
        <v>230</v>
      </c>
    </row>
    <row r="1764" spans="2:51" s="12" customFormat="1" ht="11.25">
      <c r="B1764" s="151"/>
      <c r="D1764" s="152" t="s">
        <v>250</v>
      </c>
      <c r="E1764" s="153" t="s">
        <v>1</v>
      </c>
      <c r="F1764" s="154" t="s">
        <v>534</v>
      </c>
      <c r="H1764" s="155">
        <v>-8</v>
      </c>
      <c r="I1764" s="156"/>
      <c r="L1764" s="151"/>
      <c r="M1764" s="157"/>
      <c r="T1764" s="158"/>
      <c r="AT1764" s="153" t="s">
        <v>250</v>
      </c>
      <c r="AU1764" s="153" t="s">
        <v>89</v>
      </c>
      <c r="AV1764" s="12" t="s">
        <v>89</v>
      </c>
      <c r="AW1764" s="12" t="s">
        <v>36</v>
      </c>
      <c r="AX1764" s="12" t="s">
        <v>81</v>
      </c>
      <c r="AY1764" s="153" t="s">
        <v>230</v>
      </c>
    </row>
    <row r="1765" spans="2:51" s="13" customFormat="1" ht="11.25">
      <c r="B1765" s="159"/>
      <c r="D1765" s="152" t="s">
        <v>250</v>
      </c>
      <c r="E1765" s="160" t="s">
        <v>110</v>
      </c>
      <c r="F1765" s="161" t="s">
        <v>252</v>
      </c>
      <c r="H1765" s="162">
        <v>200.2</v>
      </c>
      <c r="I1765" s="163"/>
      <c r="L1765" s="159"/>
      <c r="M1765" s="164"/>
      <c r="T1765" s="165"/>
      <c r="AT1765" s="160" t="s">
        <v>250</v>
      </c>
      <c r="AU1765" s="160" t="s">
        <v>89</v>
      </c>
      <c r="AV1765" s="13" t="s">
        <v>237</v>
      </c>
      <c r="AW1765" s="13" t="s">
        <v>36</v>
      </c>
      <c r="AX1765" s="13" t="s">
        <v>81</v>
      </c>
      <c r="AY1765" s="160" t="s">
        <v>230</v>
      </c>
    </row>
    <row r="1766" spans="2:51" s="12" customFormat="1" ht="11.25">
      <c r="B1766" s="151"/>
      <c r="D1766" s="152" t="s">
        <v>250</v>
      </c>
      <c r="E1766" s="153" t="s">
        <v>1</v>
      </c>
      <c r="F1766" s="154" t="s">
        <v>1123</v>
      </c>
      <c r="H1766" s="155">
        <v>208.2</v>
      </c>
      <c r="I1766" s="156"/>
      <c r="L1766" s="151"/>
      <c r="M1766" s="157"/>
      <c r="T1766" s="158"/>
      <c r="AT1766" s="153" t="s">
        <v>250</v>
      </c>
      <c r="AU1766" s="153" t="s">
        <v>89</v>
      </c>
      <c r="AV1766" s="12" t="s">
        <v>89</v>
      </c>
      <c r="AW1766" s="12" t="s">
        <v>36</v>
      </c>
      <c r="AX1766" s="12" t="s">
        <v>81</v>
      </c>
      <c r="AY1766" s="153" t="s">
        <v>230</v>
      </c>
    </row>
    <row r="1767" spans="2:51" s="12" customFormat="1" ht="11.25">
      <c r="B1767" s="151"/>
      <c r="D1767" s="152" t="s">
        <v>250</v>
      </c>
      <c r="E1767" s="153" t="s">
        <v>1</v>
      </c>
      <c r="F1767" s="154" t="s">
        <v>1124</v>
      </c>
      <c r="H1767" s="155">
        <v>3.6</v>
      </c>
      <c r="I1767" s="156"/>
      <c r="L1767" s="151"/>
      <c r="M1767" s="157"/>
      <c r="T1767" s="158"/>
      <c r="AT1767" s="153" t="s">
        <v>250</v>
      </c>
      <c r="AU1767" s="153" t="s">
        <v>89</v>
      </c>
      <c r="AV1767" s="12" t="s">
        <v>89</v>
      </c>
      <c r="AW1767" s="12" t="s">
        <v>36</v>
      </c>
      <c r="AX1767" s="12" t="s">
        <v>81</v>
      </c>
      <c r="AY1767" s="153" t="s">
        <v>230</v>
      </c>
    </row>
    <row r="1768" spans="2:51" s="13" customFormat="1" ht="11.25">
      <c r="B1768" s="159"/>
      <c r="D1768" s="152" t="s">
        <v>250</v>
      </c>
      <c r="E1768" s="160" t="s">
        <v>1</v>
      </c>
      <c r="F1768" s="161" t="s">
        <v>252</v>
      </c>
      <c r="H1768" s="162">
        <v>211.8</v>
      </c>
      <c r="I1768" s="163"/>
      <c r="L1768" s="159"/>
      <c r="M1768" s="164"/>
      <c r="T1768" s="165"/>
      <c r="AT1768" s="160" t="s">
        <v>250</v>
      </c>
      <c r="AU1768" s="160" t="s">
        <v>89</v>
      </c>
      <c r="AV1768" s="13" t="s">
        <v>237</v>
      </c>
      <c r="AW1768" s="13" t="s">
        <v>36</v>
      </c>
      <c r="AX1768" s="13" t="s">
        <v>21</v>
      </c>
      <c r="AY1768" s="160" t="s">
        <v>230</v>
      </c>
    </row>
    <row r="1769" spans="2:51" s="1" customFormat="1" ht="11.25">
      <c r="B1769" s="32"/>
      <c r="D1769" s="152" t="s">
        <v>257</v>
      </c>
      <c r="F1769" s="166" t="s">
        <v>636</v>
      </c>
      <c r="L1769" s="32"/>
      <c r="M1769" s="167"/>
      <c r="T1769" s="56"/>
      <c r="AU1769" s="17" t="s">
        <v>89</v>
      </c>
    </row>
    <row r="1770" spans="2:51" s="1" customFormat="1" ht="11.25">
      <c r="B1770" s="32"/>
      <c r="D1770" s="152" t="s">
        <v>257</v>
      </c>
      <c r="F1770" s="168" t="s">
        <v>637</v>
      </c>
      <c r="H1770" s="169">
        <v>8</v>
      </c>
      <c r="L1770" s="32"/>
      <c r="M1770" s="167"/>
      <c r="T1770" s="56"/>
      <c r="AU1770" s="17" t="s">
        <v>89</v>
      </c>
    </row>
    <row r="1771" spans="2:51" s="1" customFormat="1" ht="11.25">
      <c r="B1771" s="32"/>
      <c r="D1771" s="152" t="s">
        <v>257</v>
      </c>
      <c r="F1771" s="168" t="s">
        <v>252</v>
      </c>
      <c r="H1771" s="169">
        <v>8</v>
      </c>
      <c r="L1771" s="32"/>
      <c r="M1771" s="167"/>
      <c r="T1771" s="56"/>
      <c r="AU1771" s="17" t="s">
        <v>89</v>
      </c>
    </row>
    <row r="1772" spans="2:51" s="1" customFormat="1" ht="11.25">
      <c r="B1772" s="32"/>
      <c r="D1772" s="152" t="s">
        <v>257</v>
      </c>
      <c r="F1772" s="166" t="s">
        <v>530</v>
      </c>
      <c r="L1772" s="32"/>
      <c r="M1772" s="167"/>
      <c r="T1772" s="56"/>
      <c r="AU1772" s="17" t="s">
        <v>89</v>
      </c>
    </row>
    <row r="1773" spans="2:51" s="1" customFormat="1" ht="11.25">
      <c r="B1773" s="32"/>
      <c r="D1773" s="152" t="s">
        <v>257</v>
      </c>
      <c r="F1773" s="168" t="s">
        <v>531</v>
      </c>
      <c r="H1773" s="169">
        <v>19.7</v>
      </c>
      <c r="L1773" s="32"/>
      <c r="M1773" s="167"/>
      <c r="T1773" s="56"/>
      <c r="AU1773" s="17" t="s">
        <v>89</v>
      </c>
    </row>
    <row r="1774" spans="2:51" s="1" customFormat="1" ht="11.25">
      <c r="B1774" s="32"/>
      <c r="D1774" s="152" t="s">
        <v>257</v>
      </c>
      <c r="F1774" s="168" t="s">
        <v>532</v>
      </c>
      <c r="H1774" s="169">
        <v>184.5</v>
      </c>
      <c r="L1774" s="32"/>
      <c r="M1774" s="167"/>
      <c r="T1774" s="56"/>
      <c r="AU1774" s="17" t="s">
        <v>89</v>
      </c>
    </row>
    <row r="1775" spans="2:51" s="1" customFormat="1" ht="11.25">
      <c r="B1775" s="32"/>
      <c r="D1775" s="152" t="s">
        <v>257</v>
      </c>
      <c r="F1775" s="168" t="s">
        <v>533</v>
      </c>
      <c r="H1775" s="169">
        <v>4</v>
      </c>
      <c r="L1775" s="32"/>
      <c r="M1775" s="167"/>
      <c r="T1775" s="56"/>
      <c r="AU1775" s="17" t="s">
        <v>89</v>
      </c>
    </row>
    <row r="1776" spans="2:51" s="1" customFormat="1" ht="11.25">
      <c r="B1776" s="32"/>
      <c r="D1776" s="152" t="s">
        <v>257</v>
      </c>
      <c r="F1776" s="168" t="s">
        <v>534</v>
      </c>
      <c r="H1776" s="169">
        <v>-8</v>
      </c>
      <c r="L1776" s="32"/>
      <c r="M1776" s="167"/>
      <c r="T1776" s="56"/>
      <c r="AU1776" s="17" t="s">
        <v>89</v>
      </c>
    </row>
    <row r="1777" spans="2:65" s="1" customFormat="1" ht="11.25">
      <c r="B1777" s="32"/>
      <c r="D1777" s="152" t="s">
        <v>257</v>
      </c>
      <c r="F1777" s="168" t="s">
        <v>252</v>
      </c>
      <c r="H1777" s="169">
        <v>200.2</v>
      </c>
      <c r="L1777" s="32"/>
      <c r="M1777" s="167"/>
      <c r="T1777" s="56"/>
      <c r="AU1777" s="17" t="s">
        <v>89</v>
      </c>
    </row>
    <row r="1778" spans="2:65" s="1" customFormat="1" ht="11.25">
      <c r="B1778" s="32"/>
      <c r="D1778" s="152" t="s">
        <v>257</v>
      </c>
      <c r="F1778" s="166" t="s">
        <v>1125</v>
      </c>
      <c r="L1778" s="32"/>
      <c r="M1778" s="167"/>
      <c r="T1778" s="56"/>
      <c r="AU1778" s="17" t="s">
        <v>89</v>
      </c>
    </row>
    <row r="1779" spans="2:65" s="1" customFormat="1" ht="11.25">
      <c r="B1779" s="32"/>
      <c r="D1779" s="152" t="s">
        <v>257</v>
      </c>
      <c r="F1779" s="168" t="s">
        <v>1126</v>
      </c>
      <c r="H1779" s="169">
        <v>12</v>
      </c>
      <c r="L1779" s="32"/>
      <c r="M1779" s="167"/>
      <c r="T1779" s="56"/>
      <c r="AU1779" s="17" t="s">
        <v>89</v>
      </c>
    </row>
    <row r="1780" spans="2:65" s="1" customFormat="1" ht="49.15" customHeight="1">
      <c r="B1780" s="32"/>
      <c r="C1780" s="187" t="s">
        <v>1127</v>
      </c>
      <c r="D1780" s="187" t="s">
        <v>606</v>
      </c>
      <c r="E1780" s="188" t="s">
        <v>1128</v>
      </c>
      <c r="F1780" s="189" t="s">
        <v>1129</v>
      </c>
      <c r="G1780" s="190" t="s">
        <v>247</v>
      </c>
      <c r="H1780" s="191">
        <v>214.977</v>
      </c>
      <c r="I1780" s="192"/>
      <c r="J1780" s="193">
        <f>ROUND(I1780*H1780,2)</f>
        <v>0</v>
      </c>
      <c r="K1780" s="189" t="s">
        <v>248</v>
      </c>
      <c r="L1780" s="194"/>
      <c r="M1780" s="195" t="s">
        <v>1</v>
      </c>
      <c r="N1780" s="196" t="s">
        <v>46</v>
      </c>
      <c r="P1780" s="147">
        <f>O1780*H1780</f>
        <v>0</v>
      </c>
      <c r="Q1780" s="147">
        <v>2.4160000000000001E-2</v>
      </c>
      <c r="R1780" s="147">
        <f>Q1780*H1780</f>
        <v>5.1938443200000002</v>
      </c>
      <c r="S1780" s="147">
        <v>0</v>
      </c>
      <c r="T1780" s="148">
        <f>S1780*H1780</f>
        <v>0</v>
      </c>
      <c r="AR1780" s="149" t="s">
        <v>154</v>
      </c>
      <c r="AT1780" s="149" t="s">
        <v>606</v>
      </c>
      <c r="AU1780" s="149" t="s">
        <v>89</v>
      </c>
      <c r="AY1780" s="17" t="s">
        <v>230</v>
      </c>
      <c r="BE1780" s="150">
        <f>IF(N1780="základní",J1780,0)</f>
        <v>0</v>
      </c>
      <c r="BF1780" s="150">
        <f>IF(N1780="snížená",J1780,0)</f>
        <v>0</v>
      </c>
      <c r="BG1780" s="150">
        <f>IF(N1780="zákl. přenesená",J1780,0)</f>
        <v>0</v>
      </c>
      <c r="BH1780" s="150">
        <f>IF(N1780="sníž. přenesená",J1780,0)</f>
        <v>0</v>
      </c>
      <c r="BI1780" s="150">
        <f>IF(N1780="nulová",J1780,0)</f>
        <v>0</v>
      </c>
      <c r="BJ1780" s="17" t="s">
        <v>21</v>
      </c>
      <c r="BK1780" s="150">
        <f>ROUND(I1780*H1780,2)</f>
        <v>0</v>
      </c>
      <c r="BL1780" s="17" t="s">
        <v>237</v>
      </c>
      <c r="BM1780" s="149" t="s">
        <v>1130</v>
      </c>
    </row>
    <row r="1781" spans="2:65" s="12" customFormat="1" ht="11.25">
      <c r="B1781" s="151"/>
      <c r="D1781" s="152" t="s">
        <v>250</v>
      </c>
      <c r="F1781" s="154" t="s">
        <v>1131</v>
      </c>
      <c r="H1781" s="155">
        <v>214.977</v>
      </c>
      <c r="I1781" s="156"/>
      <c r="L1781" s="151"/>
      <c r="M1781" s="157"/>
      <c r="T1781" s="158"/>
      <c r="AT1781" s="153" t="s">
        <v>250</v>
      </c>
      <c r="AU1781" s="153" t="s">
        <v>89</v>
      </c>
      <c r="AV1781" s="12" t="s">
        <v>89</v>
      </c>
      <c r="AW1781" s="12" t="s">
        <v>4</v>
      </c>
      <c r="AX1781" s="12" t="s">
        <v>21</v>
      </c>
      <c r="AY1781" s="153" t="s">
        <v>230</v>
      </c>
    </row>
    <row r="1782" spans="2:65" s="1" customFormat="1" ht="21.75" customHeight="1">
      <c r="B1782" s="32"/>
      <c r="C1782" s="187" t="s">
        <v>1132</v>
      </c>
      <c r="D1782" s="187" t="s">
        <v>606</v>
      </c>
      <c r="E1782" s="188" t="s">
        <v>1133</v>
      </c>
      <c r="F1782" s="189" t="s">
        <v>1134</v>
      </c>
      <c r="G1782" s="190" t="s">
        <v>235</v>
      </c>
      <c r="H1782" s="191">
        <v>32.64</v>
      </c>
      <c r="I1782" s="192"/>
      <c r="J1782" s="193">
        <f>ROUND(I1782*H1782,2)</f>
        <v>0</v>
      </c>
      <c r="K1782" s="189" t="s">
        <v>248</v>
      </c>
      <c r="L1782" s="194"/>
      <c r="M1782" s="195" t="s">
        <v>1</v>
      </c>
      <c r="N1782" s="196" t="s">
        <v>46</v>
      </c>
      <c r="P1782" s="147">
        <f>O1782*H1782</f>
        <v>0</v>
      </c>
      <c r="Q1782" s="147">
        <v>3.2000000000000003E-4</v>
      </c>
      <c r="R1782" s="147">
        <f>Q1782*H1782</f>
        <v>1.0444800000000001E-2</v>
      </c>
      <c r="S1782" s="147">
        <v>0</v>
      </c>
      <c r="T1782" s="148">
        <f>S1782*H1782</f>
        <v>0</v>
      </c>
      <c r="AR1782" s="149" t="s">
        <v>154</v>
      </c>
      <c r="AT1782" s="149" t="s">
        <v>606</v>
      </c>
      <c r="AU1782" s="149" t="s">
        <v>89</v>
      </c>
      <c r="AY1782" s="17" t="s">
        <v>230</v>
      </c>
      <c r="BE1782" s="150">
        <f>IF(N1782="základní",J1782,0)</f>
        <v>0</v>
      </c>
      <c r="BF1782" s="150">
        <f>IF(N1782="snížená",J1782,0)</f>
        <v>0</v>
      </c>
      <c r="BG1782" s="150">
        <f>IF(N1782="zákl. přenesená",J1782,0)</f>
        <v>0</v>
      </c>
      <c r="BH1782" s="150">
        <f>IF(N1782="sníž. přenesená",J1782,0)</f>
        <v>0</v>
      </c>
      <c r="BI1782" s="150">
        <f>IF(N1782="nulová",J1782,0)</f>
        <v>0</v>
      </c>
      <c r="BJ1782" s="17" t="s">
        <v>21</v>
      </c>
      <c r="BK1782" s="150">
        <f>ROUND(I1782*H1782,2)</f>
        <v>0</v>
      </c>
      <c r="BL1782" s="17" t="s">
        <v>237</v>
      </c>
      <c r="BM1782" s="149" t="s">
        <v>1135</v>
      </c>
    </row>
    <row r="1783" spans="2:65" s="12" customFormat="1" ht="11.25">
      <c r="B1783" s="151"/>
      <c r="D1783" s="152" t="s">
        <v>250</v>
      </c>
      <c r="F1783" s="154" t="s">
        <v>1136</v>
      </c>
      <c r="H1783" s="155">
        <v>32.64</v>
      </c>
      <c r="I1783" s="156"/>
      <c r="L1783" s="151"/>
      <c r="M1783" s="157"/>
      <c r="T1783" s="158"/>
      <c r="AT1783" s="153" t="s">
        <v>250</v>
      </c>
      <c r="AU1783" s="153" t="s">
        <v>89</v>
      </c>
      <c r="AV1783" s="12" t="s">
        <v>89</v>
      </c>
      <c r="AW1783" s="12" t="s">
        <v>4</v>
      </c>
      <c r="AX1783" s="12" t="s">
        <v>21</v>
      </c>
      <c r="AY1783" s="153" t="s">
        <v>230</v>
      </c>
    </row>
    <row r="1784" spans="2:65" s="1" customFormat="1" ht="24.2" customHeight="1">
      <c r="B1784" s="32"/>
      <c r="C1784" s="187" t="s">
        <v>1137</v>
      </c>
      <c r="D1784" s="187" t="s">
        <v>606</v>
      </c>
      <c r="E1784" s="188" t="s">
        <v>1138</v>
      </c>
      <c r="F1784" s="189" t="s">
        <v>1139</v>
      </c>
      <c r="G1784" s="190" t="s">
        <v>235</v>
      </c>
      <c r="H1784" s="191">
        <v>32.64</v>
      </c>
      <c r="I1784" s="192"/>
      <c r="J1784" s="193">
        <f>ROUND(I1784*H1784,2)</f>
        <v>0</v>
      </c>
      <c r="K1784" s="189" t="s">
        <v>248</v>
      </c>
      <c r="L1784" s="194"/>
      <c r="M1784" s="195" t="s">
        <v>1</v>
      </c>
      <c r="N1784" s="196" t="s">
        <v>46</v>
      </c>
      <c r="P1784" s="147">
        <f>O1784*H1784</f>
        <v>0</v>
      </c>
      <c r="Q1784" s="147">
        <v>4.0999999999999999E-4</v>
      </c>
      <c r="R1784" s="147">
        <f>Q1784*H1784</f>
        <v>1.3382399999999999E-2</v>
      </c>
      <c r="S1784" s="147">
        <v>0</v>
      </c>
      <c r="T1784" s="148">
        <f>S1784*H1784</f>
        <v>0</v>
      </c>
      <c r="AR1784" s="149" t="s">
        <v>154</v>
      </c>
      <c r="AT1784" s="149" t="s">
        <v>606</v>
      </c>
      <c r="AU1784" s="149" t="s">
        <v>89</v>
      </c>
      <c r="AY1784" s="17" t="s">
        <v>230</v>
      </c>
      <c r="BE1784" s="150">
        <f>IF(N1784="základní",J1784,0)</f>
        <v>0</v>
      </c>
      <c r="BF1784" s="150">
        <f>IF(N1784="snížená",J1784,0)</f>
        <v>0</v>
      </c>
      <c r="BG1784" s="150">
        <f>IF(N1784="zákl. přenesená",J1784,0)</f>
        <v>0</v>
      </c>
      <c r="BH1784" s="150">
        <f>IF(N1784="sníž. přenesená",J1784,0)</f>
        <v>0</v>
      </c>
      <c r="BI1784" s="150">
        <f>IF(N1784="nulová",J1784,0)</f>
        <v>0</v>
      </c>
      <c r="BJ1784" s="17" t="s">
        <v>21</v>
      </c>
      <c r="BK1784" s="150">
        <f>ROUND(I1784*H1784,2)</f>
        <v>0</v>
      </c>
      <c r="BL1784" s="17" t="s">
        <v>237</v>
      </c>
      <c r="BM1784" s="149" t="s">
        <v>1140</v>
      </c>
    </row>
    <row r="1785" spans="2:65" s="12" customFormat="1" ht="11.25">
      <c r="B1785" s="151"/>
      <c r="D1785" s="152" t="s">
        <v>250</v>
      </c>
      <c r="F1785" s="154" t="s">
        <v>1136</v>
      </c>
      <c r="H1785" s="155">
        <v>32.64</v>
      </c>
      <c r="I1785" s="156"/>
      <c r="L1785" s="151"/>
      <c r="M1785" s="157"/>
      <c r="T1785" s="158"/>
      <c r="AT1785" s="153" t="s">
        <v>250</v>
      </c>
      <c r="AU1785" s="153" t="s">
        <v>89</v>
      </c>
      <c r="AV1785" s="12" t="s">
        <v>89</v>
      </c>
      <c r="AW1785" s="12" t="s">
        <v>4</v>
      </c>
      <c r="AX1785" s="12" t="s">
        <v>21</v>
      </c>
      <c r="AY1785" s="153" t="s">
        <v>230</v>
      </c>
    </row>
    <row r="1786" spans="2:65" s="1" customFormat="1" ht="24.2" customHeight="1">
      <c r="B1786" s="32"/>
      <c r="C1786" s="187" t="s">
        <v>1141</v>
      </c>
      <c r="D1786" s="187" t="s">
        <v>606</v>
      </c>
      <c r="E1786" s="188" t="s">
        <v>1142</v>
      </c>
      <c r="F1786" s="189" t="s">
        <v>1143</v>
      </c>
      <c r="G1786" s="190" t="s">
        <v>235</v>
      </c>
      <c r="H1786" s="191">
        <v>32.64</v>
      </c>
      <c r="I1786" s="192"/>
      <c r="J1786" s="193">
        <f>ROUND(I1786*H1786,2)</f>
        <v>0</v>
      </c>
      <c r="K1786" s="189" t="s">
        <v>248</v>
      </c>
      <c r="L1786" s="194"/>
      <c r="M1786" s="195" t="s">
        <v>1</v>
      </c>
      <c r="N1786" s="196" t="s">
        <v>46</v>
      </c>
      <c r="P1786" s="147">
        <f>O1786*H1786</f>
        <v>0</v>
      </c>
      <c r="Q1786" s="147">
        <v>1E-4</v>
      </c>
      <c r="R1786" s="147">
        <f>Q1786*H1786</f>
        <v>3.2640000000000004E-3</v>
      </c>
      <c r="S1786" s="147">
        <v>0</v>
      </c>
      <c r="T1786" s="148">
        <f>S1786*H1786</f>
        <v>0</v>
      </c>
      <c r="AR1786" s="149" t="s">
        <v>154</v>
      </c>
      <c r="AT1786" s="149" t="s">
        <v>606</v>
      </c>
      <c r="AU1786" s="149" t="s">
        <v>89</v>
      </c>
      <c r="AY1786" s="17" t="s">
        <v>230</v>
      </c>
      <c r="BE1786" s="150">
        <f>IF(N1786="základní",J1786,0)</f>
        <v>0</v>
      </c>
      <c r="BF1786" s="150">
        <f>IF(N1786="snížená",J1786,0)</f>
        <v>0</v>
      </c>
      <c r="BG1786" s="150">
        <f>IF(N1786="zákl. přenesená",J1786,0)</f>
        <v>0</v>
      </c>
      <c r="BH1786" s="150">
        <f>IF(N1786="sníž. přenesená",J1786,0)</f>
        <v>0</v>
      </c>
      <c r="BI1786" s="150">
        <f>IF(N1786="nulová",J1786,0)</f>
        <v>0</v>
      </c>
      <c r="BJ1786" s="17" t="s">
        <v>21</v>
      </c>
      <c r="BK1786" s="150">
        <f>ROUND(I1786*H1786,2)</f>
        <v>0</v>
      </c>
      <c r="BL1786" s="17" t="s">
        <v>237</v>
      </c>
      <c r="BM1786" s="149" t="s">
        <v>1144</v>
      </c>
    </row>
    <row r="1787" spans="2:65" s="12" customFormat="1" ht="11.25">
      <c r="B1787" s="151"/>
      <c r="D1787" s="152" t="s">
        <v>250</v>
      </c>
      <c r="F1787" s="154" t="s">
        <v>1136</v>
      </c>
      <c r="H1787" s="155">
        <v>32.64</v>
      </c>
      <c r="I1787" s="156"/>
      <c r="L1787" s="151"/>
      <c r="M1787" s="157"/>
      <c r="T1787" s="158"/>
      <c r="AT1787" s="153" t="s">
        <v>250</v>
      </c>
      <c r="AU1787" s="153" t="s">
        <v>89</v>
      </c>
      <c r="AV1787" s="12" t="s">
        <v>89</v>
      </c>
      <c r="AW1787" s="12" t="s">
        <v>4</v>
      </c>
      <c r="AX1787" s="12" t="s">
        <v>21</v>
      </c>
      <c r="AY1787" s="153" t="s">
        <v>230</v>
      </c>
    </row>
    <row r="1788" spans="2:65" s="1" customFormat="1" ht="16.5" customHeight="1">
      <c r="B1788" s="32"/>
      <c r="C1788" s="138" t="s">
        <v>1145</v>
      </c>
      <c r="D1788" s="138" t="s">
        <v>232</v>
      </c>
      <c r="E1788" s="139" t="s">
        <v>1146</v>
      </c>
      <c r="F1788" s="140" t="s">
        <v>1147</v>
      </c>
      <c r="G1788" s="141" t="s">
        <v>235</v>
      </c>
      <c r="H1788" s="142">
        <v>12</v>
      </c>
      <c r="I1788" s="143"/>
      <c r="J1788" s="144">
        <f>ROUND(I1788*H1788,2)</f>
        <v>0</v>
      </c>
      <c r="K1788" s="140" t="s">
        <v>236</v>
      </c>
      <c r="L1788" s="32"/>
      <c r="M1788" s="145" t="s">
        <v>1</v>
      </c>
      <c r="N1788" s="146" t="s">
        <v>46</v>
      </c>
      <c r="P1788" s="147">
        <f>O1788*H1788</f>
        <v>0</v>
      </c>
      <c r="Q1788" s="147">
        <v>2.0000000000000002E-5</v>
      </c>
      <c r="R1788" s="147">
        <f>Q1788*H1788</f>
        <v>2.4000000000000003E-4</v>
      </c>
      <c r="S1788" s="147">
        <v>0</v>
      </c>
      <c r="T1788" s="148">
        <f>S1788*H1788</f>
        <v>0</v>
      </c>
      <c r="AR1788" s="149" t="s">
        <v>237</v>
      </c>
      <c r="AT1788" s="149" t="s">
        <v>232</v>
      </c>
      <c r="AU1788" s="149" t="s">
        <v>89</v>
      </c>
      <c r="AY1788" s="17" t="s">
        <v>230</v>
      </c>
      <c r="BE1788" s="150">
        <f>IF(N1788="základní",J1788,0)</f>
        <v>0</v>
      </c>
      <c r="BF1788" s="150">
        <f>IF(N1788="snížená",J1788,0)</f>
        <v>0</v>
      </c>
      <c r="BG1788" s="150">
        <f>IF(N1788="zákl. přenesená",J1788,0)</f>
        <v>0</v>
      </c>
      <c r="BH1788" s="150">
        <f>IF(N1788="sníž. přenesená",J1788,0)</f>
        <v>0</v>
      </c>
      <c r="BI1788" s="150">
        <f>IF(N1788="nulová",J1788,0)</f>
        <v>0</v>
      </c>
      <c r="BJ1788" s="17" t="s">
        <v>21</v>
      </c>
      <c r="BK1788" s="150">
        <f>ROUND(I1788*H1788,2)</f>
        <v>0</v>
      </c>
      <c r="BL1788" s="17" t="s">
        <v>237</v>
      </c>
      <c r="BM1788" s="149" t="s">
        <v>1148</v>
      </c>
    </row>
    <row r="1789" spans="2:65" s="12" customFormat="1" ht="11.25">
      <c r="B1789" s="151"/>
      <c r="D1789" s="152" t="s">
        <v>250</v>
      </c>
      <c r="E1789" s="153" t="s">
        <v>136</v>
      </c>
      <c r="F1789" s="154" t="s">
        <v>1126</v>
      </c>
      <c r="H1789" s="155">
        <v>12</v>
      </c>
      <c r="I1789" s="156"/>
      <c r="L1789" s="151"/>
      <c r="M1789" s="157"/>
      <c r="T1789" s="158"/>
      <c r="AT1789" s="153" t="s">
        <v>250</v>
      </c>
      <c r="AU1789" s="153" t="s">
        <v>89</v>
      </c>
      <c r="AV1789" s="12" t="s">
        <v>89</v>
      </c>
      <c r="AW1789" s="12" t="s">
        <v>36</v>
      </c>
      <c r="AX1789" s="12" t="s">
        <v>21</v>
      </c>
      <c r="AY1789" s="153" t="s">
        <v>230</v>
      </c>
    </row>
    <row r="1790" spans="2:65" s="1" customFormat="1" ht="24.2" customHeight="1">
      <c r="B1790" s="32"/>
      <c r="C1790" s="138" t="s">
        <v>1149</v>
      </c>
      <c r="D1790" s="138" t="s">
        <v>232</v>
      </c>
      <c r="E1790" s="139" t="s">
        <v>1150</v>
      </c>
      <c r="F1790" s="140" t="s">
        <v>1151</v>
      </c>
      <c r="G1790" s="141" t="s">
        <v>247</v>
      </c>
      <c r="H1790" s="142">
        <v>253.8</v>
      </c>
      <c r="I1790" s="143"/>
      <c r="J1790" s="144">
        <f>ROUND(I1790*H1790,2)</f>
        <v>0</v>
      </c>
      <c r="K1790" s="140" t="s">
        <v>236</v>
      </c>
      <c r="L1790" s="32"/>
      <c r="M1790" s="145" t="s">
        <v>1</v>
      </c>
      <c r="N1790" s="146" t="s">
        <v>46</v>
      </c>
      <c r="P1790" s="147">
        <f>O1790*H1790</f>
        <v>0</v>
      </c>
      <c r="Q1790" s="147">
        <v>0</v>
      </c>
      <c r="R1790" s="147">
        <f>Q1790*H1790</f>
        <v>0</v>
      </c>
      <c r="S1790" s="147">
        <v>0</v>
      </c>
      <c r="T1790" s="148">
        <f>S1790*H1790</f>
        <v>0</v>
      </c>
      <c r="AR1790" s="149" t="s">
        <v>237</v>
      </c>
      <c r="AT1790" s="149" t="s">
        <v>232</v>
      </c>
      <c r="AU1790" s="149" t="s">
        <v>89</v>
      </c>
      <c r="AY1790" s="17" t="s">
        <v>230</v>
      </c>
      <c r="BE1790" s="150">
        <f>IF(N1790="základní",J1790,0)</f>
        <v>0</v>
      </c>
      <c r="BF1790" s="150">
        <f>IF(N1790="snížená",J1790,0)</f>
        <v>0</v>
      </c>
      <c r="BG1790" s="150">
        <f>IF(N1790="zákl. přenesená",J1790,0)</f>
        <v>0</v>
      </c>
      <c r="BH1790" s="150">
        <f>IF(N1790="sníž. přenesená",J1790,0)</f>
        <v>0</v>
      </c>
      <c r="BI1790" s="150">
        <f>IF(N1790="nulová",J1790,0)</f>
        <v>0</v>
      </c>
      <c r="BJ1790" s="17" t="s">
        <v>21</v>
      </c>
      <c r="BK1790" s="150">
        <f>ROUND(I1790*H1790,2)</f>
        <v>0</v>
      </c>
      <c r="BL1790" s="17" t="s">
        <v>237</v>
      </c>
      <c r="BM1790" s="149" t="s">
        <v>1152</v>
      </c>
    </row>
    <row r="1791" spans="2:65" s="12" customFormat="1" ht="11.25">
      <c r="B1791" s="151"/>
      <c r="D1791" s="152" t="s">
        <v>250</v>
      </c>
      <c r="E1791" s="153" t="s">
        <v>1</v>
      </c>
      <c r="F1791" s="154" t="s">
        <v>466</v>
      </c>
      <c r="H1791" s="155">
        <v>250.5</v>
      </c>
      <c r="I1791" s="156"/>
      <c r="L1791" s="151"/>
      <c r="M1791" s="157"/>
      <c r="T1791" s="158"/>
      <c r="AT1791" s="153" t="s">
        <v>250</v>
      </c>
      <c r="AU1791" s="153" t="s">
        <v>89</v>
      </c>
      <c r="AV1791" s="12" t="s">
        <v>89</v>
      </c>
      <c r="AW1791" s="12" t="s">
        <v>36</v>
      </c>
      <c r="AX1791" s="12" t="s">
        <v>81</v>
      </c>
      <c r="AY1791" s="153" t="s">
        <v>230</v>
      </c>
    </row>
    <row r="1792" spans="2:65" s="13" customFormat="1" ht="11.25">
      <c r="B1792" s="159"/>
      <c r="D1792" s="152" t="s">
        <v>250</v>
      </c>
      <c r="E1792" s="160" t="s">
        <v>112</v>
      </c>
      <c r="F1792" s="161" t="s">
        <v>252</v>
      </c>
      <c r="H1792" s="162">
        <v>250.5</v>
      </c>
      <c r="I1792" s="163"/>
      <c r="L1792" s="159"/>
      <c r="M1792" s="164"/>
      <c r="T1792" s="165"/>
      <c r="AT1792" s="160" t="s">
        <v>250</v>
      </c>
      <c r="AU1792" s="160" t="s">
        <v>89</v>
      </c>
      <c r="AV1792" s="13" t="s">
        <v>237</v>
      </c>
      <c r="AW1792" s="13" t="s">
        <v>36</v>
      </c>
      <c r="AX1792" s="13" t="s">
        <v>81</v>
      </c>
      <c r="AY1792" s="160" t="s">
        <v>230</v>
      </c>
    </row>
    <row r="1793" spans="2:65" s="12" customFormat="1" ht="11.25">
      <c r="B1793" s="151"/>
      <c r="D1793" s="152" t="s">
        <v>250</v>
      </c>
      <c r="E1793" s="153" t="s">
        <v>1</v>
      </c>
      <c r="F1793" s="154" t="s">
        <v>1153</v>
      </c>
      <c r="H1793" s="155">
        <v>250.5</v>
      </c>
      <c r="I1793" s="156"/>
      <c r="L1793" s="151"/>
      <c r="M1793" s="157"/>
      <c r="T1793" s="158"/>
      <c r="AT1793" s="153" t="s">
        <v>250</v>
      </c>
      <c r="AU1793" s="153" t="s">
        <v>89</v>
      </c>
      <c r="AV1793" s="12" t="s">
        <v>89</v>
      </c>
      <c r="AW1793" s="12" t="s">
        <v>36</v>
      </c>
      <c r="AX1793" s="12" t="s">
        <v>81</v>
      </c>
      <c r="AY1793" s="153" t="s">
        <v>230</v>
      </c>
    </row>
    <row r="1794" spans="2:65" s="12" customFormat="1" ht="11.25">
      <c r="B1794" s="151"/>
      <c r="D1794" s="152" t="s">
        <v>250</v>
      </c>
      <c r="E1794" s="153" t="s">
        <v>1</v>
      </c>
      <c r="F1794" s="154" t="s">
        <v>1154</v>
      </c>
      <c r="H1794" s="155">
        <v>3.3</v>
      </c>
      <c r="I1794" s="156"/>
      <c r="L1794" s="151"/>
      <c r="M1794" s="157"/>
      <c r="T1794" s="158"/>
      <c r="AT1794" s="153" t="s">
        <v>250</v>
      </c>
      <c r="AU1794" s="153" t="s">
        <v>89</v>
      </c>
      <c r="AV1794" s="12" t="s">
        <v>89</v>
      </c>
      <c r="AW1794" s="12" t="s">
        <v>36</v>
      </c>
      <c r="AX1794" s="12" t="s">
        <v>81</v>
      </c>
      <c r="AY1794" s="153" t="s">
        <v>230</v>
      </c>
    </row>
    <row r="1795" spans="2:65" s="13" customFormat="1" ht="11.25">
      <c r="B1795" s="159"/>
      <c r="D1795" s="152" t="s">
        <v>250</v>
      </c>
      <c r="E1795" s="160" t="s">
        <v>1</v>
      </c>
      <c r="F1795" s="161" t="s">
        <v>252</v>
      </c>
      <c r="H1795" s="162">
        <v>253.8</v>
      </c>
      <c r="I1795" s="163"/>
      <c r="L1795" s="159"/>
      <c r="M1795" s="164"/>
      <c r="T1795" s="165"/>
      <c r="AT1795" s="160" t="s">
        <v>250</v>
      </c>
      <c r="AU1795" s="160" t="s">
        <v>89</v>
      </c>
      <c r="AV1795" s="13" t="s">
        <v>237</v>
      </c>
      <c r="AW1795" s="13" t="s">
        <v>36</v>
      </c>
      <c r="AX1795" s="13" t="s">
        <v>21</v>
      </c>
      <c r="AY1795" s="160" t="s">
        <v>230</v>
      </c>
    </row>
    <row r="1796" spans="2:65" s="1" customFormat="1" ht="11.25">
      <c r="B1796" s="32"/>
      <c r="D1796" s="152" t="s">
        <v>257</v>
      </c>
      <c r="F1796" s="166" t="s">
        <v>465</v>
      </c>
      <c r="L1796" s="32"/>
      <c r="M1796" s="167"/>
      <c r="T1796" s="56"/>
      <c r="AU1796" s="17" t="s">
        <v>89</v>
      </c>
    </row>
    <row r="1797" spans="2:65" s="1" customFormat="1" ht="11.25">
      <c r="B1797" s="32"/>
      <c r="D1797" s="152" t="s">
        <v>257</v>
      </c>
      <c r="F1797" s="168" t="s">
        <v>466</v>
      </c>
      <c r="H1797" s="169">
        <v>250.5</v>
      </c>
      <c r="L1797" s="32"/>
      <c r="M1797" s="167"/>
      <c r="T1797" s="56"/>
      <c r="AU1797" s="17" t="s">
        <v>89</v>
      </c>
    </row>
    <row r="1798" spans="2:65" s="1" customFormat="1" ht="11.25">
      <c r="B1798" s="32"/>
      <c r="D1798" s="152" t="s">
        <v>257</v>
      </c>
      <c r="F1798" s="168" t="s">
        <v>252</v>
      </c>
      <c r="H1798" s="169">
        <v>250.5</v>
      </c>
      <c r="L1798" s="32"/>
      <c r="M1798" s="167"/>
      <c r="T1798" s="56"/>
      <c r="AU1798" s="17" t="s">
        <v>89</v>
      </c>
    </row>
    <row r="1799" spans="2:65" s="1" customFormat="1" ht="11.25">
      <c r="B1799" s="32"/>
      <c r="D1799" s="152" t="s">
        <v>257</v>
      </c>
      <c r="F1799" s="166" t="s">
        <v>1155</v>
      </c>
      <c r="L1799" s="32"/>
      <c r="M1799" s="167"/>
      <c r="T1799" s="56"/>
      <c r="AU1799" s="17" t="s">
        <v>89</v>
      </c>
    </row>
    <row r="1800" spans="2:65" s="1" customFormat="1" ht="11.25">
      <c r="B1800" s="32"/>
      <c r="D1800" s="152" t="s">
        <v>257</v>
      </c>
      <c r="F1800" s="168" t="s">
        <v>1156</v>
      </c>
      <c r="H1800" s="169">
        <v>11</v>
      </c>
      <c r="L1800" s="32"/>
      <c r="M1800" s="167"/>
      <c r="T1800" s="56"/>
      <c r="AU1800" s="17" t="s">
        <v>89</v>
      </c>
    </row>
    <row r="1801" spans="2:65" s="1" customFormat="1" ht="49.15" customHeight="1">
      <c r="B1801" s="32"/>
      <c r="C1801" s="187" t="s">
        <v>1157</v>
      </c>
      <c r="D1801" s="187" t="s">
        <v>606</v>
      </c>
      <c r="E1801" s="188" t="s">
        <v>1158</v>
      </c>
      <c r="F1801" s="189" t="s">
        <v>1159</v>
      </c>
      <c r="G1801" s="190" t="s">
        <v>247</v>
      </c>
      <c r="H1801" s="191">
        <v>257.60700000000003</v>
      </c>
      <c r="I1801" s="192"/>
      <c r="J1801" s="193">
        <f>ROUND(I1801*H1801,2)</f>
        <v>0</v>
      </c>
      <c r="K1801" s="189" t="s">
        <v>248</v>
      </c>
      <c r="L1801" s="194"/>
      <c r="M1801" s="195" t="s">
        <v>1</v>
      </c>
      <c r="N1801" s="196" t="s">
        <v>46</v>
      </c>
      <c r="P1801" s="147">
        <f>O1801*H1801</f>
        <v>0</v>
      </c>
      <c r="Q1801" s="147">
        <v>3.3869999999999997E-2</v>
      </c>
      <c r="R1801" s="147">
        <f>Q1801*H1801</f>
        <v>8.7251490900000004</v>
      </c>
      <c r="S1801" s="147">
        <v>0</v>
      </c>
      <c r="T1801" s="148">
        <f>S1801*H1801</f>
        <v>0</v>
      </c>
      <c r="AR1801" s="149" t="s">
        <v>154</v>
      </c>
      <c r="AT1801" s="149" t="s">
        <v>606</v>
      </c>
      <c r="AU1801" s="149" t="s">
        <v>89</v>
      </c>
      <c r="AY1801" s="17" t="s">
        <v>230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21</v>
      </c>
      <c r="BK1801" s="150">
        <f>ROUND(I1801*H1801,2)</f>
        <v>0</v>
      </c>
      <c r="BL1801" s="17" t="s">
        <v>237</v>
      </c>
      <c r="BM1801" s="149" t="s">
        <v>1160</v>
      </c>
    </row>
    <row r="1802" spans="2:65" s="12" customFormat="1" ht="11.25">
      <c r="B1802" s="151"/>
      <c r="D1802" s="152" t="s">
        <v>250</v>
      </c>
      <c r="F1802" s="154" t="s">
        <v>1161</v>
      </c>
      <c r="H1802" s="155">
        <v>257.60700000000003</v>
      </c>
      <c r="I1802" s="156"/>
      <c r="L1802" s="151"/>
      <c r="M1802" s="157"/>
      <c r="T1802" s="158"/>
      <c r="AT1802" s="153" t="s">
        <v>250</v>
      </c>
      <c r="AU1802" s="153" t="s">
        <v>89</v>
      </c>
      <c r="AV1802" s="12" t="s">
        <v>89</v>
      </c>
      <c r="AW1802" s="12" t="s">
        <v>4</v>
      </c>
      <c r="AX1802" s="12" t="s">
        <v>21</v>
      </c>
      <c r="AY1802" s="153" t="s">
        <v>230</v>
      </c>
    </row>
    <row r="1803" spans="2:65" s="1" customFormat="1" ht="21.75" customHeight="1">
      <c r="B1803" s="32"/>
      <c r="C1803" s="187" t="s">
        <v>1162</v>
      </c>
      <c r="D1803" s="187" t="s">
        <v>606</v>
      </c>
      <c r="E1803" s="188" t="s">
        <v>1163</v>
      </c>
      <c r="F1803" s="189" t="s">
        <v>1164</v>
      </c>
      <c r="G1803" s="190" t="s">
        <v>235</v>
      </c>
      <c r="H1803" s="191">
        <v>45.9</v>
      </c>
      <c r="I1803" s="192"/>
      <c r="J1803" s="193">
        <f>ROUND(I1803*H1803,2)</f>
        <v>0</v>
      </c>
      <c r="K1803" s="189" t="s">
        <v>248</v>
      </c>
      <c r="L1803" s="194"/>
      <c r="M1803" s="195" t="s">
        <v>1</v>
      </c>
      <c r="N1803" s="196" t="s">
        <v>46</v>
      </c>
      <c r="P1803" s="147">
        <f>O1803*H1803</f>
        <v>0</v>
      </c>
      <c r="Q1803" s="147">
        <v>3.2000000000000003E-4</v>
      </c>
      <c r="R1803" s="147">
        <f>Q1803*H1803</f>
        <v>1.4688000000000001E-2</v>
      </c>
      <c r="S1803" s="147">
        <v>0</v>
      </c>
      <c r="T1803" s="148">
        <f>S1803*H1803</f>
        <v>0</v>
      </c>
      <c r="AR1803" s="149" t="s">
        <v>154</v>
      </c>
      <c r="AT1803" s="149" t="s">
        <v>606</v>
      </c>
      <c r="AU1803" s="149" t="s">
        <v>89</v>
      </c>
      <c r="AY1803" s="17" t="s">
        <v>230</v>
      </c>
      <c r="BE1803" s="150">
        <f>IF(N1803="základní",J1803,0)</f>
        <v>0</v>
      </c>
      <c r="BF1803" s="150">
        <f>IF(N1803="snížená",J1803,0)</f>
        <v>0</v>
      </c>
      <c r="BG1803" s="150">
        <f>IF(N1803="zákl. přenesená",J1803,0)</f>
        <v>0</v>
      </c>
      <c r="BH1803" s="150">
        <f>IF(N1803="sníž. přenesená",J1803,0)</f>
        <v>0</v>
      </c>
      <c r="BI1803" s="150">
        <f>IF(N1803="nulová",J1803,0)</f>
        <v>0</v>
      </c>
      <c r="BJ1803" s="17" t="s">
        <v>21</v>
      </c>
      <c r="BK1803" s="150">
        <f>ROUND(I1803*H1803,2)</f>
        <v>0</v>
      </c>
      <c r="BL1803" s="17" t="s">
        <v>237</v>
      </c>
      <c r="BM1803" s="149" t="s">
        <v>1165</v>
      </c>
    </row>
    <row r="1804" spans="2:65" s="12" customFormat="1" ht="11.25">
      <c r="B1804" s="151"/>
      <c r="D1804" s="152" t="s">
        <v>250</v>
      </c>
      <c r="F1804" s="154" t="s">
        <v>1166</v>
      </c>
      <c r="H1804" s="155">
        <v>45.9</v>
      </c>
      <c r="I1804" s="156"/>
      <c r="L1804" s="151"/>
      <c r="M1804" s="157"/>
      <c r="T1804" s="158"/>
      <c r="AT1804" s="153" t="s">
        <v>250</v>
      </c>
      <c r="AU1804" s="153" t="s">
        <v>89</v>
      </c>
      <c r="AV1804" s="12" t="s">
        <v>89</v>
      </c>
      <c r="AW1804" s="12" t="s">
        <v>4</v>
      </c>
      <c r="AX1804" s="12" t="s">
        <v>21</v>
      </c>
      <c r="AY1804" s="153" t="s">
        <v>230</v>
      </c>
    </row>
    <row r="1805" spans="2:65" s="1" customFormat="1" ht="24.2" customHeight="1">
      <c r="B1805" s="32"/>
      <c r="C1805" s="187" t="s">
        <v>1167</v>
      </c>
      <c r="D1805" s="187" t="s">
        <v>606</v>
      </c>
      <c r="E1805" s="188" t="s">
        <v>1168</v>
      </c>
      <c r="F1805" s="189" t="s">
        <v>1169</v>
      </c>
      <c r="G1805" s="190" t="s">
        <v>235</v>
      </c>
      <c r="H1805" s="191">
        <v>45.9</v>
      </c>
      <c r="I1805" s="192"/>
      <c r="J1805" s="193">
        <f>ROUND(I1805*H1805,2)</f>
        <v>0</v>
      </c>
      <c r="K1805" s="189" t="s">
        <v>248</v>
      </c>
      <c r="L1805" s="194"/>
      <c r="M1805" s="195" t="s">
        <v>1</v>
      </c>
      <c r="N1805" s="196" t="s">
        <v>46</v>
      </c>
      <c r="P1805" s="147">
        <f>O1805*H1805</f>
        <v>0</v>
      </c>
      <c r="Q1805" s="147">
        <v>4.0999999999999999E-4</v>
      </c>
      <c r="R1805" s="147">
        <f>Q1805*H1805</f>
        <v>1.8818999999999999E-2</v>
      </c>
      <c r="S1805" s="147">
        <v>0</v>
      </c>
      <c r="T1805" s="148">
        <f>S1805*H1805</f>
        <v>0</v>
      </c>
      <c r="AR1805" s="149" t="s">
        <v>154</v>
      </c>
      <c r="AT1805" s="149" t="s">
        <v>606</v>
      </c>
      <c r="AU1805" s="149" t="s">
        <v>89</v>
      </c>
      <c r="AY1805" s="17" t="s">
        <v>230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21</v>
      </c>
      <c r="BK1805" s="150">
        <f>ROUND(I1805*H1805,2)</f>
        <v>0</v>
      </c>
      <c r="BL1805" s="17" t="s">
        <v>237</v>
      </c>
      <c r="BM1805" s="149" t="s">
        <v>1170</v>
      </c>
    </row>
    <row r="1806" spans="2:65" s="12" customFormat="1" ht="11.25">
      <c r="B1806" s="151"/>
      <c r="D1806" s="152" t="s">
        <v>250</v>
      </c>
      <c r="F1806" s="154" t="s">
        <v>1166</v>
      </c>
      <c r="H1806" s="155">
        <v>45.9</v>
      </c>
      <c r="I1806" s="156"/>
      <c r="L1806" s="151"/>
      <c r="M1806" s="157"/>
      <c r="T1806" s="158"/>
      <c r="AT1806" s="153" t="s">
        <v>250</v>
      </c>
      <c r="AU1806" s="153" t="s">
        <v>89</v>
      </c>
      <c r="AV1806" s="12" t="s">
        <v>89</v>
      </c>
      <c r="AW1806" s="12" t="s">
        <v>4</v>
      </c>
      <c r="AX1806" s="12" t="s">
        <v>21</v>
      </c>
      <c r="AY1806" s="153" t="s">
        <v>230</v>
      </c>
    </row>
    <row r="1807" spans="2:65" s="1" customFormat="1" ht="24.2" customHeight="1">
      <c r="B1807" s="32"/>
      <c r="C1807" s="187" t="s">
        <v>1171</v>
      </c>
      <c r="D1807" s="187" t="s">
        <v>606</v>
      </c>
      <c r="E1807" s="188" t="s">
        <v>1172</v>
      </c>
      <c r="F1807" s="189" t="s">
        <v>1173</v>
      </c>
      <c r="G1807" s="190" t="s">
        <v>235</v>
      </c>
      <c r="H1807" s="191">
        <v>45.9</v>
      </c>
      <c r="I1807" s="192"/>
      <c r="J1807" s="193">
        <f>ROUND(I1807*H1807,2)</f>
        <v>0</v>
      </c>
      <c r="K1807" s="189" t="s">
        <v>248</v>
      </c>
      <c r="L1807" s="194"/>
      <c r="M1807" s="195" t="s">
        <v>1</v>
      </c>
      <c r="N1807" s="196" t="s">
        <v>46</v>
      </c>
      <c r="P1807" s="147">
        <f>O1807*H1807</f>
        <v>0</v>
      </c>
      <c r="Q1807" s="147">
        <v>1E-4</v>
      </c>
      <c r="R1807" s="147">
        <f>Q1807*H1807</f>
        <v>4.5900000000000003E-3</v>
      </c>
      <c r="S1807" s="147">
        <v>0</v>
      </c>
      <c r="T1807" s="148">
        <f>S1807*H1807</f>
        <v>0</v>
      </c>
      <c r="AR1807" s="149" t="s">
        <v>154</v>
      </c>
      <c r="AT1807" s="149" t="s">
        <v>606</v>
      </c>
      <c r="AU1807" s="149" t="s">
        <v>89</v>
      </c>
      <c r="AY1807" s="17" t="s">
        <v>230</v>
      </c>
      <c r="BE1807" s="150">
        <f>IF(N1807="základní",J1807,0)</f>
        <v>0</v>
      </c>
      <c r="BF1807" s="150">
        <f>IF(N1807="snížená",J1807,0)</f>
        <v>0</v>
      </c>
      <c r="BG1807" s="150">
        <f>IF(N1807="zákl. přenesená",J1807,0)</f>
        <v>0</v>
      </c>
      <c r="BH1807" s="150">
        <f>IF(N1807="sníž. přenesená",J1807,0)</f>
        <v>0</v>
      </c>
      <c r="BI1807" s="150">
        <f>IF(N1807="nulová",J1807,0)</f>
        <v>0</v>
      </c>
      <c r="BJ1807" s="17" t="s">
        <v>21</v>
      </c>
      <c r="BK1807" s="150">
        <f>ROUND(I1807*H1807,2)</f>
        <v>0</v>
      </c>
      <c r="BL1807" s="17" t="s">
        <v>237</v>
      </c>
      <c r="BM1807" s="149" t="s">
        <v>1174</v>
      </c>
    </row>
    <row r="1808" spans="2:65" s="12" customFormat="1" ht="11.25">
      <c r="B1808" s="151"/>
      <c r="D1808" s="152" t="s">
        <v>250</v>
      </c>
      <c r="F1808" s="154" t="s">
        <v>1166</v>
      </c>
      <c r="H1808" s="155">
        <v>45.9</v>
      </c>
      <c r="I1808" s="156"/>
      <c r="L1808" s="151"/>
      <c r="M1808" s="157"/>
      <c r="T1808" s="158"/>
      <c r="AT1808" s="153" t="s">
        <v>250</v>
      </c>
      <c r="AU1808" s="153" t="s">
        <v>89</v>
      </c>
      <c r="AV1808" s="12" t="s">
        <v>89</v>
      </c>
      <c r="AW1808" s="12" t="s">
        <v>4</v>
      </c>
      <c r="AX1808" s="12" t="s">
        <v>21</v>
      </c>
      <c r="AY1808" s="153" t="s">
        <v>230</v>
      </c>
    </row>
    <row r="1809" spans="2:65" s="1" customFormat="1" ht="16.5" customHeight="1">
      <c r="B1809" s="32"/>
      <c r="C1809" s="138" t="s">
        <v>1175</v>
      </c>
      <c r="D1809" s="138" t="s">
        <v>232</v>
      </c>
      <c r="E1809" s="139" t="s">
        <v>1176</v>
      </c>
      <c r="F1809" s="140" t="s">
        <v>1177</v>
      </c>
      <c r="G1809" s="141" t="s">
        <v>235</v>
      </c>
      <c r="H1809" s="142">
        <v>11</v>
      </c>
      <c r="I1809" s="143"/>
      <c r="J1809" s="144">
        <f>ROUND(I1809*H1809,2)</f>
        <v>0</v>
      </c>
      <c r="K1809" s="140" t="s">
        <v>248</v>
      </c>
      <c r="L1809" s="32"/>
      <c r="M1809" s="145" t="s">
        <v>1</v>
      </c>
      <c r="N1809" s="146" t="s">
        <v>46</v>
      </c>
      <c r="P1809" s="147">
        <f>O1809*H1809</f>
        <v>0</v>
      </c>
      <c r="Q1809" s="147">
        <v>2.0000000000000002E-5</v>
      </c>
      <c r="R1809" s="147">
        <f>Q1809*H1809</f>
        <v>2.2000000000000001E-4</v>
      </c>
      <c r="S1809" s="147">
        <v>0</v>
      </c>
      <c r="T1809" s="148">
        <f>S1809*H1809</f>
        <v>0</v>
      </c>
      <c r="AR1809" s="149" t="s">
        <v>237</v>
      </c>
      <c r="AT1809" s="149" t="s">
        <v>232</v>
      </c>
      <c r="AU1809" s="149" t="s">
        <v>89</v>
      </c>
      <c r="AY1809" s="17" t="s">
        <v>230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21</v>
      </c>
      <c r="BK1809" s="150">
        <f>ROUND(I1809*H1809,2)</f>
        <v>0</v>
      </c>
      <c r="BL1809" s="17" t="s">
        <v>237</v>
      </c>
      <c r="BM1809" s="149" t="s">
        <v>1178</v>
      </c>
    </row>
    <row r="1810" spans="2:65" s="12" customFormat="1" ht="11.25">
      <c r="B1810" s="151"/>
      <c r="D1810" s="152" t="s">
        <v>250</v>
      </c>
      <c r="E1810" s="153" t="s">
        <v>137</v>
      </c>
      <c r="F1810" s="154" t="s">
        <v>1156</v>
      </c>
      <c r="H1810" s="155">
        <v>11</v>
      </c>
      <c r="I1810" s="156"/>
      <c r="L1810" s="151"/>
      <c r="M1810" s="157"/>
      <c r="T1810" s="158"/>
      <c r="AT1810" s="153" t="s">
        <v>250</v>
      </c>
      <c r="AU1810" s="153" t="s">
        <v>89</v>
      </c>
      <c r="AV1810" s="12" t="s">
        <v>89</v>
      </c>
      <c r="AW1810" s="12" t="s">
        <v>36</v>
      </c>
      <c r="AX1810" s="12" t="s">
        <v>21</v>
      </c>
      <c r="AY1810" s="153" t="s">
        <v>230</v>
      </c>
    </row>
    <row r="1811" spans="2:65" s="1" customFormat="1" ht="44.25" customHeight="1">
      <c r="B1811" s="32"/>
      <c r="C1811" s="138" t="s">
        <v>1179</v>
      </c>
      <c r="D1811" s="138" t="s">
        <v>232</v>
      </c>
      <c r="E1811" s="139" t="s">
        <v>1180</v>
      </c>
      <c r="F1811" s="140" t="s">
        <v>1181</v>
      </c>
      <c r="G1811" s="141" t="s">
        <v>235</v>
      </c>
      <c r="H1811" s="142">
        <v>2</v>
      </c>
      <c r="I1811" s="143"/>
      <c r="J1811" s="144">
        <f t="shared" ref="J1811:J1816" si="0">ROUND(I1811*H1811,2)</f>
        <v>0</v>
      </c>
      <c r="K1811" s="140" t="s">
        <v>248</v>
      </c>
      <c r="L1811" s="32"/>
      <c r="M1811" s="145" t="s">
        <v>1</v>
      </c>
      <c r="N1811" s="146" t="s">
        <v>46</v>
      </c>
      <c r="P1811" s="147">
        <f t="shared" ref="P1811:P1816" si="1">O1811*H1811</f>
        <v>0</v>
      </c>
      <c r="Q1811" s="147">
        <v>1.67E-3</v>
      </c>
      <c r="R1811" s="147">
        <f t="shared" ref="R1811:R1816" si="2">Q1811*H1811</f>
        <v>3.3400000000000001E-3</v>
      </c>
      <c r="S1811" s="147">
        <v>0</v>
      </c>
      <c r="T1811" s="148">
        <f t="shared" ref="T1811:T1816" si="3">S1811*H1811</f>
        <v>0</v>
      </c>
      <c r="AR1811" s="149" t="s">
        <v>237</v>
      </c>
      <c r="AT1811" s="149" t="s">
        <v>232</v>
      </c>
      <c r="AU1811" s="149" t="s">
        <v>89</v>
      </c>
      <c r="AY1811" s="17" t="s">
        <v>230</v>
      </c>
      <c r="BE1811" s="150">
        <f t="shared" ref="BE1811:BE1816" si="4">IF(N1811="základní",J1811,0)</f>
        <v>0</v>
      </c>
      <c r="BF1811" s="150">
        <f t="shared" ref="BF1811:BF1816" si="5">IF(N1811="snížená",J1811,0)</f>
        <v>0</v>
      </c>
      <c r="BG1811" s="150">
        <f t="shared" ref="BG1811:BG1816" si="6">IF(N1811="zákl. přenesená",J1811,0)</f>
        <v>0</v>
      </c>
      <c r="BH1811" s="150">
        <f t="shared" ref="BH1811:BH1816" si="7">IF(N1811="sníž. přenesená",J1811,0)</f>
        <v>0</v>
      </c>
      <c r="BI1811" s="150">
        <f t="shared" ref="BI1811:BI1816" si="8">IF(N1811="nulová",J1811,0)</f>
        <v>0</v>
      </c>
      <c r="BJ1811" s="17" t="s">
        <v>21</v>
      </c>
      <c r="BK1811" s="150">
        <f t="shared" ref="BK1811:BK1816" si="9">ROUND(I1811*H1811,2)</f>
        <v>0</v>
      </c>
      <c r="BL1811" s="17" t="s">
        <v>237</v>
      </c>
      <c r="BM1811" s="149" t="s">
        <v>1182</v>
      </c>
    </row>
    <row r="1812" spans="2:65" s="1" customFormat="1" ht="24.2" customHeight="1">
      <c r="B1812" s="32"/>
      <c r="C1812" s="187" t="s">
        <v>1183</v>
      </c>
      <c r="D1812" s="187" t="s">
        <v>606</v>
      </c>
      <c r="E1812" s="188" t="s">
        <v>1184</v>
      </c>
      <c r="F1812" s="189" t="s">
        <v>1185</v>
      </c>
      <c r="G1812" s="190" t="s">
        <v>235</v>
      </c>
      <c r="H1812" s="191">
        <v>2</v>
      </c>
      <c r="I1812" s="192"/>
      <c r="J1812" s="193">
        <f t="shared" si="0"/>
        <v>0</v>
      </c>
      <c r="K1812" s="189" t="s">
        <v>248</v>
      </c>
      <c r="L1812" s="194"/>
      <c r="M1812" s="195" t="s">
        <v>1</v>
      </c>
      <c r="N1812" s="196" t="s">
        <v>46</v>
      </c>
      <c r="P1812" s="147">
        <f t="shared" si="1"/>
        <v>0</v>
      </c>
      <c r="Q1812" s="147">
        <v>1.04E-2</v>
      </c>
      <c r="R1812" s="147">
        <f t="shared" si="2"/>
        <v>2.0799999999999999E-2</v>
      </c>
      <c r="S1812" s="147">
        <v>0</v>
      </c>
      <c r="T1812" s="148">
        <f t="shared" si="3"/>
        <v>0</v>
      </c>
      <c r="AR1812" s="149" t="s">
        <v>154</v>
      </c>
      <c r="AT1812" s="149" t="s">
        <v>606</v>
      </c>
      <c r="AU1812" s="149" t="s">
        <v>89</v>
      </c>
      <c r="AY1812" s="17" t="s">
        <v>230</v>
      </c>
      <c r="BE1812" s="150">
        <f t="shared" si="4"/>
        <v>0</v>
      </c>
      <c r="BF1812" s="150">
        <f t="shared" si="5"/>
        <v>0</v>
      </c>
      <c r="BG1812" s="150">
        <f t="shared" si="6"/>
        <v>0</v>
      </c>
      <c r="BH1812" s="150">
        <f t="shared" si="7"/>
        <v>0</v>
      </c>
      <c r="BI1812" s="150">
        <f t="shared" si="8"/>
        <v>0</v>
      </c>
      <c r="BJ1812" s="17" t="s">
        <v>21</v>
      </c>
      <c r="BK1812" s="150">
        <f t="shared" si="9"/>
        <v>0</v>
      </c>
      <c r="BL1812" s="17" t="s">
        <v>237</v>
      </c>
      <c r="BM1812" s="149" t="s">
        <v>1186</v>
      </c>
    </row>
    <row r="1813" spans="2:65" s="1" customFormat="1" ht="24.2" customHeight="1">
      <c r="B1813" s="32"/>
      <c r="C1813" s="138" t="s">
        <v>1187</v>
      </c>
      <c r="D1813" s="138" t="s">
        <v>232</v>
      </c>
      <c r="E1813" s="139" t="s">
        <v>1188</v>
      </c>
      <c r="F1813" s="140" t="s">
        <v>1189</v>
      </c>
      <c r="G1813" s="141" t="s">
        <v>235</v>
      </c>
      <c r="H1813" s="142">
        <v>2</v>
      </c>
      <c r="I1813" s="143"/>
      <c r="J1813" s="144">
        <f t="shared" si="0"/>
        <v>0</v>
      </c>
      <c r="K1813" s="140" t="s">
        <v>236</v>
      </c>
      <c r="L1813" s="32"/>
      <c r="M1813" s="145" t="s">
        <v>1</v>
      </c>
      <c r="N1813" s="146" t="s">
        <v>46</v>
      </c>
      <c r="P1813" s="147">
        <f t="shared" si="1"/>
        <v>0</v>
      </c>
      <c r="Q1813" s="147">
        <v>0</v>
      </c>
      <c r="R1813" s="147">
        <f t="shared" si="2"/>
        <v>0</v>
      </c>
      <c r="S1813" s="147">
        <v>0</v>
      </c>
      <c r="T1813" s="148">
        <f t="shared" si="3"/>
        <v>0</v>
      </c>
      <c r="AR1813" s="149" t="s">
        <v>237</v>
      </c>
      <c r="AT1813" s="149" t="s">
        <v>232</v>
      </c>
      <c r="AU1813" s="149" t="s">
        <v>89</v>
      </c>
      <c r="AY1813" s="17" t="s">
        <v>230</v>
      </c>
      <c r="BE1813" s="150">
        <f t="shared" si="4"/>
        <v>0</v>
      </c>
      <c r="BF1813" s="150">
        <f t="shared" si="5"/>
        <v>0</v>
      </c>
      <c r="BG1813" s="150">
        <f t="shared" si="6"/>
        <v>0</v>
      </c>
      <c r="BH1813" s="150">
        <f t="shared" si="7"/>
        <v>0</v>
      </c>
      <c r="BI1813" s="150">
        <f t="shared" si="8"/>
        <v>0</v>
      </c>
      <c r="BJ1813" s="17" t="s">
        <v>21</v>
      </c>
      <c r="BK1813" s="150">
        <f t="shared" si="9"/>
        <v>0</v>
      </c>
      <c r="BL1813" s="17" t="s">
        <v>237</v>
      </c>
      <c r="BM1813" s="149" t="s">
        <v>1190</v>
      </c>
    </row>
    <row r="1814" spans="2:65" s="1" customFormat="1" ht="24.2" customHeight="1">
      <c r="B1814" s="32"/>
      <c r="C1814" s="187" t="s">
        <v>1191</v>
      </c>
      <c r="D1814" s="187" t="s">
        <v>606</v>
      </c>
      <c r="E1814" s="188" t="s">
        <v>1192</v>
      </c>
      <c r="F1814" s="189" t="s">
        <v>1193</v>
      </c>
      <c r="G1814" s="190" t="s">
        <v>235</v>
      </c>
      <c r="H1814" s="191">
        <v>1</v>
      </c>
      <c r="I1814" s="192"/>
      <c r="J1814" s="193">
        <f t="shared" si="0"/>
        <v>0</v>
      </c>
      <c r="K1814" s="189" t="s">
        <v>248</v>
      </c>
      <c r="L1814" s="194"/>
      <c r="M1814" s="195" t="s">
        <v>1</v>
      </c>
      <c r="N1814" s="196" t="s">
        <v>46</v>
      </c>
      <c r="P1814" s="147">
        <f t="shared" si="1"/>
        <v>0</v>
      </c>
      <c r="Q1814" s="147">
        <v>6.7000000000000002E-3</v>
      </c>
      <c r="R1814" s="147">
        <f t="shared" si="2"/>
        <v>6.7000000000000002E-3</v>
      </c>
      <c r="S1814" s="147">
        <v>0</v>
      </c>
      <c r="T1814" s="148">
        <f t="shared" si="3"/>
        <v>0</v>
      </c>
      <c r="AR1814" s="149" t="s">
        <v>154</v>
      </c>
      <c r="AT1814" s="149" t="s">
        <v>606</v>
      </c>
      <c r="AU1814" s="149" t="s">
        <v>89</v>
      </c>
      <c r="AY1814" s="17" t="s">
        <v>230</v>
      </c>
      <c r="BE1814" s="150">
        <f t="shared" si="4"/>
        <v>0</v>
      </c>
      <c r="BF1814" s="150">
        <f t="shared" si="5"/>
        <v>0</v>
      </c>
      <c r="BG1814" s="150">
        <f t="shared" si="6"/>
        <v>0</v>
      </c>
      <c r="BH1814" s="150">
        <f t="shared" si="7"/>
        <v>0</v>
      </c>
      <c r="BI1814" s="150">
        <f t="shared" si="8"/>
        <v>0</v>
      </c>
      <c r="BJ1814" s="17" t="s">
        <v>21</v>
      </c>
      <c r="BK1814" s="150">
        <f t="shared" si="9"/>
        <v>0</v>
      </c>
      <c r="BL1814" s="17" t="s">
        <v>237</v>
      </c>
      <c r="BM1814" s="149" t="s">
        <v>1194</v>
      </c>
    </row>
    <row r="1815" spans="2:65" s="1" customFormat="1" ht="24.2" customHeight="1">
      <c r="B1815" s="32"/>
      <c r="C1815" s="187" t="s">
        <v>1195</v>
      </c>
      <c r="D1815" s="187" t="s">
        <v>606</v>
      </c>
      <c r="E1815" s="188" t="s">
        <v>1196</v>
      </c>
      <c r="F1815" s="189" t="s">
        <v>1197</v>
      </c>
      <c r="G1815" s="190" t="s">
        <v>235</v>
      </c>
      <c r="H1815" s="191">
        <v>1</v>
      </c>
      <c r="I1815" s="192"/>
      <c r="J1815" s="193">
        <f t="shared" si="0"/>
        <v>0</v>
      </c>
      <c r="K1815" s="189" t="s">
        <v>248</v>
      </c>
      <c r="L1815" s="194"/>
      <c r="M1815" s="195" t="s">
        <v>1</v>
      </c>
      <c r="N1815" s="196" t="s">
        <v>46</v>
      </c>
      <c r="P1815" s="147">
        <f t="shared" si="1"/>
        <v>0</v>
      </c>
      <c r="Q1815" s="147">
        <v>6.7999999999999996E-3</v>
      </c>
      <c r="R1815" s="147">
        <f t="shared" si="2"/>
        <v>6.7999999999999996E-3</v>
      </c>
      <c r="S1815" s="147">
        <v>0</v>
      </c>
      <c r="T1815" s="148">
        <f t="shared" si="3"/>
        <v>0</v>
      </c>
      <c r="AR1815" s="149" t="s">
        <v>154</v>
      </c>
      <c r="AT1815" s="149" t="s">
        <v>606</v>
      </c>
      <c r="AU1815" s="149" t="s">
        <v>89</v>
      </c>
      <c r="AY1815" s="17" t="s">
        <v>230</v>
      </c>
      <c r="BE1815" s="150">
        <f t="shared" si="4"/>
        <v>0</v>
      </c>
      <c r="BF1815" s="150">
        <f t="shared" si="5"/>
        <v>0</v>
      </c>
      <c r="BG1815" s="150">
        <f t="shared" si="6"/>
        <v>0</v>
      </c>
      <c r="BH1815" s="150">
        <f t="shared" si="7"/>
        <v>0</v>
      </c>
      <c r="BI1815" s="150">
        <f t="shared" si="8"/>
        <v>0</v>
      </c>
      <c r="BJ1815" s="17" t="s">
        <v>21</v>
      </c>
      <c r="BK1815" s="150">
        <f t="shared" si="9"/>
        <v>0</v>
      </c>
      <c r="BL1815" s="17" t="s">
        <v>237</v>
      </c>
      <c r="BM1815" s="149" t="s">
        <v>1198</v>
      </c>
    </row>
    <row r="1816" spans="2:65" s="1" customFormat="1" ht="16.5" customHeight="1">
      <c r="B1816" s="32"/>
      <c r="C1816" s="187" t="s">
        <v>1199</v>
      </c>
      <c r="D1816" s="187" t="s">
        <v>606</v>
      </c>
      <c r="E1816" s="188" t="s">
        <v>1200</v>
      </c>
      <c r="F1816" s="189" t="s">
        <v>1201</v>
      </c>
      <c r="G1816" s="190" t="s">
        <v>235</v>
      </c>
      <c r="H1816" s="191">
        <v>4.08</v>
      </c>
      <c r="I1816" s="192"/>
      <c r="J1816" s="193">
        <f t="shared" si="0"/>
        <v>0</v>
      </c>
      <c r="K1816" s="189" t="s">
        <v>248</v>
      </c>
      <c r="L1816" s="194"/>
      <c r="M1816" s="195" t="s">
        <v>1</v>
      </c>
      <c r="N1816" s="196" t="s">
        <v>46</v>
      </c>
      <c r="P1816" s="147">
        <f t="shared" si="1"/>
        <v>0</v>
      </c>
      <c r="Q1816" s="147">
        <v>1E-4</v>
      </c>
      <c r="R1816" s="147">
        <f t="shared" si="2"/>
        <v>4.0800000000000005E-4</v>
      </c>
      <c r="S1816" s="147">
        <v>0</v>
      </c>
      <c r="T1816" s="148">
        <f t="shared" si="3"/>
        <v>0</v>
      </c>
      <c r="AR1816" s="149" t="s">
        <v>154</v>
      </c>
      <c r="AT1816" s="149" t="s">
        <v>606</v>
      </c>
      <c r="AU1816" s="149" t="s">
        <v>89</v>
      </c>
      <c r="AY1816" s="17" t="s">
        <v>230</v>
      </c>
      <c r="BE1816" s="150">
        <f t="shared" si="4"/>
        <v>0</v>
      </c>
      <c r="BF1816" s="150">
        <f t="shared" si="5"/>
        <v>0</v>
      </c>
      <c r="BG1816" s="150">
        <f t="shared" si="6"/>
        <v>0</v>
      </c>
      <c r="BH1816" s="150">
        <f t="shared" si="7"/>
        <v>0</v>
      </c>
      <c r="BI1816" s="150">
        <f t="shared" si="8"/>
        <v>0</v>
      </c>
      <c r="BJ1816" s="17" t="s">
        <v>21</v>
      </c>
      <c r="BK1816" s="150">
        <f t="shared" si="9"/>
        <v>0</v>
      </c>
      <c r="BL1816" s="17" t="s">
        <v>237</v>
      </c>
      <c r="BM1816" s="149" t="s">
        <v>1202</v>
      </c>
    </row>
    <row r="1817" spans="2:65" s="12" customFormat="1" ht="11.25">
      <c r="B1817" s="151"/>
      <c r="D1817" s="152" t="s">
        <v>250</v>
      </c>
      <c r="F1817" s="154" t="s">
        <v>1203</v>
      </c>
      <c r="H1817" s="155">
        <v>4.08</v>
      </c>
      <c r="I1817" s="156"/>
      <c r="L1817" s="151"/>
      <c r="M1817" s="157"/>
      <c r="T1817" s="158"/>
      <c r="AT1817" s="153" t="s">
        <v>250</v>
      </c>
      <c r="AU1817" s="153" t="s">
        <v>89</v>
      </c>
      <c r="AV1817" s="12" t="s">
        <v>89</v>
      </c>
      <c r="AW1817" s="12" t="s">
        <v>4</v>
      </c>
      <c r="AX1817" s="12" t="s">
        <v>21</v>
      </c>
      <c r="AY1817" s="153" t="s">
        <v>230</v>
      </c>
    </row>
    <row r="1818" spans="2:65" s="1" customFormat="1" ht="24.2" customHeight="1">
      <c r="B1818" s="32"/>
      <c r="C1818" s="187" t="s">
        <v>1204</v>
      </c>
      <c r="D1818" s="187" t="s">
        <v>606</v>
      </c>
      <c r="E1818" s="188" t="s">
        <v>1205</v>
      </c>
      <c r="F1818" s="189" t="s">
        <v>1206</v>
      </c>
      <c r="G1818" s="190" t="s">
        <v>235</v>
      </c>
      <c r="H1818" s="191">
        <v>4.08</v>
      </c>
      <c r="I1818" s="192"/>
      <c r="J1818" s="193">
        <f>ROUND(I1818*H1818,2)</f>
        <v>0</v>
      </c>
      <c r="K1818" s="189" t="s">
        <v>248</v>
      </c>
      <c r="L1818" s="194"/>
      <c r="M1818" s="195" t="s">
        <v>1</v>
      </c>
      <c r="N1818" s="196" t="s">
        <v>46</v>
      </c>
      <c r="P1818" s="147">
        <f>O1818*H1818</f>
        <v>0</v>
      </c>
      <c r="Q1818" s="147">
        <v>1E-4</v>
      </c>
      <c r="R1818" s="147">
        <f>Q1818*H1818</f>
        <v>4.0800000000000005E-4</v>
      </c>
      <c r="S1818" s="147">
        <v>0</v>
      </c>
      <c r="T1818" s="148">
        <f>S1818*H1818</f>
        <v>0</v>
      </c>
      <c r="AR1818" s="149" t="s">
        <v>154</v>
      </c>
      <c r="AT1818" s="149" t="s">
        <v>606</v>
      </c>
      <c r="AU1818" s="149" t="s">
        <v>89</v>
      </c>
      <c r="AY1818" s="17" t="s">
        <v>230</v>
      </c>
      <c r="BE1818" s="150">
        <f>IF(N1818="základní",J1818,0)</f>
        <v>0</v>
      </c>
      <c r="BF1818" s="150">
        <f>IF(N1818="snížená",J1818,0)</f>
        <v>0</v>
      </c>
      <c r="BG1818" s="150">
        <f>IF(N1818="zákl. přenesená",J1818,0)</f>
        <v>0</v>
      </c>
      <c r="BH1818" s="150">
        <f>IF(N1818="sníž. přenesená",J1818,0)</f>
        <v>0</v>
      </c>
      <c r="BI1818" s="150">
        <f>IF(N1818="nulová",J1818,0)</f>
        <v>0</v>
      </c>
      <c r="BJ1818" s="17" t="s">
        <v>21</v>
      </c>
      <c r="BK1818" s="150">
        <f>ROUND(I1818*H1818,2)</f>
        <v>0</v>
      </c>
      <c r="BL1818" s="17" t="s">
        <v>237</v>
      </c>
      <c r="BM1818" s="149" t="s">
        <v>1207</v>
      </c>
    </row>
    <row r="1819" spans="2:65" s="12" customFormat="1" ht="11.25">
      <c r="B1819" s="151"/>
      <c r="D1819" s="152" t="s">
        <v>250</v>
      </c>
      <c r="F1819" s="154" t="s">
        <v>1203</v>
      </c>
      <c r="H1819" s="155">
        <v>4.08</v>
      </c>
      <c r="I1819" s="156"/>
      <c r="L1819" s="151"/>
      <c r="M1819" s="157"/>
      <c r="T1819" s="158"/>
      <c r="AT1819" s="153" t="s">
        <v>250</v>
      </c>
      <c r="AU1819" s="153" t="s">
        <v>89</v>
      </c>
      <c r="AV1819" s="12" t="s">
        <v>89</v>
      </c>
      <c r="AW1819" s="12" t="s">
        <v>4</v>
      </c>
      <c r="AX1819" s="12" t="s">
        <v>21</v>
      </c>
      <c r="AY1819" s="153" t="s">
        <v>230</v>
      </c>
    </row>
    <row r="1820" spans="2:65" s="1" customFormat="1" ht="24.2" customHeight="1">
      <c r="B1820" s="32"/>
      <c r="C1820" s="138" t="s">
        <v>1208</v>
      </c>
      <c r="D1820" s="138" t="s">
        <v>232</v>
      </c>
      <c r="E1820" s="139" t="s">
        <v>1209</v>
      </c>
      <c r="F1820" s="140" t="s">
        <v>1210</v>
      </c>
      <c r="G1820" s="141" t="s">
        <v>235</v>
      </c>
      <c r="H1820" s="142">
        <v>7</v>
      </c>
      <c r="I1820" s="143"/>
      <c r="J1820" s="144">
        <f t="shared" ref="J1820:J1826" si="10">ROUND(I1820*H1820,2)</f>
        <v>0</v>
      </c>
      <c r="K1820" s="140" t="s">
        <v>236</v>
      </c>
      <c r="L1820" s="32"/>
      <c r="M1820" s="145" t="s">
        <v>1</v>
      </c>
      <c r="N1820" s="146" t="s">
        <v>46</v>
      </c>
      <c r="P1820" s="147">
        <f t="shared" ref="P1820:P1826" si="11">O1820*H1820</f>
        <v>0</v>
      </c>
      <c r="Q1820" s="147">
        <v>0</v>
      </c>
      <c r="R1820" s="147">
        <f t="shared" ref="R1820:R1826" si="12">Q1820*H1820</f>
        <v>0</v>
      </c>
      <c r="S1820" s="147">
        <v>0</v>
      </c>
      <c r="T1820" s="148">
        <f t="shared" ref="T1820:T1826" si="13">S1820*H1820</f>
        <v>0</v>
      </c>
      <c r="AR1820" s="149" t="s">
        <v>237</v>
      </c>
      <c r="AT1820" s="149" t="s">
        <v>232</v>
      </c>
      <c r="AU1820" s="149" t="s">
        <v>89</v>
      </c>
      <c r="AY1820" s="17" t="s">
        <v>230</v>
      </c>
      <c r="BE1820" s="150">
        <f t="shared" ref="BE1820:BE1826" si="14">IF(N1820="základní",J1820,0)</f>
        <v>0</v>
      </c>
      <c r="BF1820" s="150">
        <f t="shared" ref="BF1820:BF1826" si="15">IF(N1820="snížená",J1820,0)</f>
        <v>0</v>
      </c>
      <c r="BG1820" s="150">
        <f t="shared" ref="BG1820:BG1826" si="16">IF(N1820="zákl. přenesená",J1820,0)</f>
        <v>0</v>
      </c>
      <c r="BH1820" s="150">
        <f t="shared" ref="BH1820:BH1826" si="17">IF(N1820="sníž. přenesená",J1820,0)</f>
        <v>0</v>
      </c>
      <c r="BI1820" s="150">
        <f t="shared" ref="BI1820:BI1826" si="18">IF(N1820="nulová",J1820,0)</f>
        <v>0</v>
      </c>
      <c r="BJ1820" s="17" t="s">
        <v>21</v>
      </c>
      <c r="BK1820" s="150">
        <f t="shared" ref="BK1820:BK1826" si="19">ROUND(I1820*H1820,2)</f>
        <v>0</v>
      </c>
      <c r="BL1820" s="17" t="s">
        <v>237</v>
      </c>
      <c r="BM1820" s="149" t="s">
        <v>1211</v>
      </c>
    </row>
    <row r="1821" spans="2:65" s="1" customFormat="1" ht="24.2" customHeight="1">
      <c r="B1821" s="32"/>
      <c r="C1821" s="187" t="s">
        <v>1212</v>
      </c>
      <c r="D1821" s="187" t="s">
        <v>606</v>
      </c>
      <c r="E1821" s="188" t="s">
        <v>1213</v>
      </c>
      <c r="F1821" s="189" t="s">
        <v>1214</v>
      </c>
      <c r="G1821" s="190" t="s">
        <v>235</v>
      </c>
      <c r="H1821" s="191">
        <v>2</v>
      </c>
      <c r="I1821" s="192"/>
      <c r="J1821" s="193">
        <f t="shared" si="10"/>
        <v>0</v>
      </c>
      <c r="K1821" s="189" t="s">
        <v>248</v>
      </c>
      <c r="L1821" s="194"/>
      <c r="M1821" s="195" t="s">
        <v>1</v>
      </c>
      <c r="N1821" s="196" t="s">
        <v>46</v>
      </c>
      <c r="P1821" s="147">
        <f t="shared" si="11"/>
        <v>0</v>
      </c>
      <c r="Q1821" s="147">
        <v>1.44E-2</v>
      </c>
      <c r="R1821" s="147">
        <f t="shared" si="12"/>
        <v>2.8799999999999999E-2</v>
      </c>
      <c r="S1821" s="147">
        <v>0</v>
      </c>
      <c r="T1821" s="148">
        <f t="shared" si="13"/>
        <v>0</v>
      </c>
      <c r="AR1821" s="149" t="s">
        <v>154</v>
      </c>
      <c r="AT1821" s="149" t="s">
        <v>606</v>
      </c>
      <c r="AU1821" s="149" t="s">
        <v>89</v>
      </c>
      <c r="AY1821" s="17" t="s">
        <v>230</v>
      </c>
      <c r="BE1821" s="150">
        <f t="shared" si="14"/>
        <v>0</v>
      </c>
      <c r="BF1821" s="150">
        <f t="shared" si="15"/>
        <v>0</v>
      </c>
      <c r="BG1821" s="150">
        <f t="shared" si="16"/>
        <v>0</v>
      </c>
      <c r="BH1821" s="150">
        <f t="shared" si="17"/>
        <v>0</v>
      </c>
      <c r="BI1821" s="150">
        <f t="shared" si="18"/>
        <v>0</v>
      </c>
      <c r="BJ1821" s="17" t="s">
        <v>21</v>
      </c>
      <c r="BK1821" s="150">
        <f t="shared" si="19"/>
        <v>0</v>
      </c>
      <c r="BL1821" s="17" t="s">
        <v>237</v>
      </c>
      <c r="BM1821" s="149" t="s">
        <v>1215</v>
      </c>
    </row>
    <row r="1822" spans="2:65" s="1" customFormat="1" ht="24.2" customHeight="1">
      <c r="B1822" s="32"/>
      <c r="C1822" s="187" t="s">
        <v>1216</v>
      </c>
      <c r="D1822" s="187" t="s">
        <v>606</v>
      </c>
      <c r="E1822" s="188" t="s">
        <v>1217</v>
      </c>
      <c r="F1822" s="189" t="s">
        <v>1218</v>
      </c>
      <c r="G1822" s="190" t="s">
        <v>235</v>
      </c>
      <c r="H1822" s="191">
        <v>1</v>
      </c>
      <c r="I1822" s="192"/>
      <c r="J1822" s="193">
        <f t="shared" si="10"/>
        <v>0</v>
      </c>
      <c r="K1822" s="189" t="s">
        <v>248</v>
      </c>
      <c r="L1822" s="194"/>
      <c r="M1822" s="195" t="s">
        <v>1</v>
      </c>
      <c r="N1822" s="196" t="s">
        <v>46</v>
      </c>
      <c r="P1822" s="147">
        <f t="shared" si="11"/>
        <v>0</v>
      </c>
      <c r="Q1822" s="147">
        <v>1.37E-2</v>
      </c>
      <c r="R1822" s="147">
        <f t="shared" si="12"/>
        <v>1.37E-2</v>
      </c>
      <c r="S1822" s="147">
        <v>0</v>
      </c>
      <c r="T1822" s="148">
        <f t="shared" si="13"/>
        <v>0</v>
      </c>
      <c r="AR1822" s="149" t="s">
        <v>154</v>
      </c>
      <c r="AT1822" s="149" t="s">
        <v>606</v>
      </c>
      <c r="AU1822" s="149" t="s">
        <v>89</v>
      </c>
      <c r="AY1822" s="17" t="s">
        <v>230</v>
      </c>
      <c r="BE1822" s="150">
        <f t="shared" si="14"/>
        <v>0</v>
      </c>
      <c r="BF1822" s="150">
        <f t="shared" si="15"/>
        <v>0</v>
      </c>
      <c r="BG1822" s="150">
        <f t="shared" si="16"/>
        <v>0</v>
      </c>
      <c r="BH1822" s="150">
        <f t="shared" si="17"/>
        <v>0</v>
      </c>
      <c r="BI1822" s="150">
        <f t="shared" si="18"/>
        <v>0</v>
      </c>
      <c r="BJ1822" s="17" t="s">
        <v>21</v>
      </c>
      <c r="BK1822" s="150">
        <f t="shared" si="19"/>
        <v>0</v>
      </c>
      <c r="BL1822" s="17" t="s">
        <v>237</v>
      </c>
      <c r="BM1822" s="149" t="s">
        <v>1219</v>
      </c>
    </row>
    <row r="1823" spans="2:65" s="1" customFormat="1" ht="24.2" customHeight="1">
      <c r="B1823" s="32"/>
      <c r="C1823" s="187" t="s">
        <v>1220</v>
      </c>
      <c r="D1823" s="187" t="s">
        <v>606</v>
      </c>
      <c r="E1823" s="188" t="s">
        <v>1221</v>
      </c>
      <c r="F1823" s="189" t="s">
        <v>1222</v>
      </c>
      <c r="G1823" s="190" t="s">
        <v>235</v>
      </c>
      <c r="H1823" s="191">
        <v>1</v>
      </c>
      <c r="I1823" s="192"/>
      <c r="J1823" s="193">
        <f t="shared" si="10"/>
        <v>0</v>
      </c>
      <c r="K1823" s="189" t="s">
        <v>248</v>
      </c>
      <c r="L1823" s="194"/>
      <c r="M1823" s="195" t="s">
        <v>1</v>
      </c>
      <c r="N1823" s="196" t="s">
        <v>46</v>
      </c>
      <c r="P1823" s="147">
        <f t="shared" si="11"/>
        <v>0</v>
      </c>
      <c r="Q1823" s="147">
        <v>1.4800000000000001E-2</v>
      </c>
      <c r="R1823" s="147">
        <f t="shared" si="12"/>
        <v>1.4800000000000001E-2</v>
      </c>
      <c r="S1823" s="147">
        <v>0</v>
      </c>
      <c r="T1823" s="148">
        <f t="shared" si="13"/>
        <v>0</v>
      </c>
      <c r="AR1823" s="149" t="s">
        <v>154</v>
      </c>
      <c r="AT1823" s="149" t="s">
        <v>606</v>
      </c>
      <c r="AU1823" s="149" t="s">
        <v>89</v>
      </c>
      <c r="AY1823" s="17" t="s">
        <v>230</v>
      </c>
      <c r="BE1823" s="150">
        <f t="shared" si="14"/>
        <v>0</v>
      </c>
      <c r="BF1823" s="150">
        <f t="shared" si="15"/>
        <v>0</v>
      </c>
      <c r="BG1823" s="150">
        <f t="shared" si="16"/>
        <v>0</v>
      </c>
      <c r="BH1823" s="150">
        <f t="shared" si="17"/>
        <v>0</v>
      </c>
      <c r="BI1823" s="150">
        <f t="shared" si="18"/>
        <v>0</v>
      </c>
      <c r="BJ1823" s="17" t="s">
        <v>21</v>
      </c>
      <c r="BK1823" s="150">
        <f t="shared" si="19"/>
        <v>0</v>
      </c>
      <c r="BL1823" s="17" t="s">
        <v>237</v>
      </c>
      <c r="BM1823" s="149" t="s">
        <v>1223</v>
      </c>
    </row>
    <row r="1824" spans="2:65" s="1" customFormat="1" ht="24.2" customHeight="1">
      <c r="B1824" s="32"/>
      <c r="C1824" s="187" t="s">
        <v>1224</v>
      </c>
      <c r="D1824" s="187" t="s">
        <v>606</v>
      </c>
      <c r="E1824" s="188" t="s">
        <v>1225</v>
      </c>
      <c r="F1824" s="189" t="s">
        <v>1226</v>
      </c>
      <c r="G1824" s="190" t="s">
        <v>235</v>
      </c>
      <c r="H1824" s="191">
        <v>2</v>
      </c>
      <c r="I1824" s="192"/>
      <c r="J1824" s="193">
        <f t="shared" si="10"/>
        <v>0</v>
      </c>
      <c r="K1824" s="189" t="s">
        <v>248</v>
      </c>
      <c r="L1824" s="194"/>
      <c r="M1824" s="195" t="s">
        <v>1</v>
      </c>
      <c r="N1824" s="196" t="s">
        <v>46</v>
      </c>
      <c r="P1824" s="147">
        <f t="shared" si="11"/>
        <v>0</v>
      </c>
      <c r="Q1824" s="147">
        <v>1.6500000000000001E-2</v>
      </c>
      <c r="R1824" s="147">
        <f t="shared" si="12"/>
        <v>3.3000000000000002E-2</v>
      </c>
      <c r="S1824" s="147">
        <v>0</v>
      </c>
      <c r="T1824" s="148">
        <f t="shared" si="13"/>
        <v>0</v>
      </c>
      <c r="AR1824" s="149" t="s">
        <v>154</v>
      </c>
      <c r="AT1824" s="149" t="s">
        <v>606</v>
      </c>
      <c r="AU1824" s="149" t="s">
        <v>89</v>
      </c>
      <c r="AY1824" s="17" t="s">
        <v>230</v>
      </c>
      <c r="BE1824" s="150">
        <f t="shared" si="14"/>
        <v>0</v>
      </c>
      <c r="BF1824" s="150">
        <f t="shared" si="15"/>
        <v>0</v>
      </c>
      <c r="BG1824" s="150">
        <f t="shared" si="16"/>
        <v>0</v>
      </c>
      <c r="BH1824" s="150">
        <f t="shared" si="17"/>
        <v>0</v>
      </c>
      <c r="BI1824" s="150">
        <f t="shared" si="18"/>
        <v>0</v>
      </c>
      <c r="BJ1824" s="17" t="s">
        <v>21</v>
      </c>
      <c r="BK1824" s="150">
        <f t="shared" si="19"/>
        <v>0</v>
      </c>
      <c r="BL1824" s="17" t="s">
        <v>237</v>
      </c>
      <c r="BM1824" s="149" t="s">
        <v>1227</v>
      </c>
    </row>
    <row r="1825" spans="2:65" s="1" customFormat="1" ht="21.75" customHeight="1">
      <c r="B1825" s="32"/>
      <c r="C1825" s="187" t="s">
        <v>1228</v>
      </c>
      <c r="D1825" s="187" t="s">
        <v>606</v>
      </c>
      <c r="E1825" s="188" t="s">
        <v>1229</v>
      </c>
      <c r="F1825" s="189" t="s">
        <v>1230</v>
      </c>
      <c r="G1825" s="190" t="s">
        <v>235</v>
      </c>
      <c r="H1825" s="191">
        <v>1</v>
      </c>
      <c r="I1825" s="192"/>
      <c r="J1825" s="193">
        <f t="shared" si="10"/>
        <v>0</v>
      </c>
      <c r="K1825" s="189" t="s">
        <v>248</v>
      </c>
      <c r="L1825" s="194"/>
      <c r="M1825" s="195" t="s">
        <v>1</v>
      </c>
      <c r="N1825" s="196" t="s">
        <v>46</v>
      </c>
      <c r="P1825" s="147">
        <f t="shared" si="11"/>
        <v>0</v>
      </c>
      <c r="Q1825" s="147">
        <v>1.26E-2</v>
      </c>
      <c r="R1825" s="147">
        <f t="shared" si="12"/>
        <v>1.26E-2</v>
      </c>
      <c r="S1825" s="147">
        <v>0</v>
      </c>
      <c r="T1825" s="148">
        <f t="shared" si="13"/>
        <v>0</v>
      </c>
      <c r="AR1825" s="149" t="s">
        <v>154</v>
      </c>
      <c r="AT1825" s="149" t="s">
        <v>606</v>
      </c>
      <c r="AU1825" s="149" t="s">
        <v>89</v>
      </c>
      <c r="AY1825" s="17" t="s">
        <v>230</v>
      </c>
      <c r="BE1825" s="150">
        <f t="shared" si="14"/>
        <v>0</v>
      </c>
      <c r="BF1825" s="150">
        <f t="shared" si="15"/>
        <v>0</v>
      </c>
      <c r="BG1825" s="150">
        <f t="shared" si="16"/>
        <v>0</v>
      </c>
      <c r="BH1825" s="150">
        <f t="shared" si="17"/>
        <v>0</v>
      </c>
      <c r="BI1825" s="150">
        <f t="shared" si="18"/>
        <v>0</v>
      </c>
      <c r="BJ1825" s="17" t="s">
        <v>21</v>
      </c>
      <c r="BK1825" s="150">
        <f t="shared" si="19"/>
        <v>0</v>
      </c>
      <c r="BL1825" s="17" t="s">
        <v>237</v>
      </c>
      <c r="BM1825" s="149" t="s">
        <v>1231</v>
      </c>
    </row>
    <row r="1826" spans="2:65" s="1" customFormat="1" ht="16.5" customHeight="1">
      <c r="B1826" s="32"/>
      <c r="C1826" s="187" t="s">
        <v>1232</v>
      </c>
      <c r="D1826" s="187" t="s">
        <v>606</v>
      </c>
      <c r="E1826" s="188" t="s">
        <v>1233</v>
      </c>
      <c r="F1826" s="189" t="s">
        <v>1234</v>
      </c>
      <c r="G1826" s="190" t="s">
        <v>235</v>
      </c>
      <c r="H1826" s="191">
        <v>13.26</v>
      </c>
      <c r="I1826" s="192"/>
      <c r="J1826" s="193">
        <f t="shared" si="10"/>
        <v>0</v>
      </c>
      <c r="K1826" s="189" t="s">
        <v>248</v>
      </c>
      <c r="L1826" s="194"/>
      <c r="M1826" s="195" t="s">
        <v>1</v>
      </c>
      <c r="N1826" s="196" t="s">
        <v>46</v>
      </c>
      <c r="P1826" s="147">
        <f t="shared" si="11"/>
        <v>0</v>
      </c>
      <c r="Q1826" s="147">
        <v>1E-4</v>
      </c>
      <c r="R1826" s="147">
        <f t="shared" si="12"/>
        <v>1.3260000000000001E-3</v>
      </c>
      <c r="S1826" s="147">
        <v>0</v>
      </c>
      <c r="T1826" s="148">
        <f t="shared" si="13"/>
        <v>0</v>
      </c>
      <c r="AR1826" s="149" t="s">
        <v>154</v>
      </c>
      <c r="AT1826" s="149" t="s">
        <v>606</v>
      </c>
      <c r="AU1826" s="149" t="s">
        <v>89</v>
      </c>
      <c r="AY1826" s="17" t="s">
        <v>230</v>
      </c>
      <c r="BE1826" s="150">
        <f t="shared" si="14"/>
        <v>0</v>
      </c>
      <c r="BF1826" s="150">
        <f t="shared" si="15"/>
        <v>0</v>
      </c>
      <c r="BG1826" s="150">
        <f t="shared" si="16"/>
        <v>0</v>
      </c>
      <c r="BH1826" s="150">
        <f t="shared" si="17"/>
        <v>0</v>
      </c>
      <c r="BI1826" s="150">
        <f t="shared" si="18"/>
        <v>0</v>
      </c>
      <c r="BJ1826" s="17" t="s">
        <v>21</v>
      </c>
      <c r="BK1826" s="150">
        <f t="shared" si="19"/>
        <v>0</v>
      </c>
      <c r="BL1826" s="17" t="s">
        <v>237</v>
      </c>
      <c r="BM1826" s="149" t="s">
        <v>1235</v>
      </c>
    </row>
    <row r="1827" spans="2:65" s="12" customFormat="1" ht="11.25">
      <c r="B1827" s="151"/>
      <c r="D1827" s="152" t="s">
        <v>250</v>
      </c>
      <c r="F1827" s="154" t="s">
        <v>1236</v>
      </c>
      <c r="H1827" s="155">
        <v>13.26</v>
      </c>
      <c r="I1827" s="156"/>
      <c r="L1827" s="151"/>
      <c r="M1827" s="157"/>
      <c r="T1827" s="158"/>
      <c r="AT1827" s="153" t="s">
        <v>250</v>
      </c>
      <c r="AU1827" s="153" t="s">
        <v>89</v>
      </c>
      <c r="AV1827" s="12" t="s">
        <v>89</v>
      </c>
      <c r="AW1827" s="12" t="s">
        <v>4</v>
      </c>
      <c r="AX1827" s="12" t="s">
        <v>21</v>
      </c>
      <c r="AY1827" s="153" t="s">
        <v>230</v>
      </c>
    </row>
    <row r="1828" spans="2:65" s="1" customFormat="1" ht="16.5" customHeight="1">
      <c r="B1828" s="32"/>
      <c r="C1828" s="187" t="s">
        <v>1237</v>
      </c>
      <c r="D1828" s="187" t="s">
        <v>606</v>
      </c>
      <c r="E1828" s="188" t="s">
        <v>1238</v>
      </c>
      <c r="F1828" s="189" t="s">
        <v>1239</v>
      </c>
      <c r="G1828" s="190" t="s">
        <v>235</v>
      </c>
      <c r="H1828" s="191">
        <v>1.02</v>
      </c>
      <c r="I1828" s="192"/>
      <c r="J1828" s="193">
        <f>ROUND(I1828*H1828,2)</f>
        <v>0</v>
      </c>
      <c r="K1828" s="189" t="s">
        <v>248</v>
      </c>
      <c r="L1828" s="194"/>
      <c r="M1828" s="195" t="s">
        <v>1</v>
      </c>
      <c r="N1828" s="196" t="s">
        <v>46</v>
      </c>
      <c r="P1828" s="147">
        <f>O1828*H1828</f>
        <v>0</v>
      </c>
      <c r="Q1828" s="147">
        <v>1E-4</v>
      </c>
      <c r="R1828" s="147">
        <f>Q1828*H1828</f>
        <v>1.0200000000000001E-4</v>
      </c>
      <c r="S1828" s="147">
        <v>0</v>
      </c>
      <c r="T1828" s="148">
        <f>S1828*H1828</f>
        <v>0</v>
      </c>
      <c r="AR1828" s="149" t="s">
        <v>154</v>
      </c>
      <c r="AT1828" s="149" t="s">
        <v>606</v>
      </c>
      <c r="AU1828" s="149" t="s">
        <v>89</v>
      </c>
      <c r="AY1828" s="17" t="s">
        <v>230</v>
      </c>
      <c r="BE1828" s="150">
        <f>IF(N1828="základní",J1828,0)</f>
        <v>0</v>
      </c>
      <c r="BF1828" s="150">
        <f>IF(N1828="snížená",J1828,0)</f>
        <v>0</v>
      </c>
      <c r="BG1828" s="150">
        <f>IF(N1828="zákl. přenesená",J1828,0)</f>
        <v>0</v>
      </c>
      <c r="BH1828" s="150">
        <f>IF(N1828="sníž. přenesená",J1828,0)</f>
        <v>0</v>
      </c>
      <c r="BI1828" s="150">
        <f>IF(N1828="nulová",J1828,0)</f>
        <v>0</v>
      </c>
      <c r="BJ1828" s="17" t="s">
        <v>21</v>
      </c>
      <c r="BK1828" s="150">
        <f>ROUND(I1828*H1828,2)</f>
        <v>0</v>
      </c>
      <c r="BL1828" s="17" t="s">
        <v>237</v>
      </c>
      <c r="BM1828" s="149" t="s">
        <v>1240</v>
      </c>
    </row>
    <row r="1829" spans="2:65" s="12" customFormat="1" ht="11.25">
      <c r="B1829" s="151"/>
      <c r="D1829" s="152" t="s">
        <v>250</v>
      </c>
      <c r="F1829" s="154" t="s">
        <v>1241</v>
      </c>
      <c r="H1829" s="155">
        <v>1.02</v>
      </c>
      <c r="I1829" s="156"/>
      <c r="L1829" s="151"/>
      <c r="M1829" s="157"/>
      <c r="T1829" s="158"/>
      <c r="AT1829" s="153" t="s">
        <v>250</v>
      </c>
      <c r="AU1829" s="153" t="s">
        <v>89</v>
      </c>
      <c r="AV1829" s="12" t="s">
        <v>89</v>
      </c>
      <c r="AW1829" s="12" t="s">
        <v>4</v>
      </c>
      <c r="AX1829" s="12" t="s">
        <v>21</v>
      </c>
      <c r="AY1829" s="153" t="s">
        <v>230</v>
      </c>
    </row>
    <row r="1830" spans="2:65" s="1" customFormat="1" ht="24.2" customHeight="1">
      <c r="B1830" s="32"/>
      <c r="C1830" s="187" t="s">
        <v>1242</v>
      </c>
      <c r="D1830" s="187" t="s">
        <v>606</v>
      </c>
      <c r="E1830" s="188" t="s">
        <v>1142</v>
      </c>
      <c r="F1830" s="189" t="s">
        <v>1143</v>
      </c>
      <c r="G1830" s="190" t="s">
        <v>235</v>
      </c>
      <c r="H1830" s="191">
        <v>13.26</v>
      </c>
      <c r="I1830" s="192"/>
      <c r="J1830" s="193">
        <f>ROUND(I1830*H1830,2)</f>
        <v>0</v>
      </c>
      <c r="K1830" s="189" t="s">
        <v>248</v>
      </c>
      <c r="L1830" s="194"/>
      <c r="M1830" s="195" t="s">
        <v>1</v>
      </c>
      <c r="N1830" s="196" t="s">
        <v>46</v>
      </c>
      <c r="P1830" s="147">
        <f>O1830*H1830</f>
        <v>0</v>
      </c>
      <c r="Q1830" s="147">
        <v>1E-4</v>
      </c>
      <c r="R1830" s="147">
        <f>Q1830*H1830</f>
        <v>1.3260000000000001E-3</v>
      </c>
      <c r="S1830" s="147">
        <v>0</v>
      </c>
      <c r="T1830" s="148">
        <f>S1830*H1830</f>
        <v>0</v>
      </c>
      <c r="AR1830" s="149" t="s">
        <v>154</v>
      </c>
      <c r="AT1830" s="149" t="s">
        <v>606</v>
      </c>
      <c r="AU1830" s="149" t="s">
        <v>89</v>
      </c>
      <c r="AY1830" s="17" t="s">
        <v>230</v>
      </c>
      <c r="BE1830" s="150">
        <f>IF(N1830="základní",J1830,0)</f>
        <v>0</v>
      </c>
      <c r="BF1830" s="150">
        <f>IF(N1830="snížená",J1830,0)</f>
        <v>0</v>
      </c>
      <c r="BG1830" s="150">
        <f>IF(N1830="zákl. přenesená",J1830,0)</f>
        <v>0</v>
      </c>
      <c r="BH1830" s="150">
        <f>IF(N1830="sníž. přenesená",J1830,0)</f>
        <v>0</v>
      </c>
      <c r="BI1830" s="150">
        <f>IF(N1830="nulová",J1830,0)</f>
        <v>0</v>
      </c>
      <c r="BJ1830" s="17" t="s">
        <v>21</v>
      </c>
      <c r="BK1830" s="150">
        <f>ROUND(I1830*H1830,2)</f>
        <v>0</v>
      </c>
      <c r="BL1830" s="17" t="s">
        <v>237</v>
      </c>
      <c r="BM1830" s="149" t="s">
        <v>1243</v>
      </c>
    </row>
    <row r="1831" spans="2:65" s="12" customFormat="1" ht="11.25">
      <c r="B1831" s="151"/>
      <c r="D1831" s="152" t="s">
        <v>250</v>
      </c>
      <c r="F1831" s="154" t="s">
        <v>1236</v>
      </c>
      <c r="H1831" s="155">
        <v>13.26</v>
      </c>
      <c r="I1831" s="156"/>
      <c r="L1831" s="151"/>
      <c r="M1831" s="157"/>
      <c r="T1831" s="158"/>
      <c r="AT1831" s="153" t="s">
        <v>250</v>
      </c>
      <c r="AU1831" s="153" t="s">
        <v>89</v>
      </c>
      <c r="AV1831" s="12" t="s">
        <v>89</v>
      </c>
      <c r="AW1831" s="12" t="s">
        <v>4</v>
      </c>
      <c r="AX1831" s="12" t="s">
        <v>21</v>
      </c>
      <c r="AY1831" s="153" t="s">
        <v>230</v>
      </c>
    </row>
    <row r="1832" spans="2:65" s="1" customFormat="1" ht="24.2" customHeight="1">
      <c r="B1832" s="32"/>
      <c r="C1832" s="187" t="s">
        <v>1244</v>
      </c>
      <c r="D1832" s="187" t="s">
        <v>606</v>
      </c>
      <c r="E1832" s="188" t="s">
        <v>1112</v>
      </c>
      <c r="F1832" s="189" t="s">
        <v>1113</v>
      </c>
      <c r="G1832" s="190" t="s">
        <v>235</v>
      </c>
      <c r="H1832" s="191">
        <v>1.02</v>
      </c>
      <c r="I1832" s="192"/>
      <c r="J1832" s="193">
        <f>ROUND(I1832*H1832,2)</f>
        <v>0</v>
      </c>
      <c r="K1832" s="189" t="s">
        <v>248</v>
      </c>
      <c r="L1832" s="194"/>
      <c r="M1832" s="195" t="s">
        <v>1</v>
      </c>
      <c r="N1832" s="196" t="s">
        <v>46</v>
      </c>
      <c r="P1832" s="147">
        <f>O1832*H1832</f>
        <v>0</v>
      </c>
      <c r="Q1832" s="147">
        <v>1E-4</v>
      </c>
      <c r="R1832" s="147">
        <f>Q1832*H1832</f>
        <v>1.0200000000000001E-4</v>
      </c>
      <c r="S1832" s="147">
        <v>0</v>
      </c>
      <c r="T1832" s="148">
        <f>S1832*H1832</f>
        <v>0</v>
      </c>
      <c r="AR1832" s="149" t="s">
        <v>154</v>
      </c>
      <c r="AT1832" s="149" t="s">
        <v>606</v>
      </c>
      <c r="AU1832" s="149" t="s">
        <v>89</v>
      </c>
      <c r="AY1832" s="17" t="s">
        <v>230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21</v>
      </c>
      <c r="BK1832" s="150">
        <f>ROUND(I1832*H1832,2)</f>
        <v>0</v>
      </c>
      <c r="BL1832" s="17" t="s">
        <v>237</v>
      </c>
      <c r="BM1832" s="149" t="s">
        <v>1245</v>
      </c>
    </row>
    <row r="1833" spans="2:65" s="12" customFormat="1" ht="11.25">
      <c r="B1833" s="151"/>
      <c r="D1833" s="152" t="s">
        <v>250</v>
      </c>
      <c r="F1833" s="154" t="s">
        <v>1241</v>
      </c>
      <c r="H1833" s="155">
        <v>1.02</v>
      </c>
      <c r="I1833" s="156"/>
      <c r="L1833" s="151"/>
      <c r="M1833" s="157"/>
      <c r="T1833" s="158"/>
      <c r="AT1833" s="153" t="s">
        <v>250</v>
      </c>
      <c r="AU1833" s="153" t="s">
        <v>89</v>
      </c>
      <c r="AV1833" s="12" t="s">
        <v>89</v>
      </c>
      <c r="AW1833" s="12" t="s">
        <v>4</v>
      </c>
      <c r="AX1833" s="12" t="s">
        <v>21</v>
      </c>
      <c r="AY1833" s="153" t="s">
        <v>230</v>
      </c>
    </row>
    <row r="1834" spans="2:65" s="1" customFormat="1" ht="24.2" customHeight="1">
      <c r="B1834" s="32"/>
      <c r="C1834" s="138" t="s">
        <v>1246</v>
      </c>
      <c r="D1834" s="138" t="s">
        <v>232</v>
      </c>
      <c r="E1834" s="139" t="s">
        <v>1247</v>
      </c>
      <c r="F1834" s="140" t="s">
        <v>1248</v>
      </c>
      <c r="G1834" s="141" t="s">
        <v>235</v>
      </c>
      <c r="H1834" s="142">
        <v>3</v>
      </c>
      <c r="I1834" s="143"/>
      <c r="J1834" s="144">
        <f>ROUND(I1834*H1834,2)</f>
        <v>0</v>
      </c>
      <c r="K1834" s="140" t="s">
        <v>236</v>
      </c>
      <c r="L1834" s="32"/>
      <c r="M1834" s="145" t="s">
        <v>1</v>
      </c>
      <c r="N1834" s="146" t="s">
        <v>46</v>
      </c>
      <c r="P1834" s="147">
        <f>O1834*H1834</f>
        <v>0</v>
      </c>
      <c r="Q1834" s="147">
        <v>0</v>
      </c>
      <c r="R1834" s="147">
        <f>Q1834*H1834</f>
        <v>0</v>
      </c>
      <c r="S1834" s="147">
        <v>0</v>
      </c>
      <c r="T1834" s="148">
        <f>S1834*H1834</f>
        <v>0</v>
      </c>
      <c r="AR1834" s="149" t="s">
        <v>237</v>
      </c>
      <c r="AT1834" s="149" t="s">
        <v>232</v>
      </c>
      <c r="AU1834" s="149" t="s">
        <v>89</v>
      </c>
      <c r="AY1834" s="17" t="s">
        <v>230</v>
      </c>
      <c r="BE1834" s="150">
        <f>IF(N1834="základní",J1834,0)</f>
        <v>0</v>
      </c>
      <c r="BF1834" s="150">
        <f>IF(N1834="snížená",J1834,0)</f>
        <v>0</v>
      </c>
      <c r="BG1834" s="150">
        <f>IF(N1834="zákl. přenesená",J1834,0)</f>
        <v>0</v>
      </c>
      <c r="BH1834" s="150">
        <f>IF(N1834="sníž. přenesená",J1834,0)</f>
        <v>0</v>
      </c>
      <c r="BI1834" s="150">
        <f>IF(N1834="nulová",J1834,0)</f>
        <v>0</v>
      </c>
      <c r="BJ1834" s="17" t="s">
        <v>21</v>
      </c>
      <c r="BK1834" s="150">
        <f>ROUND(I1834*H1834,2)</f>
        <v>0</v>
      </c>
      <c r="BL1834" s="17" t="s">
        <v>237</v>
      </c>
      <c r="BM1834" s="149" t="s">
        <v>1249</v>
      </c>
    </row>
    <row r="1835" spans="2:65" s="1" customFormat="1" ht="24.2" customHeight="1">
      <c r="B1835" s="32"/>
      <c r="C1835" s="187" t="s">
        <v>1250</v>
      </c>
      <c r="D1835" s="187" t="s">
        <v>606</v>
      </c>
      <c r="E1835" s="188" t="s">
        <v>1251</v>
      </c>
      <c r="F1835" s="189" t="s">
        <v>1252</v>
      </c>
      <c r="G1835" s="190" t="s">
        <v>235</v>
      </c>
      <c r="H1835" s="191">
        <v>2</v>
      </c>
      <c r="I1835" s="192"/>
      <c r="J1835" s="193">
        <f>ROUND(I1835*H1835,2)</f>
        <v>0</v>
      </c>
      <c r="K1835" s="189" t="s">
        <v>248</v>
      </c>
      <c r="L1835" s="194"/>
      <c r="M1835" s="195" t="s">
        <v>1</v>
      </c>
      <c r="N1835" s="196" t="s">
        <v>46</v>
      </c>
      <c r="P1835" s="147">
        <f>O1835*H1835</f>
        <v>0</v>
      </c>
      <c r="Q1835" s="147">
        <v>1.9900000000000001E-2</v>
      </c>
      <c r="R1835" s="147">
        <f>Q1835*H1835</f>
        <v>3.9800000000000002E-2</v>
      </c>
      <c r="S1835" s="147">
        <v>0</v>
      </c>
      <c r="T1835" s="148">
        <f>S1835*H1835</f>
        <v>0</v>
      </c>
      <c r="AR1835" s="149" t="s">
        <v>154</v>
      </c>
      <c r="AT1835" s="149" t="s">
        <v>606</v>
      </c>
      <c r="AU1835" s="149" t="s">
        <v>89</v>
      </c>
      <c r="AY1835" s="17" t="s">
        <v>230</v>
      </c>
      <c r="BE1835" s="150">
        <f>IF(N1835="základní",J1835,0)</f>
        <v>0</v>
      </c>
      <c r="BF1835" s="150">
        <f>IF(N1835="snížená",J1835,0)</f>
        <v>0</v>
      </c>
      <c r="BG1835" s="150">
        <f>IF(N1835="zákl. přenesená",J1835,0)</f>
        <v>0</v>
      </c>
      <c r="BH1835" s="150">
        <f>IF(N1835="sníž. přenesená",J1835,0)</f>
        <v>0</v>
      </c>
      <c r="BI1835" s="150">
        <f>IF(N1835="nulová",J1835,0)</f>
        <v>0</v>
      </c>
      <c r="BJ1835" s="17" t="s">
        <v>21</v>
      </c>
      <c r="BK1835" s="150">
        <f>ROUND(I1835*H1835,2)</f>
        <v>0</v>
      </c>
      <c r="BL1835" s="17" t="s">
        <v>237</v>
      </c>
      <c r="BM1835" s="149" t="s">
        <v>1253</v>
      </c>
    </row>
    <row r="1836" spans="2:65" s="1" customFormat="1" ht="21.75" customHeight="1">
      <c r="B1836" s="32"/>
      <c r="C1836" s="187" t="s">
        <v>1254</v>
      </c>
      <c r="D1836" s="187" t="s">
        <v>606</v>
      </c>
      <c r="E1836" s="188" t="s">
        <v>1255</v>
      </c>
      <c r="F1836" s="189" t="s">
        <v>1256</v>
      </c>
      <c r="G1836" s="190" t="s">
        <v>235</v>
      </c>
      <c r="H1836" s="191">
        <v>1</v>
      </c>
      <c r="I1836" s="192"/>
      <c r="J1836" s="193">
        <f>ROUND(I1836*H1836,2)</f>
        <v>0</v>
      </c>
      <c r="K1836" s="189" t="s">
        <v>248</v>
      </c>
      <c r="L1836" s="194"/>
      <c r="M1836" s="195" t="s">
        <v>1</v>
      </c>
      <c r="N1836" s="196" t="s">
        <v>46</v>
      </c>
      <c r="P1836" s="147">
        <f>O1836*H1836</f>
        <v>0</v>
      </c>
      <c r="Q1836" s="147">
        <v>1.78E-2</v>
      </c>
      <c r="R1836" s="147">
        <f>Q1836*H1836</f>
        <v>1.78E-2</v>
      </c>
      <c r="S1836" s="147">
        <v>0</v>
      </c>
      <c r="T1836" s="148">
        <f>S1836*H1836</f>
        <v>0</v>
      </c>
      <c r="AR1836" s="149" t="s">
        <v>154</v>
      </c>
      <c r="AT1836" s="149" t="s">
        <v>606</v>
      </c>
      <c r="AU1836" s="149" t="s">
        <v>89</v>
      </c>
      <c r="AY1836" s="17" t="s">
        <v>230</v>
      </c>
      <c r="BE1836" s="150">
        <f>IF(N1836="základní",J1836,0)</f>
        <v>0</v>
      </c>
      <c r="BF1836" s="150">
        <f>IF(N1836="snížená",J1836,0)</f>
        <v>0</v>
      </c>
      <c r="BG1836" s="150">
        <f>IF(N1836="zákl. přenesená",J1836,0)</f>
        <v>0</v>
      </c>
      <c r="BH1836" s="150">
        <f>IF(N1836="sníž. přenesená",J1836,0)</f>
        <v>0</v>
      </c>
      <c r="BI1836" s="150">
        <f>IF(N1836="nulová",J1836,0)</f>
        <v>0</v>
      </c>
      <c r="BJ1836" s="17" t="s">
        <v>21</v>
      </c>
      <c r="BK1836" s="150">
        <f>ROUND(I1836*H1836,2)</f>
        <v>0</v>
      </c>
      <c r="BL1836" s="17" t="s">
        <v>237</v>
      </c>
      <c r="BM1836" s="149" t="s">
        <v>1257</v>
      </c>
    </row>
    <row r="1837" spans="2:65" s="1" customFormat="1" ht="16.5" customHeight="1">
      <c r="B1837" s="32"/>
      <c r="C1837" s="187" t="s">
        <v>1258</v>
      </c>
      <c r="D1837" s="187" t="s">
        <v>606</v>
      </c>
      <c r="E1837" s="188" t="s">
        <v>1259</v>
      </c>
      <c r="F1837" s="189" t="s">
        <v>1260</v>
      </c>
      <c r="G1837" s="190" t="s">
        <v>235</v>
      </c>
      <c r="H1837" s="191">
        <v>5.0999999999999996</v>
      </c>
      <c r="I1837" s="192"/>
      <c r="J1837" s="193">
        <f>ROUND(I1837*H1837,2)</f>
        <v>0</v>
      </c>
      <c r="K1837" s="189" t="s">
        <v>248</v>
      </c>
      <c r="L1837" s="194"/>
      <c r="M1837" s="195" t="s">
        <v>1</v>
      </c>
      <c r="N1837" s="196" t="s">
        <v>46</v>
      </c>
      <c r="P1837" s="147">
        <f>O1837*H1837</f>
        <v>0</v>
      </c>
      <c r="Q1837" s="147">
        <v>1E-4</v>
      </c>
      <c r="R1837" s="147">
        <f>Q1837*H1837</f>
        <v>5.1000000000000004E-4</v>
      </c>
      <c r="S1837" s="147">
        <v>0</v>
      </c>
      <c r="T1837" s="148">
        <f>S1837*H1837</f>
        <v>0</v>
      </c>
      <c r="AR1837" s="149" t="s">
        <v>154</v>
      </c>
      <c r="AT1837" s="149" t="s">
        <v>606</v>
      </c>
      <c r="AU1837" s="149" t="s">
        <v>89</v>
      </c>
      <c r="AY1837" s="17" t="s">
        <v>230</v>
      </c>
      <c r="BE1837" s="150">
        <f>IF(N1837="základní",J1837,0)</f>
        <v>0</v>
      </c>
      <c r="BF1837" s="150">
        <f>IF(N1837="snížená",J1837,0)</f>
        <v>0</v>
      </c>
      <c r="BG1837" s="150">
        <f>IF(N1837="zákl. přenesená",J1837,0)</f>
        <v>0</v>
      </c>
      <c r="BH1837" s="150">
        <f>IF(N1837="sníž. přenesená",J1837,0)</f>
        <v>0</v>
      </c>
      <c r="BI1837" s="150">
        <f>IF(N1837="nulová",J1837,0)</f>
        <v>0</v>
      </c>
      <c r="BJ1837" s="17" t="s">
        <v>21</v>
      </c>
      <c r="BK1837" s="150">
        <f>ROUND(I1837*H1837,2)</f>
        <v>0</v>
      </c>
      <c r="BL1837" s="17" t="s">
        <v>237</v>
      </c>
      <c r="BM1837" s="149" t="s">
        <v>1261</v>
      </c>
    </row>
    <row r="1838" spans="2:65" s="12" customFormat="1" ht="11.25">
      <c r="B1838" s="151"/>
      <c r="D1838" s="152" t="s">
        <v>250</v>
      </c>
      <c r="F1838" s="154" t="s">
        <v>1262</v>
      </c>
      <c r="H1838" s="155">
        <v>5.0999999999999996</v>
      </c>
      <c r="I1838" s="156"/>
      <c r="L1838" s="151"/>
      <c r="M1838" s="157"/>
      <c r="T1838" s="158"/>
      <c r="AT1838" s="153" t="s">
        <v>250</v>
      </c>
      <c r="AU1838" s="153" t="s">
        <v>89</v>
      </c>
      <c r="AV1838" s="12" t="s">
        <v>89</v>
      </c>
      <c r="AW1838" s="12" t="s">
        <v>4</v>
      </c>
      <c r="AX1838" s="12" t="s">
        <v>21</v>
      </c>
      <c r="AY1838" s="153" t="s">
        <v>230</v>
      </c>
    </row>
    <row r="1839" spans="2:65" s="1" customFormat="1" ht="24.2" customHeight="1">
      <c r="B1839" s="32"/>
      <c r="C1839" s="187" t="s">
        <v>1263</v>
      </c>
      <c r="D1839" s="187" t="s">
        <v>606</v>
      </c>
      <c r="E1839" s="188" t="s">
        <v>1172</v>
      </c>
      <c r="F1839" s="189" t="s">
        <v>1173</v>
      </c>
      <c r="G1839" s="190" t="s">
        <v>235</v>
      </c>
      <c r="H1839" s="191">
        <v>5.0999999999999996</v>
      </c>
      <c r="I1839" s="192"/>
      <c r="J1839" s="193">
        <f>ROUND(I1839*H1839,2)</f>
        <v>0</v>
      </c>
      <c r="K1839" s="189" t="s">
        <v>248</v>
      </c>
      <c r="L1839" s="194"/>
      <c r="M1839" s="195" t="s">
        <v>1</v>
      </c>
      <c r="N1839" s="196" t="s">
        <v>46</v>
      </c>
      <c r="P1839" s="147">
        <f>O1839*H1839</f>
        <v>0</v>
      </c>
      <c r="Q1839" s="147">
        <v>1E-4</v>
      </c>
      <c r="R1839" s="147">
        <f>Q1839*H1839</f>
        <v>5.1000000000000004E-4</v>
      </c>
      <c r="S1839" s="147">
        <v>0</v>
      </c>
      <c r="T1839" s="148">
        <f>S1839*H1839</f>
        <v>0</v>
      </c>
      <c r="AR1839" s="149" t="s">
        <v>154</v>
      </c>
      <c r="AT1839" s="149" t="s">
        <v>606</v>
      </c>
      <c r="AU1839" s="149" t="s">
        <v>89</v>
      </c>
      <c r="AY1839" s="17" t="s">
        <v>230</v>
      </c>
      <c r="BE1839" s="150">
        <f>IF(N1839="základní",J1839,0)</f>
        <v>0</v>
      </c>
      <c r="BF1839" s="150">
        <f>IF(N1839="snížená",J1839,0)</f>
        <v>0</v>
      </c>
      <c r="BG1839" s="150">
        <f>IF(N1839="zákl. přenesená",J1839,0)</f>
        <v>0</v>
      </c>
      <c r="BH1839" s="150">
        <f>IF(N1839="sníž. přenesená",J1839,0)</f>
        <v>0</v>
      </c>
      <c r="BI1839" s="150">
        <f>IF(N1839="nulová",J1839,0)</f>
        <v>0</v>
      </c>
      <c r="BJ1839" s="17" t="s">
        <v>21</v>
      </c>
      <c r="BK1839" s="150">
        <f>ROUND(I1839*H1839,2)</f>
        <v>0</v>
      </c>
      <c r="BL1839" s="17" t="s">
        <v>237</v>
      </c>
      <c r="BM1839" s="149" t="s">
        <v>1264</v>
      </c>
    </row>
    <row r="1840" spans="2:65" s="12" customFormat="1" ht="11.25">
      <c r="B1840" s="151"/>
      <c r="D1840" s="152" t="s">
        <v>250</v>
      </c>
      <c r="F1840" s="154" t="s">
        <v>1262</v>
      </c>
      <c r="H1840" s="155">
        <v>5.0999999999999996</v>
      </c>
      <c r="I1840" s="156"/>
      <c r="L1840" s="151"/>
      <c r="M1840" s="157"/>
      <c r="T1840" s="158"/>
      <c r="AT1840" s="153" t="s">
        <v>250</v>
      </c>
      <c r="AU1840" s="153" t="s">
        <v>89</v>
      </c>
      <c r="AV1840" s="12" t="s">
        <v>89</v>
      </c>
      <c r="AW1840" s="12" t="s">
        <v>4</v>
      </c>
      <c r="AX1840" s="12" t="s">
        <v>21</v>
      </c>
      <c r="AY1840" s="153" t="s">
        <v>230</v>
      </c>
    </row>
    <row r="1841" spans="2:65" s="1" customFormat="1" ht="16.5" customHeight="1">
      <c r="B1841" s="32"/>
      <c r="C1841" s="187" t="s">
        <v>1265</v>
      </c>
      <c r="D1841" s="187" t="s">
        <v>606</v>
      </c>
      <c r="E1841" s="188" t="s">
        <v>1233</v>
      </c>
      <c r="F1841" s="189" t="s">
        <v>1234</v>
      </c>
      <c r="G1841" s="190" t="s">
        <v>235</v>
      </c>
      <c r="H1841" s="191">
        <v>1.02</v>
      </c>
      <c r="I1841" s="192"/>
      <c r="J1841" s="193">
        <f>ROUND(I1841*H1841,2)</f>
        <v>0</v>
      </c>
      <c r="K1841" s="189" t="s">
        <v>248</v>
      </c>
      <c r="L1841" s="194"/>
      <c r="M1841" s="195" t="s">
        <v>1</v>
      </c>
      <c r="N1841" s="196" t="s">
        <v>46</v>
      </c>
      <c r="P1841" s="147">
        <f>O1841*H1841</f>
        <v>0</v>
      </c>
      <c r="Q1841" s="147">
        <v>1E-4</v>
      </c>
      <c r="R1841" s="147">
        <f>Q1841*H1841</f>
        <v>1.0200000000000001E-4</v>
      </c>
      <c r="S1841" s="147">
        <v>0</v>
      </c>
      <c r="T1841" s="148">
        <f>S1841*H1841</f>
        <v>0</v>
      </c>
      <c r="AR1841" s="149" t="s">
        <v>154</v>
      </c>
      <c r="AT1841" s="149" t="s">
        <v>606</v>
      </c>
      <c r="AU1841" s="149" t="s">
        <v>89</v>
      </c>
      <c r="AY1841" s="17" t="s">
        <v>230</v>
      </c>
      <c r="BE1841" s="150">
        <f>IF(N1841="základní",J1841,0)</f>
        <v>0</v>
      </c>
      <c r="BF1841" s="150">
        <f>IF(N1841="snížená",J1841,0)</f>
        <v>0</v>
      </c>
      <c r="BG1841" s="150">
        <f>IF(N1841="zákl. přenesená",J1841,0)</f>
        <v>0</v>
      </c>
      <c r="BH1841" s="150">
        <f>IF(N1841="sníž. přenesená",J1841,0)</f>
        <v>0</v>
      </c>
      <c r="BI1841" s="150">
        <f>IF(N1841="nulová",J1841,0)</f>
        <v>0</v>
      </c>
      <c r="BJ1841" s="17" t="s">
        <v>21</v>
      </c>
      <c r="BK1841" s="150">
        <f>ROUND(I1841*H1841,2)</f>
        <v>0</v>
      </c>
      <c r="BL1841" s="17" t="s">
        <v>237</v>
      </c>
      <c r="BM1841" s="149" t="s">
        <v>1266</v>
      </c>
    </row>
    <row r="1842" spans="2:65" s="12" customFormat="1" ht="11.25">
      <c r="B1842" s="151"/>
      <c r="D1842" s="152" t="s">
        <v>250</v>
      </c>
      <c r="F1842" s="154" t="s">
        <v>1241</v>
      </c>
      <c r="H1842" s="155">
        <v>1.02</v>
      </c>
      <c r="I1842" s="156"/>
      <c r="L1842" s="151"/>
      <c r="M1842" s="157"/>
      <c r="T1842" s="158"/>
      <c r="AT1842" s="153" t="s">
        <v>250</v>
      </c>
      <c r="AU1842" s="153" t="s">
        <v>89</v>
      </c>
      <c r="AV1842" s="12" t="s">
        <v>89</v>
      </c>
      <c r="AW1842" s="12" t="s">
        <v>4</v>
      </c>
      <c r="AX1842" s="12" t="s">
        <v>21</v>
      </c>
      <c r="AY1842" s="153" t="s">
        <v>230</v>
      </c>
    </row>
    <row r="1843" spans="2:65" s="1" customFormat="1" ht="24.2" customHeight="1">
      <c r="B1843" s="32"/>
      <c r="C1843" s="187" t="s">
        <v>1267</v>
      </c>
      <c r="D1843" s="187" t="s">
        <v>606</v>
      </c>
      <c r="E1843" s="188" t="s">
        <v>1142</v>
      </c>
      <c r="F1843" s="189" t="s">
        <v>1143</v>
      </c>
      <c r="G1843" s="190" t="s">
        <v>235</v>
      </c>
      <c r="H1843" s="191">
        <v>1.02</v>
      </c>
      <c r="I1843" s="192"/>
      <c r="J1843" s="193">
        <f>ROUND(I1843*H1843,2)</f>
        <v>0</v>
      </c>
      <c r="K1843" s="189" t="s">
        <v>248</v>
      </c>
      <c r="L1843" s="194"/>
      <c r="M1843" s="195" t="s">
        <v>1</v>
      </c>
      <c r="N1843" s="196" t="s">
        <v>46</v>
      </c>
      <c r="P1843" s="147">
        <f>O1843*H1843</f>
        <v>0</v>
      </c>
      <c r="Q1843" s="147">
        <v>1E-4</v>
      </c>
      <c r="R1843" s="147">
        <f>Q1843*H1843</f>
        <v>1.0200000000000001E-4</v>
      </c>
      <c r="S1843" s="147">
        <v>0</v>
      </c>
      <c r="T1843" s="148">
        <f>S1843*H1843</f>
        <v>0</v>
      </c>
      <c r="AR1843" s="149" t="s">
        <v>154</v>
      </c>
      <c r="AT1843" s="149" t="s">
        <v>606</v>
      </c>
      <c r="AU1843" s="149" t="s">
        <v>89</v>
      </c>
      <c r="AY1843" s="17" t="s">
        <v>230</v>
      </c>
      <c r="BE1843" s="150">
        <f>IF(N1843="základní",J1843,0)</f>
        <v>0</v>
      </c>
      <c r="BF1843" s="150">
        <f>IF(N1843="snížená",J1843,0)</f>
        <v>0</v>
      </c>
      <c r="BG1843" s="150">
        <f>IF(N1843="zákl. přenesená",J1843,0)</f>
        <v>0</v>
      </c>
      <c r="BH1843" s="150">
        <f>IF(N1843="sníž. přenesená",J1843,0)</f>
        <v>0</v>
      </c>
      <c r="BI1843" s="150">
        <f>IF(N1843="nulová",J1843,0)</f>
        <v>0</v>
      </c>
      <c r="BJ1843" s="17" t="s">
        <v>21</v>
      </c>
      <c r="BK1843" s="150">
        <f>ROUND(I1843*H1843,2)</f>
        <v>0</v>
      </c>
      <c r="BL1843" s="17" t="s">
        <v>237</v>
      </c>
      <c r="BM1843" s="149" t="s">
        <v>1268</v>
      </c>
    </row>
    <row r="1844" spans="2:65" s="12" customFormat="1" ht="11.25">
      <c r="B1844" s="151"/>
      <c r="D1844" s="152" t="s">
        <v>250</v>
      </c>
      <c r="F1844" s="154" t="s">
        <v>1241</v>
      </c>
      <c r="H1844" s="155">
        <v>1.02</v>
      </c>
      <c r="I1844" s="156"/>
      <c r="L1844" s="151"/>
      <c r="M1844" s="157"/>
      <c r="T1844" s="158"/>
      <c r="AT1844" s="153" t="s">
        <v>250</v>
      </c>
      <c r="AU1844" s="153" t="s">
        <v>89</v>
      </c>
      <c r="AV1844" s="12" t="s">
        <v>89</v>
      </c>
      <c r="AW1844" s="12" t="s">
        <v>4</v>
      </c>
      <c r="AX1844" s="12" t="s">
        <v>21</v>
      </c>
      <c r="AY1844" s="153" t="s">
        <v>230</v>
      </c>
    </row>
    <row r="1845" spans="2:65" s="1" customFormat="1" ht="24.2" customHeight="1">
      <c r="B1845" s="32"/>
      <c r="C1845" s="138" t="s">
        <v>1269</v>
      </c>
      <c r="D1845" s="138" t="s">
        <v>232</v>
      </c>
      <c r="E1845" s="139" t="s">
        <v>1270</v>
      </c>
      <c r="F1845" s="140" t="s">
        <v>1271</v>
      </c>
      <c r="G1845" s="141" t="s">
        <v>235</v>
      </c>
      <c r="H1845" s="142">
        <v>2</v>
      </c>
      <c r="I1845" s="143"/>
      <c r="J1845" s="144">
        <f>ROUND(I1845*H1845,2)</f>
        <v>0</v>
      </c>
      <c r="K1845" s="140" t="s">
        <v>236</v>
      </c>
      <c r="L1845" s="32"/>
      <c r="M1845" s="145" t="s">
        <v>1</v>
      </c>
      <c r="N1845" s="146" t="s">
        <v>46</v>
      </c>
      <c r="P1845" s="147">
        <f>O1845*H1845</f>
        <v>0</v>
      </c>
      <c r="Q1845" s="147">
        <v>0</v>
      </c>
      <c r="R1845" s="147">
        <f>Q1845*H1845</f>
        <v>0</v>
      </c>
      <c r="S1845" s="147">
        <v>0</v>
      </c>
      <c r="T1845" s="148">
        <f>S1845*H1845</f>
        <v>0</v>
      </c>
      <c r="AR1845" s="149" t="s">
        <v>237</v>
      </c>
      <c r="AT1845" s="149" t="s">
        <v>232</v>
      </c>
      <c r="AU1845" s="149" t="s">
        <v>89</v>
      </c>
      <c r="AY1845" s="17" t="s">
        <v>230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21</v>
      </c>
      <c r="BK1845" s="150">
        <f>ROUND(I1845*H1845,2)</f>
        <v>0</v>
      </c>
      <c r="BL1845" s="17" t="s">
        <v>237</v>
      </c>
      <c r="BM1845" s="149" t="s">
        <v>1272</v>
      </c>
    </row>
    <row r="1846" spans="2:65" s="1" customFormat="1" ht="24.2" customHeight="1">
      <c r="B1846" s="32"/>
      <c r="C1846" s="187" t="s">
        <v>1273</v>
      </c>
      <c r="D1846" s="187" t="s">
        <v>606</v>
      </c>
      <c r="E1846" s="188" t="s">
        <v>1274</v>
      </c>
      <c r="F1846" s="189" t="s">
        <v>1275</v>
      </c>
      <c r="G1846" s="190" t="s">
        <v>235</v>
      </c>
      <c r="H1846" s="191">
        <v>1</v>
      </c>
      <c r="I1846" s="192"/>
      <c r="J1846" s="193">
        <f>ROUND(I1846*H1846,2)</f>
        <v>0</v>
      </c>
      <c r="K1846" s="189" t="s">
        <v>248</v>
      </c>
      <c r="L1846" s="194"/>
      <c r="M1846" s="195" t="s">
        <v>1</v>
      </c>
      <c r="N1846" s="196" t="s">
        <v>46</v>
      </c>
      <c r="P1846" s="147">
        <f>O1846*H1846</f>
        <v>0</v>
      </c>
      <c r="Q1846" s="147">
        <v>2.12E-2</v>
      </c>
      <c r="R1846" s="147">
        <f>Q1846*H1846</f>
        <v>2.12E-2</v>
      </c>
      <c r="S1846" s="147">
        <v>0</v>
      </c>
      <c r="T1846" s="148">
        <f>S1846*H1846</f>
        <v>0</v>
      </c>
      <c r="AR1846" s="149" t="s">
        <v>154</v>
      </c>
      <c r="AT1846" s="149" t="s">
        <v>606</v>
      </c>
      <c r="AU1846" s="149" t="s">
        <v>89</v>
      </c>
      <c r="AY1846" s="17" t="s">
        <v>230</v>
      </c>
      <c r="BE1846" s="150">
        <f>IF(N1846="základní",J1846,0)</f>
        <v>0</v>
      </c>
      <c r="BF1846" s="150">
        <f>IF(N1846="snížená",J1846,0)</f>
        <v>0</v>
      </c>
      <c r="BG1846" s="150">
        <f>IF(N1846="zákl. přenesená",J1846,0)</f>
        <v>0</v>
      </c>
      <c r="BH1846" s="150">
        <f>IF(N1846="sníž. přenesená",J1846,0)</f>
        <v>0</v>
      </c>
      <c r="BI1846" s="150">
        <f>IF(N1846="nulová",J1846,0)</f>
        <v>0</v>
      </c>
      <c r="BJ1846" s="17" t="s">
        <v>21</v>
      </c>
      <c r="BK1846" s="150">
        <f>ROUND(I1846*H1846,2)</f>
        <v>0</v>
      </c>
      <c r="BL1846" s="17" t="s">
        <v>237</v>
      </c>
      <c r="BM1846" s="149" t="s">
        <v>1276</v>
      </c>
    </row>
    <row r="1847" spans="2:65" s="1" customFormat="1" ht="33" customHeight="1">
      <c r="B1847" s="32"/>
      <c r="C1847" s="187" t="s">
        <v>1277</v>
      </c>
      <c r="D1847" s="187" t="s">
        <v>606</v>
      </c>
      <c r="E1847" s="188" t="s">
        <v>1278</v>
      </c>
      <c r="F1847" s="189" t="s">
        <v>1279</v>
      </c>
      <c r="G1847" s="190" t="s">
        <v>235</v>
      </c>
      <c r="H1847" s="191">
        <v>1</v>
      </c>
      <c r="I1847" s="192"/>
      <c r="J1847" s="193">
        <f>ROUND(I1847*H1847,2)</f>
        <v>0</v>
      </c>
      <c r="K1847" s="189" t="s">
        <v>248</v>
      </c>
      <c r="L1847" s="194"/>
      <c r="M1847" s="195" t="s">
        <v>1</v>
      </c>
      <c r="N1847" s="196" t="s">
        <v>46</v>
      </c>
      <c r="P1847" s="147">
        <f>O1847*H1847</f>
        <v>0</v>
      </c>
      <c r="Q1847" s="147">
        <v>2.3E-2</v>
      </c>
      <c r="R1847" s="147">
        <f>Q1847*H1847</f>
        <v>2.3E-2</v>
      </c>
      <c r="S1847" s="147">
        <v>0</v>
      </c>
      <c r="T1847" s="148">
        <f>S1847*H1847</f>
        <v>0</v>
      </c>
      <c r="AR1847" s="149" t="s">
        <v>154</v>
      </c>
      <c r="AT1847" s="149" t="s">
        <v>606</v>
      </c>
      <c r="AU1847" s="149" t="s">
        <v>89</v>
      </c>
      <c r="AY1847" s="17" t="s">
        <v>230</v>
      </c>
      <c r="BE1847" s="150">
        <f>IF(N1847="základní",J1847,0)</f>
        <v>0</v>
      </c>
      <c r="BF1847" s="150">
        <f>IF(N1847="snížená",J1847,0)</f>
        <v>0</v>
      </c>
      <c r="BG1847" s="150">
        <f>IF(N1847="zákl. přenesená",J1847,0)</f>
        <v>0</v>
      </c>
      <c r="BH1847" s="150">
        <f>IF(N1847="sníž. přenesená",J1847,0)</f>
        <v>0</v>
      </c>
      <c r="BI1847" s="150">
        <f>IF(N1847="nulová",J1847,0)</f>
        <v>0</v>
      </c>
      <c r="BJ1847" s="17" t="s">
        <v>21</v>
      </c>
      <c r="BK1847" s="150">
        <f>ROUND(I1847*H1847,2)</f>
        <v>0</v>
      </c>
      <c r="BL1847" s="17" t="s">
        <v>237</v>
      </c>
      <c r="BM1847" s="149" t="s">
        <v>1280</v>
      </c>
    </row>
    <row r="1848" spans="2:65" s="1" customFormat="1" ht="16.5" customHeight="1">
      <c r="B1848" s="32"/>
      <c r="C1848" s="187" t="s">
        <v>1281</v>
      </c>
      <c r="D1848" s="187" t="s">
        <v>606</v>
      </c>
      <c r="E1848" s="188" t="s">
        <v>1233</v>
      </c>
      <c r="F1848" s="189" t="s">
        <v>1234</v>
      </c>
      <c r="G1848" s="190" t="s">
        <v>235</v>
      </c>
      <c r="H1848" s="191">
        <v>4.08</v>
      </c>
      <c r="I1848" s="192"/>
      <c r="J1848" s="193">
        <f>ROUND(I1848*H1848,2)</f>
        <v>0</v>
      </c>
      <c r="K1848" s="189" t="s">
        <v>248</v>
      </c>
      <c r="L1848" s="194"/>
      <c r="M1848" s="195" t="s">
        <v>1</v>
      </c>
      <c r="N1848" s="196" t="s">
        <v>46</v>
      </c>
      <c r="P1848" s="147">
        <f>O1848*H1848</f>
        <v>0</v>
      </c>
      <c r="Q1848" s="147">
        <v>1E-4</v>
      </c>
      <c r="R1848" s="147">
        <f>Q1848*H1848</f>
        <v>4.0800000000000005E-4</v>
      </c>
      <c r="S1848" s="147">
        <v>0</v>
      </c>
      <c r="T1848" s="148">
        <f>S1848*H1848</f>
        <v>0</v>
      </c>
      <c r="AR1848" s="149" t="s">
        <v>154</v>
      </c>
      <c r="AT1848" s="149" t="s">
        <v>606</v>
      </c>
      <c r="AU1848" s="149" t="s">
        <v>89</v>
      </c>
      <c r="AY1848" s="17" t="s">
        <v>230</v>
      </c>
      <c r="BE1848" s="150">
        <f>IF(N1848="základní",J1848,0)</f>
        <v>0</v>
      </c>
      <c r="BF1848" s="150">
        <f>IF(N1848="snížená",J1848,0)</f>
        <v>0</v>
      </c>
      <c r="BG1848" s="150">
        <f>IF(N1848="zákl. přenesená",J1848,0)</f>
        <v>0</v>
      </c>
      <c r="BH1848" s="150">
        <f>IF(N1848="sníž. přenesená",J1848,0)</f>
        <v>0</v>
      </c>
      <c r="BI1848" s="150">
        <f>IF(N1848="nulová",J1848,0)</f>
        <v>0</v>
      </c>
      <c r="BJ1848" s="17" t="s">
        <v>21</v>
      </c>
      <c r="BK1848" s="150">
        <f>ROUND(I1848*H1848,2)</f>
        <v>0</v>
      </c>
      <c r="BL1848" s="17" t="s">
        <v>237</v>
      </c>
      <c r="BM1848" s="149" t="s">
        <v>1282</v>
      </c>
    </row>
    <row r="1849" spans="2:65" s="12" customFormat="1" ht="11.25">
      <c r="B1849" s="151"/>
      <c r="D1849" s="152" t="s">
        <v>250</v>
      </c>
      <c r="F1849" s="154" t="s">
        <v>1203</v>
      </c>
      <c r="H1849" s="155">
        <v>4.08</v>
      </c>
      <c r="I1849" s="156"/>
      <c r="L1849" s="151"/>
      <c r="M1849" s="157"/>
      <c r="T1849" s="158"/>
      <c r="AT1849" s="153" t="s">
        <v>250</v>
      </c>
      <c r="AU1849" s="153" t="s">
        <v>89</v>
      </c>
      <c r="AV1849" s="12" t="s">
        <v>89</v>
      </c>
      <c r="AW1849" s="12" t="s">
        <v>4</v>
      </c>
      <c r="AX1849" s="12" t="s">
        <v>21</v>
      </c>
      <c r="AY1849" s="153" t="s">
        <v>230</v>
      </c>
    </row>
    <row r="1850" spans="2:65" s="1" customFormat="1" ht="24.2" customHeight="1">
      <c r="B1850" s="32"/>
      <c r="C1850" s="187" t="s">
        <v>1283</v>
      </c>
      <c r="D1850" s="187" t="s">
        <v>606</v>
      </c>
      <c r="E1850" s="188" t="s">
        <v>1142</v>
      </c>
      <c r="F1850" s="189" t="s">
        <v>1143</v>
      </c>
      <c r="G1850" s="190" t="s">
        <v>235</v>
      </c>
      <c r="H1850" s="191">
        <v>4.08</v>
      </c>
      <c r="I1850" s="192"/>
      <c r="J1850" s="193">
        <f>ROUND(I1850*H1850,2)</f>
        <v>0</v>
      </c>
      <c r="K1850" s="189" t="s">
        <v>248</v>
      </c>
      <c r="L1850" s="194"/>
      <c r="M1850" s="195" t="s">
        <v>1</v>
      </c>
      <c r="N1850" s="196" t="s">
        <v>46</v>
      </c>
      <c r="P1850" s="147">
        <f>O1850*H1850</f>
        <v>0</v>
      </c>
      <c r="Q1850" s="147">
        <v>1E-4</v>
      </c>
      <c r="R1850" s="147">
        <f>Q1850*H1850</f>
        <v>4.0800000000000005E-4</v>
      </c>
      <c r="S1850" s="147">
        <v>0</v>
      </c>
      <c r="T1850" s="148">
        <f>S1850*H1850</f>
        <v>0</v>
      </c>
      <c r="AR1850" s="149" t="s">
        <v>154</v>
      </c>
      <c r="AT1850" s="149" t="s">
        <v>606</v>
      </c>
      <c r="AU1850" s="149" t="s">
        <v>89</v>
      </c>
      <c r="AY1850" s="17" t="s">
        <v>230</v>
      </c>
      <c r="BE1850" s="150">
        <f>IF(N1850="základní",J1850,0)</f>
        <v>0</v>
      </c>
      <c r="BF1850" s="150">
        <f>IF(N1850="snížená",J1850,0)</f>
        <v>0</v>
      </c>
      <c r="BG1850" s="150">
        <f>IF(N1850="zákl. přenesená",J1850,0)</f>
        <v>0</v>
      </c>
      <c r="BH1850" s="150">
        <f>IF(N1850="sníž. přenesená",J1850,0)</f>
        <v>0</v>
      </c>
      <c r="BI1850" s="150">
        <f>IF(N1850="nulová",J1850,0)</f>
        <v>0</v>
      </c>
      <c r="BJ1850" s="17" t="s">
        <v>21</v>
      </c>
      <c r="BK1850" s="150">
        <f>ROUND(I1850*H1850,2)</f>
        <v>0</v>
      </c>
      <c r="BL1850" s="17" t="s">
        <v>237</v>
      </c>
      <c r="BM1850" s="149" t="s">
        <v>1284</v>
      </c>
    </row>
    <row r="1851" spans="2:65" s="12" customFormat="1" ht="11.25">
      <c r="B1851" s="151"/>
      <c r="D1851" s="152" t="s">
        <v>250</v>
      </c>
      <c r="F1851" s="154" t="s">
        <v>1203</v>
      </c>
      <c r="H1851" s="155">
        <v>4.08</v>
      </c>
      <c r="I1851" s="156"/>
      <c r="L1851" s="151"/>
      <c r="M1851" s="157"/>
      <c r="T1851" s="158"/>
      <c r="AT1851" s="153" t="s">
        <v>250</v>
      </c>
      <c r="AU1851" s="153" t="s">
        <v>89</v>
      </c>
      <c r="AV1851" s="12" t="s">
        <v>89</v>
      </c>
      <c r="AW1851" s="12" t="s">
        <v>4</v>
      </c>
      <c r="AX1851" s="12" t="s">
        <v>21</v>
      </c>
      <c r="AY1851" s="153" t="s">
        <v>230</v>
      </c>
    </row>
    <row r="1852" spans="2:65" s="1" customFormat="1" ht="24.2" customHeight="1">
      <c r="B1852" s="32"/>
      <c r="C1852" s="138" t="s">
        <v>1285</v>
      </c>
      <c r="D1852" s="138" t="s">
        <v>232</v>
      </c>
      <c r="E1852" s="139" t="s">
        <v>1286</v>
      </c>
      <c r="F1852" s="140" t="s">
        <v>1287</v>
      </c>
      <c r="G1852" s="141" t="s">
        <v>235</v>
      </c>
      <c r="H1852" s="142">
        <v>4</v>
      </c>
      <c r="I1852" s="143"/>
      <c r="J1852" s="144">
        <f>ROUND(I1852*H1852,2)</f>
        <v>0</v>
      </c>
      <c r="K1852" s="140" t="s">
        <v>236</v>
      </c>
      <c r="L1852" s="32"/>
      <c r="M1852" s="145" t="s">
        <v>1</v>
      </c>
      <c r="N1852" s="146" t="s">
        <v>46</v>
      </c>
      <c r="P1852" s="147">
        <f>O1852*H1852</f>
        <v>0</v>
      </c>
      <c r="Q1852" s="147">
        <v>0</v>
      </c>
      <c r="R1852" s="147">
        <f>Q1852*H1852</f>
        <v>0</v>
      </c>
      <c r="S1852" s="147">
        <v>0</v>
      </c>
      <c r="T1852" s="148">
        <f>S1852*H1852</f>
        <v>0</v>
      </c>
      <c r="AR1852" s="149" t="s">
        <v>237</v>
      </c>
      <c r="AT1852" s="149" t="s">
        <v>232</v>
      </c>
      <c r="AU1852" s="149" t="s">
        <v>89</v>
      </c>
      <c r="AY1852" s="17" t="s">
        <v>230</v>
      </c>
      <c r="BE1852" s="150">
        <f>IF(N1852="základní",J1852,0)</f>
        <v>0</v>
      </c>
      <c r="BF1852" s="150">
        <f>IF(N1852="snížená",J1852,0)</f>
        <v>0</v>
      </c>
      <c r="BG1852" s="150">
        <f>IF(N1852="zákl. přenesená",J1852,0)</f>
        <v>0</v>
      </c>
      <c r="BH1852" s="150">
        <f>IF(N1852="sníž. přenesená",J1852,0)</f>
        <v>0</v>
      </c>
      <c r="BI1852" s="150">
        <f>IF(N1852="nulová",J1852,0)</f>
        <v>0</v>
      </c>
      <c r="BJ1852" s="17" t="s">
        <v>21</v>
      </c>
      <c r="BK1852" s="150">
        <f>ROUND(I1852*H1852,2)</f>
        <v>0</v>
      </c>
      <c r="BL1852" s="17" t="s">
        <v>237</v>
      </c>
      <c r="BM1852" s="149" t="s">
        <v>1288</v>
      </c>
    </row>
    <row r="1853" spans="2:65" s="1" customFormat="1" ht="24.2" customHeight="1">
      <c r="B1853" s="32"/>
      <c r="C1853" s="187" t="s">
        <v>1289</v>
      </c>
      <c r="D1853" s="187" t="s">
        <v>606</v>
      </c>
      <c r="E1853" s="188" t="s">
        <v>1290</v>
      </c>
      <c r="F1853" s="189" t="s">
        <v>1291</v>
      </c>
      <c r="G1853" s="190" t="s">
        <v>235</v>
      </c>
      <c r="H1853" s="191">
        <v>3</v>
      </c>
      <c r="I1853" s="192"/>
      <c r="J1853" s="193">
        <f>ROUND(I1853*H1853,2)</f>
        <v>0</v>
      </c>
      <c r="K1853" s="189" t="s">
        <v>248</v>
      </c>
      <c r="L1853" s="194"/>
      <c r="M1853" s="195" t="s">
        <v>1</v>
      </c>
      <c r="N1853" s="196" t="s">
        <v>46</v>
      </c>
      <c r="P1853" s="147">
        <f>O1853*H1853</f>
        <v>0</v>
      </c>
      <c r="Q1853" s="147">
        <v>3.2000000000000001E-2</v>
      </c>
      <c r="R1853" s="147">
        <f>Q1853*H1853</f>
        <v>9.6000000000000002E-2</v>
      </c>
      <c r="S1853" s="147">
        <v>0</v>
      </c>
      <c r="T1853" s="148">
        <f>S1853*H1853</f>
        <v>0</v>
      </c>
      <c r="AR1853" s="149" t="s">
        <v>154</v>
      </c>
      <c r="AT1853" s="149" t="s">
        <v>606</v>
      </c>
      <c r="AU1853" s="149" t="s">
        <v>89</v>
      </c>
      <c r="AY1853" s="17" t="s">
        <v>230</v>
      </c>
      <c r="BE1853" s="150">
        <f>IF(N1853="základní",J1853,0)</f>
        <v>0</v>
      </c>
      <c r="BF1853" s="150">
        <f>IF(N1853="snížená",J1853,0)</f>
        <v>0</v>
      </c>
      <c r="BG1853" s="150">
        <f>IF(N1853="zákl. přenesená",J1853,0)</f>
        <v>0</v>
      </c>
      <c r="BH1853" s="150">
        <f>IF(N1853="sníž. přenesená",J1853,0)</f>
        <v>0</v>
      </c>
      <c r="BI1853" s="150">
        <f>IF(N1853="nulová",J1853,0)</f>
        <v>0</v>
      </c>
      <c r="BJ1853" s="17" t="s">
        <v>21</v>
      </c>
      <c r="BK1853" s="150">
        <f>ROUND(I1853*H1853,2)</f>
        <v>0</v>
      </c>
      <c r="BL1853" s="17" t="s">
        <v>237</v>
      </c>
      <c r="BM1853" s="149" t="s">
        <v>1292</v>
      </c>
    </row>
    <row r="1854" spans="2:65" s="1" customFormat="1" ht="33" customHeight="1">
      <c r="B1854" s="32"/>
      <c r="C1854" s="187" t="s">
        <v>1293</v>
      </c>
      <c r="D1854" s="187" t="s">
        <v>606</v>
      </c>
      <c r="E1854" s="188" t="s">
        <v>1294</v>
      </c>
      <c r="F1854" s="189" t="s">
        <v>1295</v>
      </c>
      <c r="G1854" s="190" t="s">
        <v>235</v>
      </c>
      <c r="H1854" s="191">
        <v>1</v>
      </c>
      <c r="I1854" s="192"/>
      <c r="J1854" s="193">
        <f>ROUND(I1854*H1854,2)</f>
        <v>0</v>
      </c>
      <c r="K1854" s="189" t="s">
        <v>248</v>
      </c>
      <c r="L1854" s="194"/>
      <c r="M1854" s="195" t="s">
        <v>1</v>
      </c>
      <c r="N1854" s="196" t="s">
        <v>46</v>
      </c>
      <c r="P1854" s="147">
        <f>O1854*H1854</f>
        <v>0</v>
      </c>
      <c r="Q1854" s="147">
        <v>3.1399999999999997E-2</v>
      </c>
      <c r="R1854" s="147">
        <f>Q1854*H1854</f>
        <v>3.1399999999999997E-2</v>
      </c>
      <c r="S1854" s="147">
        <v>0</v>
      </c>
      <c r="T1854" s="148">
        <f>S1854*H1854</f>
        <v>0</v>
      </c>
      <c r="AR1854" s="149" t="s">
        <v>154</v>
      </c>
      <c r="AT1854" s="149" t="s">
        <v>606</v>
      </c>
      <c r="AU1854" s="149" t="s">
        <v>89</v>
      </c>
      <c r="AY1854" s="17" t="s">
        <v>230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21</v>
      </c>
      <c r="BK1854" s="150">
        <f>ROUND(I1854*H1854,2)</f>
        <v>0</v>
      </c>
      <c r="BL1854" s="17" t="s">
        <v>237</v>
      </c>
      <c r="BM1854" s="149" t="s">
        <v>1296</v>
      </c>
    </row>
    <row r="1855" spans="2:65" s="1" customFormat="1" ht="16.5" customHeight="1">
      <c r="B1855" s="32"/>
      <c r="C1855" s="187" t="s">
        <v>1297</v>
      </c>
      <c r="D1855" s="187" t="s">
        <v>606</v>
      </c>
      <c r="E1855" s="188" t="s">
        <v>1259</v>
      </c>
      <c r="F1855" s="189" t="s">
        <v>1260</v>
      </c>
      <c r="G1855" s="190" t="s">
        <v>235</v>
      </c>
      <c r="H1855" s="191">
        <v>8.16</v>
      </c>
      <c r="I1855" s="192"/>
      <c r="J1855" s="193">
        <f>ROUND(I1855*H1855,2)</f>
        <v>0</v>
      </c>
      <c r="K1855" s="189" t="s">
        <v>248</v>
      </c>
      <c r="L1855" s="194"/>
      <c r="M1855" s="195" t="s">
        <v>1</v>
      </c>
      <c r="N1855" s="196" t="s">
        <v>46</v>
      </c>
      <c r="P1855" s="147">
        <f>O1855*H1855</f>
        <v>0</v>
      </c>
      <c r="Q1855" s="147">
        <v>1E-4</v>
      </c>
      <c r="R1855" s="147">
        <f>Q1855*H1855</f>
        <v>8.160000000000001E-4</v>
      </c>
      <c r="S1855" s="147">
        <v>0</v>
      </c>
      <c r="T1855" s="148">
        <f>S1855*H1855</f>
        <v>0</v>
      </c>
      <c r="AR1855" s="149" t="s">
        <v>154</v>
      </c>
      <c r="AT1855" s="149" t="s">
        <v>606</v>
      </c>
      <c r="AU1855" s="149" t="s">
        <v>89</v>
      </c>
      <c r="AY1855" s="17" t="s">
        <v>230</v>
      </c>
      <c r="BE1855" s="150">
        <f>IF(N1855="základní",J1855,0)</f>
        <v>0</v>
      </c>
      <c r="BF1855" s="150">
        <f>IF(N1855="snížená",J1855,0)</f>
        <v>0</v>
      </c>
      <c r="BG1855" s="150">
        <f>IF(N1855="zákl. přenesená",J1855,0)</f>
        <v>0</v>
      </c>
      <c r="BH1855" s="150">
        <f>IF(N1855="sníž. přenesená",J1855,0)</f>
        <v>0</v>
      </c>
      <c r="BI1855" s="150">
        <f>IF(N1855="nulová",J1855,0)</f>
        <v>0</v>
      </c>
      <c r="BJ1855" s="17" t="s">
        <v>21</v>
      </c>
      <c r="BK1855" s="150">
        <f>ROUND(I1855*H1855,2)</f>
        <v>0</v>
      </c>
      <c r="BL1855" s="17" t="s">
        <v>237</v>
      </c>
      <c r="BM1855" s="149" t="s">
        <v>1298</v>
      </c>
    </row>
    <row r="1856" spans="2:65" s="12" customFormat="1" ht="11.25">
      <c r="B1856" s="151"/>
      <c r="D1856" s="152" t="s">
        <v>250</v>
      </c>
      <c r="F1856" s="154" t="s">
        <v>1299</v>
      </c>
      <c r="H1856" s="155">
        <v>8.16</v>
      </c>
      <c r="I1856" s="156"/>
      <c r="L1856" s="151"/>
      <c r="M1856" s="157"/>
      <c r="T1856" s="158"/>
      <c r="AT1856" s="153" t="s">
        <v>250</v>
      </c>
      <c r="AU1856" s="153" t="s">
        <v>89</v>
      </c>
      <c r="AV1856" s="12" t="s">
        <v>89</v>
      </c>
      <c r="AW1856" s="12" t="s">
        <v>4</v>
      </c>
      <c r="AX1856" s="12" t="s">
        <v>21</v>
      </c>
      <c r="AY1856" s="153" t="s">
        <v>230</v>
      </c>
    </row>
    <row r="1857" spans="2:65" s="1" customFormat="1" ht="24.2" customHeight="1">
      <c r="B1857" s="32"/>
      <c r="C1857" s="187" t="s">
        <v>1300</v>
      </c>
      <c r="D1857" s="187" t="s">
        <v>606</v>
      </c>
      <c r="E1857" s="188" t="s">
        <v>1172</v>
      </c>
      <c r="F1857" s="189" t="s">
        <v>1173</v>
      </c>
      <c r="G1857" s="190" t="s">
        <v>235</v>
      </c>
      <c r="H1857" s="191">
        <v>8.16</v>
      </c>
      <c r="I1857" s="192"/>
      <c r="J1857" s="193">
        <f>ROUND(I1857*H1857,2)</f>
        <v>0</v>
      </c>
      <c r="K1857" s="189" t="s">
        <v>248</v>
      </c>
      <c r="L1857" s="194"/>
      <c r="M1857" s="195" t="s">
        <v>1</v>
      </c>
      <c r="N1857" s="196" t="s">
        <v>46</v>
      </c>
      <c r="P1857" s="147">
        <f>O1857*H1857</f>
        <v>0</v>
      </c>
      <c r="Q1857" s="147">
        <v>1E-4</v>
      </c>
      <c r="R1857" s="147">
        <f>Q1857*H1857</f>
        <v>8.160000000000001E-4</v>
      </c>
      <c r="S1857" s="147">
        <v>0</v>
      </c>
      <c r="T1857" s="148">
        <f>S1857*H1857</f>
        <v>0</v>
      </c>
      <c r="AR1857" s="149" t="s">
        <v>154</v>
      </c>
      <c r="AT1857" s="149" t="s">
        <v>606</v>
      </c>
      <c r="AU1857" s="149" t="s">
        <v>89</v>
      </c>
      <c r="AY1857" s="17" t="s">
        <v>230</v>
      </c>
      <c r="BE1857" s="150">
        <f>IF(N1857="základní",J1857,0)</f>
        <v>0</v>
      </c>
      <c r="BF1857" s="150">
        <f>IF(N1857="snížená",J1857,0)</f>
        <v>0</v>
      </c>
      <c r="BG1857" s="150">
        <f>IF(N1857="zákl. přenesená",J1857,0)</f>
        <v>0</v>
      </c>
      <c r="BH1857" s="150">
        <f>IF(N1857="sníž. přenesená",J1857,0)</f>
        <v>0</v>
      </c>
      <c r="BI1857" s="150">
        <f>IF(N1857="nulová",J1857,0)</f>
        <v>0</v>
      </c>
      <c r="BJ1857" s="17" t="s">
        <v>21</v>
      </c>
      <c r="BK1857" s="150">
        <f>ROUND(I1857*H1857,2)</f>
        <v>0</v>
      </c>
      <c r="BL1857" s="17" t="s">
        <v>237</v>
      </c>
      <c r="BM1857" s="149" t="s">
        <v>1301</v>
      </c>
    </row>
    <row r="1858" spans="2:65" s="12" customFormat="1" ht="11.25">
      <c r="B1858" s="151"/>
      <c r="D1858" s="152" t="s">
        <v>250</v>
      </c>
      <c r="F1858" s="154" t="s">
        <v>1299</v>
      </c>
      <c r="H1858" s="155">
        <v>8.16</v>
      </c>
      <c r="I1858" s="156"/>
      <c r="L1858" s="151"/>
      <c r="M1858" s="157"/>
      <c r="T1858" s="158"/>
      <c r="AT1858" s="153" t="s">
        <v>250</v>
      </c>
      <c r="AU1858" s="153" t="s">
        <v>89</v>
      </c>
      <c r="AV1858" s="12" t="s">
        <v>89</v>
      </c>
      <c r="AW1858" s="12" t="s">
        <v>4</v>
      </c>
      <c r="AX1858" s="12" t="s">
        <v>21</v>
      </c>
      <c r="AY1858" s="153" t="s">
        <v>230</v>
      </c>
    </row>
    <row r="1859" spans="2:65" s="1" customFormat="1" ht="37.9" customHeight="1">
      <c r="B1859" s="32"/>
      <c r="C1859" s="138" t="s">
        <v>1302</v>
      </c>
      <c r="D1859" s="138" t="s">
        <v>232</v>
      </c>
      <c r="E1859" s="139" t="s">
        <v>1303</v>
      </c>
      <c r="F1859" s="140" t="s">
        <v>1304</v>
      </c>
      <c r="G1859" s="141" t="s">
        <v>235</v>
      </c>
      <c r="H1859" s="142">
        <v>3</v>
      </c>
      <c r="I1859" s="143"/>
      <c r="J1859" s="144">
        <f>ROUND(I1859*H1859,2)</f>
        <v>0</v>
      </c>
      <c r="K1859" s="140" t="s">
        <v>248</v>
      </c>
      <c r="L1859" s="32"/>
      <c r="M1859" s="145" t="s">
        <v>1</v>
      </c>
      <c r="N1859" s="146" t="s">
        <v>46</v>
      </c>
      <c r="P1859" s="147">
        <f>O1859*H1859</f>
        <v>0</v>
      </c>
      <c r="Q1859" s="147">
        <v>1.67E-3</v>
      </c>
      <c r="R1859" s="147">
        <f>Q1859*H1859</f>
        <v>5.0100000000000006E-3</v>
      </c>
      <c r="S1859" s="147">
        <v>0</v>
      </c>
      <c r="T1859" s="148">
        <f>S1859*H1859</f>
        <v>0</v>
      </c>
      <c r="AR1859" s="149" t="s">
        <v>237</v>
      </c>
      <c r="AT1859" s="149" t="s">
        <v>232</v>
      </c>
      <c r="AU1859" s="149" t="s">
        <v>89</v>
      </c>
      <c r="AY1859" s="17" t="s">
        <v>230</v>
      </c>
      <c r="BE1859" s="150">
        <f>IF(N1859="základní",J1859,0)</f>
        <v>0</v>
      </c>
      <c r="BF1859" s="150">
        <f>IF(N1859="snížená",J1859,0)</f>
        <v>0</v>
      </c>
      <c r="BG1859" s="150">
        <f>IF(N1859="zákl. přenesená",J1859,0)</f>
        <v>0</v>
      </c>
      <c r="BH1859" s="150">
        <f>IF(N1859="sníž. přenesená",J1859,0)</f>
        <v>0</v>
      </c>
      <c r="BI1859" s="150">
        <f>IF(N1859="nulová",J1859,0)</f>
        <v>0</v>
      </c>
      <c r="BJ1859" s="17" t="s">
        <v>21</v>
      </c>
      <c r="BK1859" s="150">
        <f>ROUND(I1859*H1859,2)</f>
        <v>0</v>
      </c>
      <c r="BL1859" s="17" t="s">
        <v>237</v>
      </c>
      <c r="BM1859" s="149" t="s">
        <v>1305</v>
      </c>
    </row>
    <row r="1860" spans="2:65" s="1" customFormat="1" ht="24.2" customHeight="1">
      <c r="B1860" s="32"/>
      <c r="C1860" s="187" t="s">
        <v>1306</v>
      </c>
      <c r="D1860" s="187" t="s">
        <v>606</v>
      </c>
      <c r="E1860" s="188" t="s">
        <v>1307</v>
      </c>
      <c r="F1860" s="189" t="s">
        <v>1308</v>
      </c>
      <c r="G1860" s="190" t="s">
        <v>235</v>
      </c>
      <c r="H1860" s="191">
        <v>2</v>
      </c>
      <c r="I1860" s="192"/>
      <c r="J1860" s="193">
        <f>ROUND(I1860*H1860,2)</f>
        <v>0</v>
      </c>
      <c r="K1860" s="189" t="s">
        <v>248</v>
      </c>
      <c r="L1860" s="194"/>
      <c r="M1860" s="195" t="s">
        <v>1</v>
      </c>
      <c r="N1860" s="196" t="s">
        <v>46</v>
      </c>
      <c r="P1860" s="147">
        <f>O1860*H1860</f>
        <v>0</v>
      </c>
      <c r="Q1860" s="147">
        <v>1.32E-2</v>
      </c>
      <c r="R1860" s="147">
        <f>Q1860*H1860</f>
        <v>2.64E-2</v>
      </c>
      <c r="S1860" s="147">
        <v>0</v>
      </c>
      <c r="T1860" s="148">
        <f>S1860*H1860</f>
        <v>0</v>
      </c>
      <c r="AR1860" s="149" t="s">
        <v>154</v>
      </c>
      <c r="AT1860" s="149" t="s">
        <v>606</v>
      </c>
      <c r="AU1860" s="149" t="s">
        <v>89</v>
      </c>
      <c r="AY1860" s="17" t="s">
        <v>230</v>
      </c>
      <c r="BE1860" s="150">
        <f>IF(N1860="základní",J1860,0)</f>
        <v>0</v>
      </c>
      <c r="BF1860" s="150">
        <f>IF(N1860="snížená",J1860,0)</f>
        <v>0</v>
      </c>
      <c r="BG1860" s="150">
        <f>IF(N1860="zákl. přenesená",J1860,0)</f>
        <v>0</v>
      </c>
      <c r="BH1860" s="150">
        <f>IF(N1860="sníž. přenesená",J1860,0)</f>
        <v>0</v>
      </c>
      <c r="BI1860" s="150">
        <f>IF(N1860="nulová",J1860,0)</f>
        <v>0</v>
      </c>
      <c r="BJ1860" s="17" t="s">
        <v>21</v>
      </c>
      <c r="BK1860" s="150">
        <f>ROUND(I1860*H1860,2)</f>
        <v>0</v>
      </c>
      <c r="BL1860" s="17" t="s">
        <v>237</v>
      </c>
      <c r="BM1860" s="149" t="s">
        <v>1309</v>
      </c>
    </row>
    <row r="1861" spans="2:65" s="1" customFormat="1" ht="24.2" customHeight="1">
      <c r="B1861" s="32"/>
      <c r="C1861" s="187" t="s">
        <v>1310</v>
      </c>
      <c r="D1861" s="187" t="s">
        <v>606</v>
      </c>
      <c r="E1861" s="188" t="s">
        <v>1311</v>
      </c>
      <c r="F1861" s="189" t="s">
        <v>1312</v>
      </c>
      <c r="G1861" s="190" t="s">
        <v>235</v>
      </c>
      <c r="H1861" s="191">
        <v>1</v>
      </c>
      <c r="I1861" s="192"/>
      <c r="J1861" s="193">
        <f>ROUND(I1861*H1861,2)</f>
        <v>0</v>
      </c>
      <c r="K1861" s="189" t="s">
        <v>248</v>
      </c>
      <c r="L1861" s="194"/>
      <c r="M1861" s="195" t="s">
        <v>1</v>
      </c>
      <c r="N1861" s="196" t="s">
        <v>46</v>
      </c>
      <c r="P1861" s="147">
        <f>O1861*H1861</f>
        <v>0</v>
      </c>
      <c r="Q1861" s="147">
        <v>6.8999999999999999E-3</v>
      </c>
      <c r="R1861" s="147">
        <f>Q1861*H1861</f>
        <v>6.8999999999999999E-3</v>
      </c>
      <c r="S1861" s="147">
        <v>0</v>
      </c>
      <c r="T1861" s="148">
        <f>S1861*H1861</f>
        <v>0</v>
      </c>
      <c r="AR1861" s="149" t="s">
        <v>154</v>
      </c>
      <c r="AT1861" s="149" t="s">
        <v>606</v>
      </c>
      <c r="AU1861" s="149" t="s">
        <v>89</v>
      </c>
      <c r="AY1861" s="17" t="s">
        <v>230</v>
      </c>
      <c r="BE1861" s="150">
        <f>IF(N1861="základní",J1861,0)</f>
        <v>0</v>
      </c>
      <c r="BF1861" s="150">
        <f>IF(N1861="snížená",J1861,0)</f>
        <v>0</v>
      </c>
      <c r="BG1861" s="150">
        <f>IF(N1861="zákl. přenesená",J1861,0)</f>
        <v>0</v>
      </c>
      <c r="BH1861" s="150">
        <f>IF(N1861="sníž. přenesená",J1861,0)</f>
        <v>0</v>
      </c>
      <c r="BI1861" s="150">
        <f>IF(N1861="nulová",J1861,0)</f>
        <v>0</v>
      </c>
      <c r="BJ1861" s="17" t="s">
        <v>21</v>
      </c>
      <c r="BK1861" s="150">
        <f>ROUND(I1861*H1861,2)</f>
        <v>0</v>
      </c>
      <c r="BL1861" s="17" t="s">
        <v>237</v>
      </c>
      <c r="BM1861" s="149" t="s">
        <v>1313</v>
      </c>
    </row>
    <row r="1862" spans="2:65" s="1" customFormat="1" ht="16.5" customHeight="1">
      <c r="B1862" s="32"/>
      <c r="C1862" s="187" t="s">
        <v>1314</v>
      </c>
      <c r="D1862" s="187" t="s">
        <v>606</v>
      </c>
      <c r="E1862" s="188" t="s">
        <v>1200</v>
      </c>
      <c r="F1862" s="189" t="s">
        <v>1201</v>
      </c>
      <c r="G1862" s="190" t="s">
        <v>235</v>
      </c>
      <c r="H1862" s="191">
        <v>1.02</v>
      </c>
      <c r="I1862" s="192"/>
      <c r="J1862" s="193">
        <f>ROUND(I1862*H1862,2)</f>
        <v>0</v>
      </c>
      <c r="K1862" s="189" t="s">
        <v>248</v>
      </c>
      <c r="L1862" s="194"/>
      <c r="M1862" s="195" t="s">
        <v>1</v>
      </c>
      <c r="N1862" s="196" t="s">
        <v>46</v>
      </c>
      <c r="P1862" s="147">
        <f>O1862*H1862</f>
        <v>0</v>
      </c>
      <c r="Q1862" s="147">
        <v>1E-4</v>
      </c>
      <c r="R1862" s="147">
        <f>Q1862*H1862</f>
        <v>1.0200000000000001E-4</v>
      </c>
      <c r="S1862" s="147">
        <v>0</v>
      </c>
      <c r="T1862" s="148">
        <f>S1862*H1862</f>
        <v>0</v>
      </c>
      <c r="AR1862" s="149" t="s">
        <v>154</v>
      </c>
      <c r="AT1862" s="149" t="s">
        <v>606</v>
      </c>
      <c r="AU1862" s="149" t="s">
        <v>89</v>
      </c>
      <c r="AY1862" s="17" t="s">
        <v>230</v>
      </c>
      <c r="BE1862" s="150">
        <f>IF(N1862="základní",J1862,0)</f>
        <v>0</v>
      </c>
      <c r="BF1862" s="150">
        <f>IF(N1862="snížená",J1862,0)</f>
        <v>0</v>
      </c>
      <c r="BG1862" s="150">
        <f>IF(N1862="zákl. přenesená",J1862,0)</f>
        <v>0</v>
      </c>
      <c r="BH1862" s="150">
        <f>IF(N1862="sníž. přenesená",J1862,0)</f>
        <v>0</v>
      </c>
      <c r="BI1862" s="150">
        <f>IF(N1862="nulová",J1862,0)</f>
        <v>0</v>
      </c>
      <c r="BJ1862" s="17" t="s">
        <v>21</v>
      </c>
      <c r="BK1862" s="150">
        <f>ROUND(I1862*H1862,2)</f>
        <v>0</v>
      </c>
      <c r="BL1862" s="17" t="s">
        <v>237</v>
      </c>
      <c r="BM1862" s="149" t="s">
        <v>1315</v>
      </c>
    </row>
    <row r="1863" spans="2:65" s="12" customFormat="1" ht="11.25">
      <c r="B1863" s="151"/>
      <c r="D1863" s="152" t="s">
        <v>250</v>
      </c>
      <c r="F1863" s="154" t="s">
        <v>1241</v>
      </c>
      <c r="H1863" s="155">
        <v>1.02</v>
      </c>
      <c r="I1863" s="156"/>
      <c r="L1863" s="151"/>
      <c r="M1863" s="157"/>
      <c r="T1863" s="158"/>
      <c r="AT1863" s="153" t="s">
        <v>250</v>
      </c>
      <c r="AU1863" s="153" t="s">
        <v>89</v>
      </c>
      <c r="AV1863" s="12" t="s">
        <v>89</v>
      </c>
      <c r="AW1863" s="12" t="s">
        <v>4</v>
      </c>
      <c r="AX1863" s="12" t="s">
        <v>21</v>
      </c>
      <c r="AY1863" s="153" t="s">
        <v>230</v>
      </c>
    </row>
    <row r="1864" spans="2:65" s="1" customFormat="1" ht="24.2" customHeight="1">
      <c r="B1864" s="32"/>
      <c r="C1864" s="187" t="s">
        <v>1316</v>
      </c>
      <c r="D1864" s="187" t="s">
        <v>606</v>
      </c>
      <c r="E1864" s="188" t="s">
        <v>1205</v>
      </c>
      <c r="F1864" s="189" t="s">
        <v>1206</v>
      </c>
      <c r="G1864" s="190" t="s">
        <v>235</v>
      </c>
      <c r="H1864" s="191">
        <v>1.02</v>
      </c>
      <c r="I1864" s="192"/>
      <c r="J1864" s="193">
        <f>ROUND(I1864*H1864,2)</f>
        <v>0</v>
      </c>
      <c r="K1864" s="189" t="s">
        <v>248</v>
      </c>
      <c r="L1864" s="194"/>
      <c r="M1864" s="195" t="s">
        <v>1</v>
      </c>
      <c r="N1864" s="196" t="s">
        <v>46</v>
      </c>
      <c r="P1864" s="147">
        <f>O1864*H1864</f>
        <v>0</v>
      </c>
      <c r="Q1864" s="147">
        <v>1E-4</v>
      </c>
      <c r="R1864" s="147">
        <f>Q1864*H1864</f>
        <v>1.0200000000000001E-4</v>
      </c>
      <c r="S1864" s="147">
        <v>0</v>
      </c>
      <c r="T1864" s="148">
        <f>S1864*H1864</f>
        <v>0</v>
      </c>
      <c r="AR1864" s="149" t="s">
        <v>154</v>
      </c>
      <c r="AT1864" s="149" t="s">
        <v>606</v>
      </c>
      <c r="AU1864" s="149" t="s">
        <v>89</v>
      </c>
      <c r="AY1864" s="17" t="s">
        <v>230</v>
      </c>
      <c r="BE1864" s="150">
        <f>IF(N1864="základní",J1864,0)</f>
        <v>0</v>
      </c>
      <c r="BF1864" s="150">
        <f>IF(N1864="snížená",J1864,0)</f>
        <v>0</v>
      </c>
      <c r="BG1864" s="150">
        <f>IF(N1864="zákl. přenesená",J1864,0)</f>
        <v>0</v>
      </c>
      <c r="BH1864" s="150">
        <f>IF(N1864="sníž. přenesená",J1864,0)</f>
        <v>0</v>
      </c>
      <c r="BI1864" s="150">
        <f>IF(N1864="nulová",J1864,0)</f>
        <v>0</v>
      </c>
      <c r="BJ1864" s="17" t="s">
        <v>21</v>
      </c>
      <c r="BK1864" s="150">
        <f>ROUND(I1864*H1864,2)</f>
        <v>0</v>
      </c>
      <c r="BL1864" s="17" t="s">
        <v>237</v>
      </c>
      <c r="BM1864" s="149" t="s">
        <v>1317</v>
      </c>
    </row>
    <row r="1865" spans="2:65" s="12" customFormat="1" ht="11.25">
      <c r="B1865" s="151"/>
      <c r="D1865" s="152" t="s">
        <v>250</v>
      </c>
      <c r="F1865" s="154" t="s">
        <v>1241</v>
      </c>
      <c r="H1865" s="155">
        <v>1.02</v>
      </c>
      <c r="I1865" s="156"/>
      <c r="L1865" s="151"/>
      <c r="M1865" s="157"/>
      <c r="T1865" s="158"/>
      <c r="AT1865" s="153" t="s">
        <v>250</v>
      </c>
      <c r="AU1865" s="153" t="s">
        <v>89</v>
      </c>
      <c r="AV1865" s="12" t="s">
        <v>89</v>
      </c>
      <c r="AW1865" s="12" t="s">
        <v>4</v>
      </c>
      <c r="AX1865" s="12" t="s">
        <v>21</v>
      </c>
      <c r="AY1865" s="153" t="s">
        <v>230</v>
      </c>
    </row>
    <row r="1866" spans="2:65" s="1" customFormat="1" ht="37.9" customHeight="1">
      <c r="B1866" s="32"/>
      <c r="C1866" s="138" t="s">
        <v>1318</v>
      </c>
      <c r="D1866" s="138" t="s">
        <v>232</v>
      </c>
      <c r="E1866" s="139" t="s">
        <v>1319</v>
      </c>
      <c r="F1866" s="140" t="s">
        <v>1320</v>
      </c>
      <c r="G1866" s="141" t="s">
        <v>235</v>
      </c>
      <c r="H1866" s="142">
        <v>2</v>
      </c>
      <c r="I1866" s="143"/>
      <c r="J1866" s="144">
        <f>ROUND(I1866*H1866,2)</f>
        <v>0</v>
      </c>
      <c r="K1866" s="140" t="s">
        <v>248</v>
      </c>
      <c r="L1866" s="32"/>
      <c r="M1866" s="145" t="s">
        <v>1</v>
      </c>
      <c r="N1866" s="146" t="s">
        <v>46</v>
      </c>
      <c r="P1866" s="147">
        <f>O1866*H1866</f>
        <v>0</v>
      </c>
      <c r="Q1866" s="147">
        <v>1.67E-3</v>
      </c>
      <c r="R1866" s="147">
        <f>Q1866*H1866</f>
        <v>3.3400000000000001E-3</v>
      </c>
      <c r="S1866" s="147">
        <v>0</v>
      </c>
      <c r="T1866" s="148">
        <f>S1866*H1866</f>
        <v>0</v>
      </c>
      <c r="AR1866" s="149" t="s">
        <v>237</v>
      </c>
      <c r="AT1866" s="149" t="s">
        <v>232</v>
      </c>
      <c r="AU1866" s="149" t="s">
        <v>89</v>
      </c>
      <c r="AY1866" s="17" t="s">
        <v>230</v>
      </c>
      <c r="BE1866" s="150">
        <f>IF(N1866="základní",J1866,0)</f>
        <v>0</v>
      </c>
      <c r="BF1866" s="150">
        <f>IF(N1866="snížená",J1866,0)</f>
        <v>0</v>
      </c>
      <c r="BG1866" s="150">
        <f>IF(N1866="zákl. přenesená",J1866,0)</f>
        <v>0</v>
      </c>
      <c r="BH1866" s="150">
        <f>IF(N1866="sníž. přenesená",J1866,0)</f>
        <v>0</v>
      </c>
      <c r="BI1866" s="150">
        <f>IF(N1866="nulová",J1866,0)</f>
        <v>0</v>
      </c>
      <c r="BJ1866" s="17" t="s">
        <v>21</v>
      </c>
      <c r="BK1866" s="150">
        <f>ROUND(I1866*H1866,2)</f>
        <v>0</v>
      </c>
      <c r="BL1866" s="17" t="s">
        <v>237</v>
      </c>
      <c r="BM1866" s="149" t="s">
        <v>1321</v>
      </c>
    </row>
    <row r="1867" spans="2:65" s="1" customFormat="1" ht="24.2" customHeight="1">
      <c r="B1867" s="32"/>
      <c r="C1867" s="187" t="s">
        <v>1322</v>
      </c>
      <c r="D1867" s="187" t="s">
        <v>606</v>
      </c>
      <c r="E1867" s="188" t="s">
        <v>1323</v>
      </c>
      <c r="F1867" s="189" t="s">
        <v>1324</v>
      </c>
      <c r="G1867" s="190" t="s">
        <v>235</v>
      </c>
      <c r="H1867" s="191">
        <v>2</v>
      </c>
      <c r="I1867" s="192"/>
      <c r="J1867" s="193">
        <f>ROUND(I1867*H1867,2)</f>
        <v>0</v>
      </c>
      <c r="K1867" s="189" t="s">
        <v>248</v>
      </c>
      <c r="L1867" s="194"/>
      <c r="M1867" s="195" t="s">
        <v>1</v>
      </c>
      <c r="N1867" s="196" t="s">
        <v>46</v>
      </c>
      <c r="P1867" s="147">
        <f>O1867*H1867</f>
        <v>0</v>
      </c>
      <c r="Q1867" s="147">
        <v>8.8000000000000005E-3</v>
      </c>
      <c r="R1867" s="147">
        <f>Q1867*H1867</f>
        <v>1.7600000000000001E-2</v>
      </c>
      <c r="S1867" s="147">
        <v>0</v>
      </c>
      <c r="T1867" s="148">
        <f>S1867*H1867</f>
        <v>0</v>
      </c>
      <c r="AR1867" s="149" t="s">
        <v>154</v>
      </c>
      <c r="AT1867" s="149" t="s">
        <v>606</v>
      </c>
      <c r="AU1867" s="149" t="s">
        <v>89</v>
      </c>
      <c r="AY1867" s="17" t="s">
        <v>230</v>
      </c>
      <c r="BE1867" s="150">
        <f>IF(N1867="základní",J1867,0)</f>
        <v>0</v>
      </c>
      <c r="BF1867" s="150">
        <f>IF(N1867="snížená",J1867,0)</f>
        <v>0</v>
      </c>
      <c r="BG1867" s="150">
        <f>IF(N1867="zákl. přenesená",J1867,0)</f>
        <v>0</v>
      </c>
      <c r="BH1867" s="150">
        <f>IF(N1867="sníž. přenesená",J1867,0)</f>
        <v>0</v>
      </c>
      <c r="BI1867" s="150">
        <f>IF(N1867="nulová",J1867,0)</f>
        <v>0</v>
      </c>
      <c r="BJ1867" s="17" t="s">
        <v>21</v>
      </c>
      <c r="BK1867" s="150">
        <f>ROUND(I1867*H1867,2)</f>
        <v>0</v>
      </c>
      <c r="BL1867" s="17" t="s">
        <v>237</v>
      </c>
      <c r="BM1867" s="149" t="s">
        <v>1325</v>
      </c>
    </row>
    <row r="1868" spans="2:65" s="1" customFormat="1" ht="16.5" customHeight="1">
      <c r="B1868" s="32"/>
      <c r="C1868" s="187" t="s">
        <v>1326</v>
      </c>
      <c r="D1868" s="187" t="s">
        <v>606</v>
      </c>
      <c r="E1868" s="188" t="s">
        <v>1238</v>
      </c>
      <c r="F1868" s="189" t="s">
        <v>1239</v>
      </c>
      <c r="G1868" s="190" t="s">
        <v>235</v>
      </c>
      <c r="H1868" s="191">
        <v>2.04</v>
      </c>
      <c r="I1868" s="192"/>
      <c r="J1868" s="193">
        <f>ROUND(I1868*H1868,2)</f>
        <v>0</v>
      </c>
      <c r="K1868" s="189" t="s">
        <v>248</v>
      </c>
      <c r="L1868" s="194"/>
      <c r="M1868" s="195" t="s">
        <v>1</v>
      </c>
      <c r="N1868" s="196" t="s">
        <v>46</v>
      </c>
      <c r="P1868" s="147">
        <f>O1868*H1868</f>
        <v>0</v>
      </c>
      <c r="Q1868" s="147">
        <v>1E-4</v>
      </c>
      <c r="R1868" s="147">
        <f>Q1868*H1868</f>
        <v>2.0400000000000003E-4</v>
      </c>
      <c r="S1868" s="147">
        <v>0</v>
      </c>
      <c r="T1868" s="148">
        <f>S1868*H1868</f>
        <v>0</v>
      </c>
      <c r="AR1868" s="149" t="s">
        <v>154</v>
      </c>
      <c r="AT1868" s="149" t="s">
        <v>606</v>
      </c>
      <c r="AU1868" s="149" t="s">
        <v>89</v>
      </c>
      <c r="AY1868" s="17" t="s">
        <v>230</v>
      </c>
      <c r="BE1868" s="150">
        <f>IF(N1868="základní",J1868,0)</f>
        <v>0</v>
      </c>
      <c r="BF1868" s="150">
        <f>IF(N1868="snížená",J1868,0)</f>
        <v>0</v>
      </c>
      <c r="BG1868" s="150">
        <f>IF(N1868="zákl. přenesená",J1868,0)</f>
        <v>0</v>
      </c>
      <c r="BH1868" s="150">
        <f>IF(N1868="sníž. přenesená",J1868,0)</f>
        <v>0</v>
      </c>
      <c r="BI1868" s="150">
        <f>IF(N1868="nulová",J1868,0)</f>
        <v>0</v>
      </c>
      <c r="BJ1868" s="17" t="s">
        <v>21</v>
      </c>
      <c r="BK1868" s="150">
        <f>ROUND(I1868*H1868,2)</f>
        <v>0</v>
      </c>
      <c r="BL1868" s="17" t="s">
        <v>237</v>
      </c>
      <c r="BM1868" s="149" t="s">
        <v>1327</v>
      </c>
    </row>
    <row r="1869" spans="2:65" s="12" customFormat="1" ht="11.25">
      <c r="B1869" s="151"/>
      <c r="D1869" s="152" t="s">
        <v>250</v>
      </c>
      <c r="F1869" s="154" t="s">
        <v>1106</v>
      </c>
      <c r="H1869" s="155">
        <v>2.04</v>
      </c>
      <c r="I1869" s="156"/>
      <c r="L1869" s="151"/>
      <c r="M1869" s="157"/>
      <c r="T1869" s="158"/>
      <c r="AT1869" s="153" t="s">
        <v>250</v>
      </c>
      <c r="AU1869" s="153" t="s">
        <v>89</v>
      </c>
      <c r="AV1869" s="12" t="s">
        <v>89</v>
      </c>
      <c r="AW1869" s="12" t="s">
        <v>4</v>
      </c>
      <c r="AX1869" s="12" t="s">
        <v>21</v>
      </c>
      <c r="AY1869" s="153" t="s">
        <v>230</v>
      </c>
    </row>
    <row r="1870" spans="2:65" s="1" customFormat="1" ht="24.2" customHeight="1">
      <c r="B1870" s="32"/>
      <c r="C1870" s="187" t="s">
        <v>1328</v>
      </c>
      <c r="D1870" s="187" t="s">
        <v>606</v>
      </c>
      <c r="E1870" s="188" t="s">
        <v>1112</v>
      </c>
      <c r="F1870" s="189" t="s">
        <v>1113</v>
      </c>
      <c r="G1870" s="190" t="s">
        <v>235</v>
      </c>
      <c r="H1870" s="191">
        <v>2.04</v>
      </c>
      <c r="I1870" s="192"/>
      <c r="J1870" s="193">
        <f>ROUND(I1870*H1870,2)</f>
        <v>0</v>
      </c>
      <c r="K1870" s="189" t="s">
        <v>248</v>
      </c>
      <c r="L1870" s="194"/>
      <c r="M1870" s="195" t="s">
        <v>1</v>
      </c>
      <c r="N1870" s="196" t="s">
        <v>46</v>
      </c>
      <c r="P1870" s="147">
        <f>O1870*H1870</f>
        <v>0</v>
      </c>
      <c r="Q1870" s="147">
        <v>1E-4</v>
      </c>
      <c r="R1870" s="147">
        <f>Q1870*H1870</f>
        <v>2.0400000000000003E-4</v>
      </c>
      <c r="S1870" s="147">
        <v>0</v>
      </c>
      <c r="T1870" s="148">
        <f>S1870*H1870</f>
        <v>0</v>
      </c>
      <c r="AR1870" s="149" t="s">
        <v>154</v>
      </c>
      <c r="AT1870" s="149" t="s">
        <v>606</v>
      </c>
      <c r="AU1870" s="149" t="s">
        <v>89</v>
      </c>
      <c r="AY1870" s="17" t="s">
        <v>230</v>
      </c>
      <c r="BE1870" s="150">
        <f>IF(N1870="základní",J1870,0)</f>
        <v>0</v>
      </c>
      <c r="BF1870" s="150">
        <f>IF(N1870="snížená",J1870,0)</f>
        <v>0</v>
      </c>
      <c r="BG1870" s="150">
        <f>IF(N1870="zákl. přenesená",J1870,0)</f>
        <v>0</v>
      </c>
      <c r="BH1870" s="150">
        <f>IF(N1870="sníž. přenesená",J1870,0)</f>
        <v>0</v>
      </c>
      <c r="BI1870" s="150">
        <f>IF(N1870="nulová",J1870,0)</f>
        <v>0</v>
      </c>
      <c r="BJ1870" s="17" t="s">
        <v>21</v>
      </c>
      <c r="BK1870" s="150">
        <f>ROUND(I1870*H1870,2)</f>
        <v>0</v>
      </c>
      <c r="BL1870" s="17" t="s">
        <v>237</v>
      </c>
      <c r="BM1870" s="149" t="s">
        <v>1329</v>
      </c>
    </row>
    <row r="1871" spans="2:65" s="12" customFormat="1" ht="11.25">
      <c r="B1871" s="151"/>
      <c r="D1871" s="152" t="s">
        <v>250</v>
      </c>
      <c r="F1871" s="154" t="s">
        <v>1106</v>
      </c>
      <c r="H1871" s="155">
        <v>2.04</v>
      </c>
      <c r="I1871" s="156"/>
      <c r="L1871" s="151"/>
      <c r="M1871" s="157"/>
      <c r="T1871" s="158"/>
      <c r="AT1871" s="153" t="s">
        <v>250</v>
      </c>
      <c r="AU1871" s="153" t="s">
        <v>89</v>
      </c>
      <c r="AV1871" s="12" t="s">
        <v>89</v>
      </c>
      <c r="AW1871" s="12" t="s">
        <v>4</v>
      </c>
      <c r="AX1871" s="12" t="s">
        <v>21</v>
      </c>
      <c r="AY1871" s="153" t="s">
        <v>230</v>
      </c>
    </row>
    <row r="1872" spans="2:65" s="1" customFormat="1" ht="37.9" customHeight="1">
      <c r="B1872" s="32"/>
      <c r="C1872" s="138" t="s">
        <v>1330</v>
      </c>
      <c r="D1872" s="138" t="s">
        <v>232</v>
      </c>
      <c r="E1872" s="139" t="s">
        <v>1331</v>
      </c>
      <c r="F1872" s="140" t="s">
        <v>1332</v>
      </c>
      <c r="G1872" s="141" t="s">
        <v>235</v>
      </c>
      <c r="H1872" s="142">
        <v>6</v>
      </c>
      <c r="I1872" s="143"/>
      <c r="J1872" s="144">
        <f>ROUND(I1872*H1872,2)</f>
        <v>0</v>
      </c>
      <c r="K1872" s="140" t="s">
        <v>248</v>
      </c>
      <c r="L1872" s="32"/>
      <c r="M1872" s="145" t="s">
        <v>1</v>
      </c>
      <c r="N1872" s="146" t="s">
        <v>46</v>
      </c>
      <c r="P1872" s="147">
        <f>O1872*H1872</f>
        <v>0</v>
      </c>
      <c r="Q1872" s="147">
        <v>2.82E-3</v>
      </c>
      <c r="R1872" s="147">
        <f>Q1872*H1872</f>
        <v>1.6920000000000001E-2</v>
      </c>
      <c r="S1872" s="147">
        <v>0</v>
      </c>
      <c r="T1872" s="148">
        <f>S1872*H1872</f>
        <v>0</v>
      </c>
      <c r="AR1872" s="149" t="s">
        <v>237</v>
      </c>
      <c r="AT1872" s="149" t="s">
        <v>232</v>
      </c>
      <c r="AU1872" s="149" t="s">
        <v>89</v>
      </c>
      <c r="AY1872" s="17" t="s">
        <v>230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21</v>
      </c>
      <c r="BK1872" s="150">
        <f>ROUND(I1872*H1872,2)</f>
        <v>0</v>
      </c>
      <c r="BL1872" s="17" t="s">
        <v>237</v>
      </c>
      <c r="BM1872" s="149" t="s">
        <v>1333</v>
      </c>
    </row>
    <row r="1873" spans="2:65" s="1" customFormat="1" ht="24.2" customHeight="1">
      <c r="B1873" s="32"/>
      <c r="C1873" s="187" t="s">
        <v>1334</v>
      </c>
      <c r="D1873" s="187" t="s">
        <v>606</v>
      </c>
      <c r="E1873" s="188" t="s">
        <v>1335</v>
      </c>
      <c r="F1873" s="189" t="s">
        <v>1336</v>
      </c>
      <c r="G1873" s="190" t="s">
        <v>235</v>
      </c>
      <c r="H1873" s="191">
        <v>6</v>
      </c>
      <c r="I1873" s="192"/>
      <c r="J1873" s="193">
        <f>ROUND(I1873*H1873,2)</f>
        <v>0</v>
      </c>
      <c r="K1873" s="189" t="s">
        <v>248</v>
      </c>
      <c r="L1873" s="194"/>
      <c r="M1873" s="195" t="s">
        <v>1</v>
      </c>
      <c r="N1873" s="196" t="s">
        <v>46</v>
      </c>
      <c r="P1873" s="147">
        <f>O1873*H1873</f>
        <v>0</v>
      </c>
      <c r="Q1873" s="147">
        <v>1.6E-2</v>
      </c>
      <c r="R1873" s="147">
        <f>Q1873*H1873</f>
        <v>9.6000000000000002E-2</v>
      </c>
      <c r="S1873" s="147">
        <v>0</v>
      </c>
      <c r="T1873" s="148">
        <f>S1873*H1873</f>
        <v>0</v>
      </c>
      <c r="AR1873" s="149" t="s">
        <v>154</v>
      </c>
      <c r="AT1873" s="149" t="s">
        <v>606</v>
      </c>
      <c r="AU1873" s="149" t="s">
        <v>89</v>
      </c>
      <c r="AY1873" s="17" t="s">
        <v>230</v>
      </c>
      <c r="BE1873" s="150">
        <f>IF(N1873="základní",J1873,0)</f>
        <v>0</v>
      </c>
      <c r="BF1873" s="150">
        <f>IF(N1873="snížená",J1873,0)</f>
        <v>0</v>
      </c>
      <c r="BG1873" s="150">
        <f>IF(N1873="zákl. přenesená",J1873,0)</f>
        <v>0</v>
      </c>
      <c r="BH1873" s="150">
        <f>IF(N1873="sníž. přenesená",J1873,0)</f>
        <v>0</v>
      </c>
      <c r="BI1873" s="150">
        <f>IF(N1873="nulová",J1873,0)</f>
        <v>0</v>
      </c>
      <c r="BJ1873" s="17" t="s">
        <v>21</v>
      </c>
      <c r="BK1873" s="150">
        <f>ROUND(I1873*H1873,2)</f>
        <v>0</v>
      </c>
      <c r="BL1873" s="17" t="s">
        <v>237</v>
      </c>
      <c r="BM1873" s="149" t="s">
        <v>1337</v>
      </c>
    </row>
    <row r="1874" spans="2:65" s="1" customFormat="1" ht="16.5" customHeight="1">
      <c r="B1874" s="32"/>
      <c r="C1874" s="187" t="s">
        <v>1338</v>
      </c>
      <c r="D1874" s="187" t="s">
        <v>606</v>
      </c>
      <c r="E1874" s="188" t="s">
        <v>1233</v>
      </c>
      <c r="F1874" s="189" t="s">
        <v>1234</v>
      </c>
      <c r="G1874" s="190" t="s">
        <v>235</v>
      </c>
      <c r="H1874" s="191">
        <v>6.12</v>
      </c>
      <c r="I1874" s="192"/>
      <c r="J1874" s="193">
        <f>ROUND(I1874*H1874,2)</f>
        <v>0</v>
      </c>
      <c r="K1874" s="189" t="s">
        <v>248</v>
      </c>
      <c r="L1874" s="194"/>
      <c r="M1874" s="195" t="s">
        <v>1</v>
      </c>
      <c r="N1874" s="196" t="s">
        <v>46</v>
      </c>
      <c r="P1874" s="147">
        <f>O1874*H1874</f>
        <v>0</v>
      </c>
      <c r="Q1874" s="147">
        <v>1E-4</v>
      </c>
      <c r="R1874" s="147">
        <f>Q1874*H1874</f>
        <v>6.1200000000000002E-4</v>
      </c>
      <c r="S1874" s="147">
        <v>0</v>
      </c>
      <c r="T1874" s="148">
        <f>S1874*H1874</f>
        <v>0</v>
      </c>
      <c r="AR1874" s="149" t="s">
        <v>154</v>
      </c>
      <c r="AT1874" s="149" t="s">
        <v>606</v>
      </c>
      <c r="AU1874" s="149" t="s">
        <v>89</v>
      </c>
      <c r="AY1874" s="17" t="s">
        <v>230</v>
      </c>
      <c r="BE1874" s="150">
        <f>IF(N1874="základní",J1874,0)</f>
        <v>0</v>
      </c>
      <c r="BF1874" s="150">
        <f>IF(N1874="snížená",J1874,0)</f>
        <v>0</v>
      </c>
      <c r="BG1874" s="150">
        <f>IF(N1874="zákl. přenesená",J1874,0)</f>
        <v>0</v>
      </c>
      <c r="BH1874" s="150">
        <f>IF(N1874="sníž. přenesená",J1874,0)</f>
        <v>0</v>
      </c>
      <c r="BI1874" s="150">
        <f>IF(N1874="nulová",J1874,0)</f>
        <v>0</v>
      </c>
      <c r="BJ1874" s="17" t="s">
        <v>21</v>
      </c>
      <c r="BK1874" s="150">
        <f>ROUND(I1874*H1874,2)</f>
        <v>0</v>
      </c>
      <c r="BL1874" s="17" t="s">
        <v>237</v>
      </c>
      <c r="BM1874" s="149" t="s">
        <v>1339</v>
      </c>
    </row>
    <row r="1875" spans="2:65" s="12" customFormat="1" ht="11.25">
      <c r="B1875" s="151"/>
      <c r="D1875" s="152" t="s">
        <v>250</v>
      </c>
      <c r="F1875" s="154" t="s">
        <v>1340</v>
      </c>
      <c r="H1875" s="155">
        <v>6.12</v>
      </c>
      <c r="I1875" s="156"/>
      <c r="L1875" s="151"/>
      <c r="M1875" s="157"/>
      <c r="T1875" s="158"/>
      <c r="AT1875" s="153" t="s">
        <v>250</v>
      </c>
      <c r="AU1875" s="153" t="s">
        <v>89</v>
      </c>
      <c r="AV1875" s="12" t="s">
        <v>89</v>
      </c>
      <c r="AW1875" s="12" t="s">
        <v>4</v>
      </c>
      <c r="AX1875" s="12" t="s">
        <v>21</v>
      </c>
      <c r="AY1875" s="153" t="s">
        <v>230</v>
      </c>
    </row>
    <row r="1876" spans="2:65" s="1" customFormat="1" ht="24.2" customHeight="1">
      <c r="B1876" s="32"/>
      <c r="C1876" s="187" t="s">
        <v>1341</v>
      </c>
      <c r="D1876" s="187" t="s">
        <v>606</v>
      </c>
      <c r="E1876" s="188" t="s">
        <v>1142</v>
      </c>
      <c r="F1876" s="189" t="s">
        <v>1143</v>
      </c>
      <c r="G1876" s="190" t="s">
        <v>235</v>
      </c>
      <c r="H1876" s="191">
        <v>6.12</v>
      </c>
      <c r="I1876" s="192"/>
      <c r="J1876" s="193">
        <f>ROUND(I1876*H1876,2)</f>
        <v>0</v>
      </c>
      <c r="K1876" s="189" t="s">
        <v>248</v>
      </c>
      <c r="L1876" s="194"/>
      <c r="M1876" s="195" t="s">
        <v>1</v>
      </c>
      <c r="N1876" s="196" t="s">
        <v>46</v>
      </c>
      <c r="P1876" s="147">
        <f>O1876*H1876</f>
        <v>0</v>
      </c>
      <c r="Q1876" s="147">
        <v>1E-4</v>
      </c>
      <c r="R1876" s="147">
        <f>Q1876*H1876</f>
        <v>6.1200000000000002E-4</v>
      </c>
      <c r="S1876" s="147">
        <v>0</v>
      </c>
      <c r="T1876" s="148">
        <f>S1876*H1876</f>
        <v>0</v>
      </c>
      <c r="AR1876" s="149" t="s">
        <v>154</v>
      </c>
      <c r="AT1876" s="149" t="s">
        <v>606</v>
      </c>
      <c r="AU1876" s="149" t="s">
        <v>89</v>
      </c>
      <c r="AY1876" s="17" t="s">
        <v>230</v>
      </c>
      <c r="BE1876" s="150">
        <f>IF(N1876="základní",J1876,0)</f>
        <v>0</v>
      </c>
      <c r="BF1876" s="150">
        <f>IF(N1876="snížená",J1876,0)</f>
        <v>0</v>
      </c>
      <c r="BG1876" s="150">
        <f>IF(N1876="zákl. přenesená",J1876,0)</f>
        <v>0</v>
      </c>
      <c r="BH1876" s="150">
        <f>IF(N1876="sníž. přenesená",J1876,0)</f>
        <v>0</v>
      </c>
      <c r="BI1876" s="150">
        <f>IF(N1876="nulová",J1876,0)</f>
        <v>0</v>
      </c>
      <c r="BJ1876" s="17" t="s">
        <v>21</v>
      </c>
      <c r="BK1876" s="150">
        <f>ROUND(I1876*H1876,2)</f>
        <v>0</v>
      </c>
      <c r="BL1876" s="17" t="s">
        <v>237</v>
      </c>
      <c r="BM1876" s="149" t="s">
        <v>1342</v>
      </c>
    </row>
    <row r="1877" spans="2:65" s="12" customFormat="1" ht="11.25">
      <c r="B1877" s="151"/>
      <c r="D1877" s="152" t="s">
        <v>250</v>
      </c>
      <c r="F1877" s="154" t="s">
        <v>1340</v>
      </c>
      <c r="H1877" s="155">
        <v>6.12</v>
      </c>
      <c r="I1877" s="156"/>
      <c r="L1877" s="151"/>
      <c r="M1877" s="157"/>
      <c r="T1877" s="158"/>
      <c r="AT1877" s="153" t="s">
        <v>250</v>
      </c>
      <c r="AU1877" s="153" t="s">
        <v>89</v>
      </c>
      <c r="AV1877" s="12" t="s">
        <v>89</v>
      </c>
      <c r="AW1877" s="12" t="s">
        <v>4</v>
      </c>
      <c r="AX1877" s="12" t="s">
        <v>21</v>
      </c>
      <c r="AY1877" s="153" t="s">
        <v>230</v>
      </c>
    </row>
    <row r="1878" spans="2:65" s="1" customFormat="1" ht="37.9" customHeight="1">
      <c r="B1878" s="32"/>
      <c r="C1878" s="138" t="s">
        <v>1343</v>
      </c>
      <c r="D1878" s="138" t="s">
        <v>232</v>
      </c>
      <c r="E1878" s="139" t="s">
        <v>1344</v>
      </c>
      <c r="F1878" s="140" t="s">
        <v>1345</v>
      </c>
      <c r="G1878" s="141" t="s">
        <v>235</v>
      </c>
      <c r="H1878" s="142">
        <v>3</v>
      </c>
      <c r="I1878" s="143"/>
      <c r="J1878" s="144">
        <f>ROUND(I1878*H1878,2)</f>
        <v>0</v>
      </c>
      <c r="K1878" s="140" t="s">
        <v>248</v>
      </c>
      <c r="L1878" s="32"/>
      <c r="M1878" s="145" t="s">
        <v>1</v>
      </c>
      <c r="N1878" s="146" t="s">
        <v>46</v>
      </c>
      <c r="P1878" s="147">
        <f>O1878*H1878</f>
        <v>0</v>
      </c>
      <c r="Q1878" s="147">
        <v>2.8700000000000002E-3</v>
      </c>
      <c r="R1878" s="147">
        <f>Q1878*H1878</f>
        <v>8.6099999999999996E-3</v>
      </c>
      <c r="S1878" s="147">
        <v>0</v>
      </c>
      <c r="T1878" s="148">
        <f>S1878*H1878</f>
        <v>0</v>
      </c>
      <c r="AR1878" s="149" t="s">
        <v>237</v>
      </c>
      <c r="AT1878" s="149" t="s">
        <v>232</v>
      </c>
      <c r="AU1878" s="149" t="s">
        <v>89</v>
      </c>
      <c r="AY1878" s="17" t="s">
        <v>230</v>
      </c>
      <c r="BE1878" s="150">
        <f>IF(N1878="základní",J1878,0)</f>
        <v>0</v>
      </c>
      <c r="BF1878" s="150">
        <f>IF(N1878="snížená",J1878,0)</f>
        <v>0</v>
      </c>
      <c r="BG1878" s="150">
        <f>IF(N1878="zákl. přenesená",J1878,0)</f>
        <v>0</v>
      </c>
      <c r="BH1878" s="150">
        <f>IF(N1878="sníž. přenesená",J1878,0)</f>
        <v>0</v>
      </c>
      <c r="BI1878" s="150">
        <f>IF(N1878="nulová",J1878,0)</f>
        <v>0</v>
      </c>
      <c r="BJ1878" s="17" t="s">
        <v>21</v>
      </c>
      <c r="BK1878" s="150">
        <f>ROUND(I1878*H1878,2)</f>
        <v>0</v>
      </c>
      <c r="BL1878" s="17" t="s">
        <v>237</v>
      </c>
      <c r="BM1878" s="149" t="s">
        <v>1346</v>
      </c>
    </row>
    <row r="1879" spans="2:65" s="1" customFormat="1" ht="24.2" customHeight="1">
      <c r="B1879" s="32"/>
      <c r="C1879" s="187" t="s">
        <v>1347</v>
      </c>
      <c r="D1879" s="187" t="s">
        <v>606</v>
      </c>
      <c r="E1879" s="188" t="s">
        <v>1348</v>
      </c>
      <c r="F1879" s="189" t="s">
        <v>1349</v>
      </c>
      <c r="G1879" s="190" t="s">
        <v>235</v>
      </c>
      <c r="H1879" s="191">
        <v>3</v>
      </c>
      <c r="I1879" s="192"/>
      <c r="J1879" s="193">
        <f>ROUND(I1879*H1879,2)</f>
        <v>0</v>
      </c>
      <c r="K1879" s="189" t="s">
        <v>248</v>
      </c>
      <c r="L1879" s="194"/>
      <c r="M1879" s="195" t="s">
        <v>1</v>
      </c>
      <c r="N1879" s="196" t="s">
        <v>46</v>
      </c>
      <c r="P1879" s="147">
        <f>O1879*H1879</f>
        <v>0</v>
      </c>
      <c r="Q1879" s="147">
        <v>1.8599999999999998E-2</v>
      </c>
      <c r="R1879" s="147">
        <f>Q1879*H1879</f>
        <v>5.5799999999999995E-2</v>
      </c>
      <c r="S1879" s="147">
        <v>0</v>
      </c>
      <c r="T1879" s="148">
        <f>S1879*H1879</f>
        <v>0</v>
      </c>
      <c r="AR1879" s="149" t="s">
        <v>154</v>
      </c>
      <c r="AT1879" s="149" t="s">
        <v>606</v>
      </c>
      <c r="AU1879" s="149" t="s">
        <v>89</v>
      </c>
      <c r="AY1879" s="17" t="s">
        <v>230</v>
      </c>
      <c r="BE1879" s="150">
        <f>IF(N1879="základní",J1879,0)</f>
        <v>0</v>
      </c>
      <c r="BF1879" s="150">
        <f>IF(N1879="snížená",J1879,0)</f>
        <v>0</v>
      </c>
      <c r="BG1879" s="150">
        <f>IF(N1879="zákl. přenesená",J1879,0)</f>
        <v>0</v>
      </c>
      <c r="BH1879" s="150">
        <f>IF(N1879="sníž. přenesená",J1879,0)</f>
        <v>0</v>
      </c>
      <c r="BI1879" s="150">
        <f>IF(N1879="nulová",J1879,0)</f>
        <v>0</v>
      </c>
      <c r="BJ1879" s="17" t="s">
        <v>21</v>
      </c>
      <c r="BK1879" s="150">
        <f>ROUND(I1879*H1879,2)</f>
        <v>0</v>
      </c>
      <c r="BL1879" s="17" t="s">
        <v>237</v>
      </c>
      <c r="BM1879" s="149" t="s">
        <v>1350</v>
      </c>
    </row>
    <row r="1880" spans="2:65" s="1" customFormat="1" ht="16.5" customHeight="1">
      <c r="B1880" s="32"/>
      <c r="C1880" s="187" t="s">
        <v>1351</v>
      </c>
      <c r="D1880" s="187" t="s">
        <v>606</v>
      </c>
      <c r="E1880" s="188" t="s">
        <v>1259</v>
      </c>
      <c r="F1880" s="189" t="s">
        <v>1260</v>
      </c>
      <c r="G1880" s="190" t="s">
        <v>235</v>
      </c>
      <c r="H1880" s="191">
        <v>3.06</v>
      </c>
      <c r="I1880" s="192"/>
      <c r="J1880" s="193">
        <f>ROUND(I1880*H1880,2)</f>
        <v>0</v>
      </c>
      <c r="K1880" s="189" t="s">
        <v>248</v>
      </c>
      <c r="L1880" s="194"/>
      <c r="M1880" s="195" t="s">
        <v>1</v>
      </c>
      <c r="N1880" s="196" t="s">
        <v>46</v>
      </c>
      <c r="P1880" s="147">
        <f>O1880*H1880</f>
        <v>0</v>
      </c>
      <c r="Q1880" s="147">
        <v>1E-4</v>
      </c>
      <c r="R1880" s="147">
        <f>Q1880*H1880</f>
        <v>3.0600000000000001E-4</v>
      </c>
      <c r="S1880" s="147">
        <v>0</v>
      </c>
      <c r="T1880" s="148">
        <f>S1880*H1880</f>
        <v>0</v>
      </c>
      <c r="AR1880" s="149" t="s">
        <v>154</v>
      </c>
      <c r="AT1880" s="149" t="s">
        <v>606</v>
      </c>
      <c r="AU1880" s="149" t="s">
        <v>89</v>
      </c>
      <c r="AY1880" s="17" t="s">
        <v>230</v>
      </c>
      <c r="BE1880" s="150">
        <f>IF(N1880="základní",J1880,0)</f>
        <v>0</v>
      </c>
      <c r="BF1880" s="150">
        <f>IF(N1880="snížená",J1880,0)</f>
        <v>0</v>
      </c>
      <c r="BG1880" s="150">
        <f>IF(N1880="zákl. přenesená",J1880,0)</f>
        <v>0</v>
      </c>
      <c r="BH1880" s="150">
        <f>IF(N1880="sníž. přenesená",J1880,0)</f>
        <v>0</v>
      </c>
      <c r="BI1880" s="150">
        <f>IF(N1880="nulová",J1880,0)</f>
        <v>0</v>
      </c>
      <c r="BJ1880" s="17" t="s">
        <v>21</v>
      </c>
      <c r="BK1880" s="150">
        <f>ROUND(I1880*H1880,2)</f>
        <v>0</v>
      </c>
      <c r="BL1880" s="17" t="s">
        <v>237</v>
      </c>
      <c r="BM1880" s="149" t="s">
        <v>1352</v>
      </c>
    </row>
    <row r="1881" spans="2:65" s="12" customFormat="1" ht="11.25">
      <c r="B1881" s="151"/>
      <c r="D1881" s="152" t="s">
        <v>250</v>
      </c>
      <c r="F1881" s="154" t="s">
        <v>1353</v>
      </c>
      <c r="H1881" s="155">
        <v>3.06</v>
      </c>
      <c r="I1881" s="156"/>
      <c r="L1881" s="151"/>
      <c r="M1881" s="157"/>
      <c r="T1881" s="158"/>
      <c r="AT1881" s="153" t="s">
        <v>250</v>
      </c>
      <c r="AU1881" s="153" t="s">
        <v>89</v>
      </c>
      <c r="AV1881" s="12" t="s">
        <v>89</v>
      </c>
      <c r="AW1881" s="12" t="s">
        <v>4</v>
      </c>
      <c r="AX1881" s="12" t="s">
        <v>21</v>
      </c>
      <c r="AY1881" s="153" t="s">
        <v>230</v>
      </c>
    </row>
    <row r="1882" spans="2:65" s="1" customFormat="1" ht="24.2" customHeight="1">
      <c r="B1882" s="32"/>
      <c r="C1882" s="187" t="s">
        <v>1354</v>
      </c>
      <c r="D1882" s="187" t="s">
        <v>606</v>
      </c>
      <c r="E1882" s="188" t="s">
        <v>1172</v>
      </c>
      <c r="F1882" s="189" t="s">
        <v>1173</v>
      </c>
      <c r="G1882" s="190" t="s">
        <v>235</v>
      </c>
      <c r="H1882" s="191">
        <v>3.06</v>
      </c>
      <c r="I1882" s="192"/>
      <c r="J1882" s="193">
        <f>ROUND(I1882*H1882,2)</f>
        <v>0</v>
      </c>
      <c r="K1882" s="189" t="s">
        <v>248</v>
      </c>
      <c r="L1882" s="194"/>
      <c r="M1882" s="195" t="s">
        <v>1</v>
      </c>
      <c r="N1882" s="196" t="s">
        <v>46</v>
      </c>
      <c r="P1882" s="147">
        <f>O1882*H1882</f>
        <v>0</v>
      </c>
      <c r="Q1882" s="147">
        <v>1E-4</v>
      </c>
      <c r="R1882" s="147">
        <f>Q1882*H1882</f>
        <v>3.0600000000000001E-4</v>
      </c>
      <c r="S1882" s="147">
        <v>0</v>
      </c>
      <c r="T1882" s="148">
        <f>S1882*H1882</f>
        <v>0</v>
      </c>
      <c r="AR1882" s="149" t="s">
        <v>154</v>
      </c>
      <c r="AT1882" s="149" t="s">
        <v>606</v>
      </c>
      <c r="AU1882" s="149" t="s">
        <v>89</v>
      </c>
      <c r="AY1882" s="17" t="s">
        <v>230</v>
      </c>
      <c r="BE1882" s="150">
        <f>IF(N1882="základní",J1882,0)</f>
        <v>0</v>
      </c>
      <c r="BF1882" s="150">
        <f>IF(N1882="snížená",J1882,0)</f>
        <v>0</v>
      </c>
      <c r="BG1882" s="150">
        <f>IF(N1882="zákl. přenesená",J1882,0)</f>
        <v>0</v>
      </c>
      <c r="BH1882" s="150">
        <f>IF(N1882="sníž. přenesená",J1882,0)</f>
        <v>0</v>
      </c>
      <c r="BI1882" s="150">
        <f>IF(N1882="nulová",J1882,0)</f>
        <v>0</v>
      </c>
      <c r="BJ1882" s="17" t="s">
        <v>21</v>
      </c>
      <c r="BK1882" s="150">
        <f>ROUND(I1882*H1882,2)</f>
        <v>0</v>
      </c>
      <c r="BL1882" s="17" t="s">
        <v>237</v>
      </c>
      <c r="BM1882" s="149" t="s">
        <v>1355</v>
      </c>
    </row>
    <row r="1883" spans="2:65" s="12" customFormat="1" ht="11.25">
      <c r="B1883" s="151"/>
      <c r="D1883" s="152" t="s">
        <v>250</v>
      </c>
      <c r="F1883" s="154" t="s">
        <v>1353</v>
      </c>
      <c r="H1883" s="155">
        <v>3.06</v>
      </c>
      <c r="I1883" s="156"/>
      <c r="L1883" s="151"/>
      <c r="M1883" s="157"/>
      <c r="T1883" s="158"/>
      <c r="AT1883" s="153" t="s">
        <v>250</v>
      </c>
      <c r="AU1883" s="153" t="s">
        <v>89</v>
      </c>
      <c r="AV1883" s="12" t="s">
        <v>89</v>
      </c>
      <c r="AW1883" s="12" t="s">
        <v>4</v>
      </c>
      <c r="AX1883" s="12" t="s">
        <v>21</v>
      </c>
      <c r="AY1883" s="153" t="s">
        <v>230</v>
      </c>
    </row>
    <row r="1884" spans="2:65" s="1" customFormat="1" ht="37.9" customHeight="1">
      <c r="B1884" s="32"/>
      <c r="C1884" s="138" t="s">
        <v>1356</v>
      </c>
      <c r="D1884" s="138" t="s">
        <v>232</v>
      </c>
      <c r="E1884" s="139" t="s">
        <v>1357</v>
      </c>
      <c r="F1884" s="140" t="s">
        <v>1358</v>
      </c>
      <c r="G1884" s="141" t="s">
        <v>235</v>
      </c>
      <c r="H1884" s="142">
        <v>1</v>
      </c>
      <c r="I1884" s="143"/>
      <c r="J1884" s="144">
        <f t="shared" ref="J1884:J1901" si="20">ROUND(I1884*H1884,2)</f>
        <v>0</v>
      </c>
      <c r="K1884" s="140" t="s">
        <v>248</v>
      </c>
      <c r="L1884" s="32"/>
      <c r="M1884" s="145" t="s">
        <v>1</v>
      </c>
      <c r="N1884" s="146" t="s">
        <v>46</v>
      </c>
      <c r="P1884" s="147">
        <f t="shared" ref="P1884:P1901" si="21">O1884*H1884</f>
        <v>0</v>
      </c>
      <c r="Q1884" s="147">
        <v>1.7099999999999999E-3</v>
      </c>
      <c r="R1884" s="147">
        <f t="shared" ref="R1884:R1901" si="22">Q1884*H1884</f>
        <v>1.7099999999999999E-3</v>
      </c>
      <c r="S1884" s="147">
        <v>0</v>
      </c>
      <c r="T1884" s="148">
        <f t="shared" ref="T1884:T1901" si="23">S1884*H1884</f>
        <v>0</v>
      </c>
      <c r="AR1884" s="149" t="s">
        <v>237</v>
      </c>
      <c r="AT1884" s="149" t="s">
        <v>232</v>
      </c>
      <c r="AU1884" s="149" t="s">
        <v>89</v>
      </c>
      <c r="AY1884" s="17" t="s">
        <v>230</v>
      </c>
      <c r="BE1884" s="150">
        <f t="shared" ref="BE1884:BE1901" si="24">IF(N1884="základní",J1884,0)</f>
        <v>0</v>
      </c>
      <c r="BF1884" s="150">
        <f t="shared" ref="BF1884:BF1901" si="25">IF(N1884="snížená",J1884,0)</f>
        <v>0</v>
      </c>
      <c r="BG1884" s="150">
        <f t="shared" ref="BG1884:BG1901" si="26">IF(N1884="zákl. přenesená",J1884,0)</f>
        <v>0</v>
      </c>
      <c r="BH1884" s="150">
        <f t="shared" ref="BH1884:BH1901" si="27">IF(N1884="sníž. přenesená",J1884,0)</f>
        <v>0</v>
      </c>
      <c r="BI1884" s="150">
        <f t="shared" ref="BI1884:BI1901" si="28">IF(N1884="nulová",J1884,0)</f>
        <v>0</v>
      </c>
      <c r="BJ1884" s="17" t="s">
        <v>21</v>
      </c>
      <c r="BK1884" s="150">
        <f t="shared" ref="BK1884:BK1901" si="29">ROUND(I1884*H1884,2)</f>
        <v>0</v>
      </c>
      <c r="BL1884" s="17" t="s">
        <v>237</v>
      </c>
      <c r="BM1884" s="149" t="s">
        <v>1359</v>
      </c>
    </row>
    <row r="1885" spans="2:65" s="1" customFormat="1" ht="24.2" customHeight="1">
      <c r="B1885" s="32"/>
      <c r="C1885" s="187" t="s">
        <v>1360</v>
      </c>
      <c r="D1885" s="187" t="s">
        <v>606</v>
      </c>
      <c r="E1885" s="188" t="s">
        <v>1361</v>
      </c>
      <c r="F1885" s="189" t="s">
        <v>1362</v>
      </c>
      <c r="G1885" s="190" t="s">
        <v>235</v>
      </c>
      <c r="H1885" s="191">
        <v>1</v>
      </c>
      <c r="I1885" s="192"/>
      <c r="J1885" s="193">
        <f t="shared" si="20"/>
        <v>0</v>
      </c>
      <c r="K1885" s="189" t="s">
        <v>248</v>
      </c>
      <c r="L1885" s="194"/>
      <c r="M1885" s="195" t="s">
        <v>1</v>
      </c>
      <c r="N1885" s="196" t="s">
        <v>46</v>
      </c>
      <c r="P1885" s="147">
        <f t="shared" si="21"/>
        <v>0</v>
      </c>
      <c r="Q1885" s="147">
        <v>1.78E-2</v>
      </c>
      <c r="R1885" s="147">
        <f t="shared" si="22"/>
        <v>1.78E-2</v>
      </c>
      <c r="S1885" s="147">
        <v>0</v>
      </c>
      <c r="T1885" s="148">
        <f t="shared" si="23"/>
        <v>0</v>
      </c>
      <c r="AR1885" s="149" t="s">
        <v>154</v>
      </c>
      <c r="AT1885" s="149" t="s">
        <v>606</v>
      </c>
      <c r="AU1885" s="149" t="s">
        <v>89</v>
      </c>
      <c r="AY1885" s="17" t="s">
        <v>230</v>
      </c>
      <c r="BE1885" s="150">
        <f t="shared" si="24"/>
        <v>0</v>
      </c>
      <c r="BF1885" s="150">
        <f t="shared" si="25"/>
        <v>0</v>
      </c>
      <c r="BG1885" s="150">
        <f t="shared" si="26"/>
        <v>0</v>
      </c>
      <c r="BH1885" s="150">
        <f t="shared" si="27"/>
        <v>0</v>
      </c>
      <c r="BI1885" s="150">
        <f t="shared" si="28"/>
        <v>0</v>
      </c>
      <c r="BJ1885" s="17" t="s">
        <v>21</v>
      </c>
      <c r="BK1885" s="150">
        <f t="shared" si="29"/>
        <v>0</v>
      </c>
      <c r="BL1885" s="17" t="s">
        <v>237</v>
      </c>
      <c r="BM1885" s="149" t="s">
        <v>1363</v>
      </c>
    </row>
    <row r="1886" spans="2:65" s="1" customFormat="1" ht="37.9" customHeight="1">
      <c r="B1886" s="32"/>
      <c r="C1886" s="138" t="s">
        <v>1364</v>
      </c>
      <c r="D1886" s="138" t="s">
        <v>232</v>
      </c>
      <c r="E1886" s="139" t="s">
        <v>1365</v>
      </c>
      <c r="F1886" s="140" t="s">
        <v>1366</v>
      </c>
      <c r="G1886" s="141" t="s">
        <v>235</v>
      </c>
      <c r="H1886" s="142">
        <v>8</v>
      </c>
      <c r="I1886" s="143"/>
      <c r="J1886" s="144">
        <f t="shared" si="20"/>
        <v>0</v>
      </c>
      <c r="K1886" s="140" t="s">
        <v>248</v>
      </c>
      <c r="L1886" s="32"/>
      <c r="M1886" s="145" t="s">
        <v>1</v>
      </c>
      <c r="N1886" s="146" t="s">
        <v>46</v>
      </c>
      <c r="P1886" s="147">
        <f t="shared" si="21"/>
        <v>0</v>
      </c>
      <c r="Q1886" s="147">
        <v>3.6600000000000001E-3</v>
      </c>
      <c r="R1886" s="147">
        <f t="shared" si="22"/>
        <v>2.928E-2</v>
      </c>
      <c r="S1886" s="147">
        <v>0</v>
      </c>
      <c r="T1886" s="148">
        <f t="shared" si="23"/>
        <v>0</v>
      </c>
      <c r="AR1886" s="149" t="s">
        <v>237</v>
      </c>
      <c r="AT1886" s="149" t="s">
        <v>232</v>
      </c>
      <c r="AU1886" s="149" t="s">
        <v>89</v>
      </c>
      <c r="AY1886" s="17" t="s">
        <v>230</v>
      </c>
      <c r="BE1886" s="150">
        <f t="shared" si="24"/>
        <v>0</v>
      </c>
      <c r="BF1886" s="150">
        <f t="shared" si="25"/>
        <v>0</v>
      </c>
      <c r="BG1886" s="150">
        <f t="shared" si="26"/>
        <v>0</v>
      </c>
      <c r="BH1886" s="150">
        <f t="shared" si="27"/>
        <v>0</v>
      </c>
      <c r="BI1886" s="150">
        <f t="shared" si="28"/>
        <v>0</v>
      </c>
      <c r="BJ1886" s="17" t="s">
        <v>21</v>
      </c>
      <c r="BK1886" s="150">
        <f t="shared" si="29"/>
        <v>0</v>
      </c>
      <c r="BL1886" s="17" t="s">
        <v>237</v>
      </c>
      <c r="BM1886" s="149" t="s">
        <v>1367</v>
      </c>
    </row>
    <row r="1887" spans="2:65" s="1" customFormat="1" ht="24.2" customHeight="1">
      <c r="B1887" s="32"/>
      <c r="C1887" s="187" t="s">
        <v>1368</v>
      </c>
      <c r="D1887" s="187" t="s">
        <v>606</v>
      </c>
      <c r="E1887" s="188" t="s">
        <v>1369</v>
      </c>
      <c r="F1887" s="189" t="s">
        <v>1370</v>
      </c>
      <c r="G1887" s="190" t="s">
        <v>235</v>
      </c>
      <c r="H1887" s="191">
        <v>5</v>
      </c>
      <c r="I1887" s="192"/>
      <c r="J1887" s="193">
        <f t="shared" si="20"/>
        <v>0</v>
      </c>
      <c r="K1887" s="189" t="s">
        <v>248</v>
      </c>
      <c r="L1887" s="194"/>
      <c r="M1887" s="195" t="s">
        <v>1</v>
      </c>
      <c r="N1887" s="196" t="s">
        <v>46</v>
      </c>
      <c r="P1887" s="147">
        <f t="shared" si="21"/>
        <v>0</v>
      </c>
      <c r="Q1887" s="147">
        <v>2.76E-2</v>
      </c>
      <c r="R1887" s="147">
        <f t="shared" si="22"/>
        <v>0.13800000000000001</v>
      </c>
      <c r="S1887" s="147">
        <v>0</v>
      </c>
      <c r="T1887" s="148">
        <f t="shared" si="23"/>
        <v>0</v>
      </c>
      <c r="AR1887" s="149" t="s">
        <v>154</v>
      </c>
      <c r="AT1887" s="149" t="s">
        <v>606</v>
      </c>
      <c r="AU1887" s="149" t="s">
        <v>89</v>
      </c>
      <c r="AY1887" s="17" t="s">
        <v>230</v>
      </c>
      <c r="BE1887" s="150">
        <f t="shared" si="24"/>
        <v>0</v>
      </c>
      <c r="BF1887" s="150">
        <f t="shared" si="25"/>
        <v>0</v>
      </c>
      <c r="BG1887" s="150">
        <f t="shared" si="26"/>
        <v>0</v>
      </c>
      <c r="BH1887" s="150">
        <f t="shared" si="27"/>
        <v>0</v>
      </c>
      <c r="BI1887" s="150">
        <f t="shared" si="28"/>
        <v>0</v>
      </c>
      <c r="BJ1887" s="17" t="s">
        <v>21</v>
      </c>
      <c r="BK1887" s="150">
        <f t="shared" si="29"/>
        <v>0</v>
      </c>
      <c r="BL1887" s="17" t="s">
        <v>237</v>
      </c>
      <c r="BM1887" s="149" t="s">
        <v>1371</v>
      </c>
    </row>
    <row r="1888" spans="2:65" s="1" customFormat="1" ht="24.2" customHeight="1">
      <c r="B1888" s="32"/>
      <c r="C1888" s="187" t="s">
        <v>1372</v>
      </c>
      <c r="D1888" s="187" t="s">
        <v>606</v>
      </c>
      <c r="E1888" s="188" t="s">
        <v>1373</v>
      </c>
      <c r="F1888" s="189" t="s">
        <v>1374</v>
      </c>
      <c r="G1888" s="190" t="s">
        <v>235</v>
      </c>
      <c r="H1888" s="191">
        <v>1</v>
      </c>
      <c r="I1888" s="192"/>
      <c r="J1888" s="193">
        <f t="shared" si="20"/>
        <v>0</v>
      </c>
      <c r="K1888" s="189" t="s">
        <v>248</v>
      </c>
      <c r="L1888" s="194"/>
      <c r="M1888" s="195" t="s">
        <v>1</v>
      </c>
      <c r="N1888" s="196" t="s">
        <v>46</v>
      </c>
      <c r="P1888" s="147">
        <f t="shared" si="21"/>
        <v>0</v>
      </c>
      <c r="Q1888" s="147">
        <v>2.8400000000000002E-2</v>
      </c>
      <c r="R1888" s="147">
        <f t="shared" si="22"/>
        <v>2.8400000000000002E-2</v>
      </c>
      <c r="S1888" s="147">
        <v>0</v>
      </c>
      <c r="T1888" s="148">
        <f t="shared" si="23"/>
        <v>0</v>
      </c>
      <c r="AR1888" s="149" t="s">
        <v>154</v>
      </c>
      <c r="AT1888" s="149" t="s">
        <v>606</v>
      </c>
      <c r="AU1888" s="149" t="s">
        <v>89</v>
      </c>
      <c r="AY1888" s="17" t="s">
        <v>230</v>
      </c>
      <c r="BE1888" s="150">
        <f t="shared" si="24"/>
        <v>0</v>
      </c>
      <c r="BF1888" s="150">
        <f t="shared" si="25"/>
        <v>0</v>
      </c>
      <c r="BG1888" s="150">
        <f t="shared" si="26"/>
        <v>0</v>
      </c>
      <c r="BH1888" s="150">
        <f t="shared" si="27"/>
        <v>0</v>
      </c>
      <c r="BI1888" s="150">
        <f t="shared" si="28"/>
        <v>0</v>
      </c>
      <c r="BJ1888" s="17" t="s">
        <v>21</v>
      </c>
      <c r="BK1888" s="150">
        <f t="shared" si="29"/>
        <v>0</v>
      </c>
      <c r="BL1888" s="17" t="s">
        <v>237</v>
      </c>
      <c r="BM1888" s="149" t="s">
        <v>1375</v>
      </c>
    </row>
    <row r="1889" spans="2:65" s="1" customFormat="1" ht="24.2" customHeight="1">
      <c r="B1889" s="32"/>
      <c r="C1889" s="187" t="s">
        <v>1376</v>
      </c>
      <c r="D1889" s="187" t="s">
        <v>606</v>
      </c>
      <c r="E1889" s="188" t="s">
        <v>1377</v>
      </c>
      <c r="F1889" s="189" t="s">
        <v>1378</v>
      </c>
      <c r="G1889" s="190" t="s">
        <v>235</v>
      </c>
      <c r="H1889" s="191">
        <v>2</v>
      </c>
      <c r="I1889" s="192"/>
      <c r="J1889" s="193">
        <f t="shared" si="20"/>
        <v>0</v>
      </c>
      <c r="K1889" s="189" t="s">
        <v>248</v>
      </c>
      <c r="L1889" s="194"/>
      <c r="M1889" s="195" t="s">
        <v>1</v>
      </c>
      <c r="N1889" s="196" t="s">
        <v>46</v>
      </c>
      <c r="P1889" s="147">
        <f t="shared" si="21"/>
        <v>0</v>
      </c>
      <c r="Q1889" s="147">
        <v>3.2000000000000001E-2</v>
      </c>
      <c r="R1889" s="147">
        <f t="shared" si="22"/>
        <v>6.4000000000000001E-2</v>
      </c>
      <c r="S1889" s="147">
        <v>0</v>
      </c>
      <c r="T1889" s="148">
        <f t="shared" si="23"/>
        <v>0</v>
      </c>
      <c r="AR1889" s="149" t="s">
        <v>154</v>
      </c>
      <c r="AT1889" s="149" t="s">
        <v>606</v>
      </c>
      <c r="AU1889" s="149" t="s">
        <v>89</v>
      </c>
      <c r="AY1889" s="17" t="s">
        <v>230</v>
      </c>
      <c r="BE1889" s="150">
        <f t="shared" si="24"/>
        <v>0</v>
      </c>
      <c r="BF1889" s="150">
        <f t="shared" si="25"/>
        <v>0</v>
      </c>
      <c r="BG1889" s="150">
        <f t="shared" si="26"/>
        <v>0</v>
      </c>
      <c r="BH1889" s="150">
        <f t="shared" si="27"/>
        <v>0</v>
      </c>
      <c r="BI1889" s="150">
        <f t="shared" si="28"/>
        <v>0</v>
      </c>
      <c r="BJ1889" s="17" t="s">
        <v>21</v>
      </c>
      <c r="BK1889" s="150">
        <f t="shared" si="29"/>
        <v>0</v>
      </c>
      <c r="BL1889" s="17" t="s">
        <v>237</v>
      </c>
      <c r="BM1889" s="149" t="s">
        <v>1379</v>
      </c>
    </row>
    <row r="1890" spans="2:65" s="1" customFormat="1" ht="37.9" customHeight="1">
      <c r="B1890" s="32"/>
      <c r="C1890" s="138" t="s">
        <v>1380</v>
      </c>
      <c r="D1890" s="138" t="s">
        <v>232</v>
      </c>
      <c r="E1890" s="139" t="s">
        <v>1381</v>
      </c>
      <c r="F1890" s="140" t="s">
        <v>1382</v>
      </c>
      <c r="G1890" s="141" t="s">
        <v>235</v>
      </c>
      <c r="H1890" s="142">
        <v>2</v>
      </c>
      <c r="I1890" s="143"/>
      <c r="J1890" s="144">
        <f t="shared" si="20"/>
        <v>0</v>
      </c>
      <c r="K1890" s="140" t="s">
        <v>248</v>
      </c>
      <c r="L1890" s="32"/>
      <c r="M1890" s="145" t="s">
        <v>1</v>
      </c>
      <c r="N1890" s="146" t="s">
        <v>46</v>
      </c>
      <c r="P1890" s="147">
        <f t="shared" si="21"/>
        <v>0</v>
      </c>
      <c r="Q1890" s="147">
        <v>4.2900000000000004E-3</v>
      </c>
      <c r="R1890" s="147">
        <f t="shared" si="22"/>
        <v>8.5800000000000008E-3</v>
      </c>
      <c r="S1890" s="147">
        <v>0</v>
      </c>
      <c r="T1890" s="148">
        <f t="shared" si="23"/>
        <v>0</v>
      </c>
      <c r="AR1890" s="149" t="s">
        <v>237</v>
      </c>
      <c r="AT1890" s="149" t="s">
        <v>232</v>
      </c>
      <c r="AU1890" s="149" t="s">
        <v>89</v>
      </c>
      <c r="AY1890" s="17" t="s">
        <v>230</v>
      </c>
      <c r="BE1890" s="150">
        <f t="shared" si="24"/>
        <v>0</v>
      </c>
      <c r="BF1890" s="150">
        <f t="shared" si="25"/>
        <v>0</v>
      </c>
      <c r="BG1890" s="150">
        <f t="shared" si="26"/>
        <v>0</v>
      </c>
      <c r="BH1890" s="150">
        <f t="shared" si="27"/>
        <v>0</v>
      </c>
      <c r="BI1890" s="150">
        <f t="shared" si="28"/>
        <v>0</v>
      </c>
      <c r="BJ1890" s="17" t="s">
        <v>21</v>
      </c>
      <c r="BK1890" s="150">
        <f t="shared" si="29"/>
        <v>0</v>
      </c>
      <c r="BL1890" s="17" t="s">
        <v>237</v>
      </c>
      <c r="BM1890" s="149" t="s">
        <v>1383</v>
      </c>
    </row>
    <row r="1891" spans="2:65" s="1" customFormat="1" ht="24.2" customHeight="1">
      <c r="B1891" s="32"/>
      <c r="C1891" s="187" t="s">
        <v>1384</v>
      </c>
      <c r="D1891" s="187" t="s">
        <v>606</v>
      </c>
      <c r="E1891" s="188" t="s">
        <v>1385</v>
      </c>
      <c r="F1891" s="189" t="s">
        <v>1386</v>
      </c>
      <c r="G1891" s="190" t="s">
        <v>235</v>
      </c>
      <c r="H1891" s="191">
        <v>1</v>
      </c>
      <c r="I1891" s="192"/>
      <c r="J1891" s="193">
        <f t="shared" si="20"/>
        <v>0</v>
      </c>
      <c r="K1891" s="189" t="s">
        <v>248</v>
      </c>
      <c r="L1891" s="194"/>
      <c r="M1891" s="195" t="s">
        <v>1</v>
      </c>
      <c r="N1891" s="196" t="s">
        <v>46</v>
      </c>
      <c r="P1891" s="147">
        <f t="shared" si="21"/>
        <v>0</v>
      </c>
      <c r="Q1891" s="147">
        <v>4.2000000000000003E-2</v>
      </c>
      <c r="R1891" s="147">
        <f t="shared" si="22"/>
        <v>4.2000000000000003E-2</v>
      </c>
      <c r="S1891" s="147">
        <v>0</v>
      </c>
      <c r="T1891" s="148">
        <f t="shared" si="23"/>
        <v>0</v>
      </c>
      <c r="AR1891" s="149" t="s">
        <v>154</v>
      </c>
      <c r="AT1891" s="149" t="s">
        <v>606</v>
      </c>
      <c r="AU1891" s="149" t="s">
        <v>89</v>
      </c>
      <c r="AY1891" s="17" t="s">
        <v>230</v>
      </c>
      <c r="BE1891" s="150">
        <f t="shared" si="24"/>
        <v>0</v>
      </c>
      <c r="BF1891" s="150">
        <f t="shared" si="25"/>
        <v>0</v>
      </c>
      <c r="BG1891" s="150">
        <f t="shared" si="26"/>
        <v>0</v>
      </c>
      <c r="BH1891" s="150">
        <f t="shared" si="27"/>
        <v>0</v>
      </c>
      <c r="BI1891" s="150">
        <f t="shared" si="28"/>
        <v>0</v>
      </c>
      <c r="BJ1891" s="17" t="s">
        <v>21</v>
      </c>
      <c r="BK1891" s="150">
        <f t="shared" si="29"/>
        <v>0</v>
      </c>
      <c r="BL1891" s="17" t="s">
        <v>237</v>
      </c>
      <c r="BM1891" s="149" t="s">
        <v>1387</v>
      </c>
    </row>
    <row r="1892" spans="2:65" s="1" customFormat="1" ht="24.2" customHeight="1">
      <c r="B1892" s="32"/>
      <c r="C1892" s="187" t="s">
        <v>1388</v>
      </c>
      <c r="D1892" s="187" t="s">
        <v>606</v>
      </c>
      <c r="E1892" s="188" t="s">
        <v>1389</v>
      </c>
      <c r="F1892" s="189" t="s">
        <v>1390</v>
      </c>
      <c r="G1892" s="190" t="s">
        <v>235</v>
      </c>
      <c r="H1892" s="191">
        <v>1</v>
      </c>
      <c r="I1892" s="192"/>
      <c r="J1892" s="193">
        <f t="shared" si="20"/>
        <v>0</v>
      </c>
      <c r="K1892" s="189" t="s">
        <v>248</v>
      </c>
      <c r="L1892" s="194"/>
      <c r="M1892" s="195" t="s">
        <v>1</v>
      </c>
      <c r="N1892" s="196" t="s">
        <v>46</v>
      </c>
      <c r="P1892" s="147">
        <f t="shared" si="21"/>
        <v>0</v>
      </c>
      <c r="Q1892" s="147">
        <v>4.65E-2</v>
      </c>
      <c r="R1892" s="147">
        <f t="shared" si="22"/>
        <v>4.65E-2</v>
      </c>
      <c r="S1892" s="147">
        <v>0</v>
      </c>
      <c r="T1892" s="148">
        <f t="shared" si="23"/>
        <v>0</v>
      </c>
      <c r="AR1892" s="149" t="s">
        <v>154</v>
      </c>
      <c r="AT1892" s="149" t="s">
        <v>606</v>
      </c>
      <c r="AU1892" s="149" t="s">
        <v>89</v>
      </c>
      <c r="AY1892" s="17" t="s">
        <v>230</v>
      </c>
      <c r="BE1892" s="150">
        <f t="shared" si="24"/>
        <v>0</v>
      </c>
      <c r="BF1892" s="150">
        <f t="shared" si="25"/>
        <v>0</v>
      </c>
      <c r="BG1892" s="150">
        <f t="shared" si="26"/>
        <v>0</v>
      </c>
      <c r="BH1892" s="150">
        <f t="shared" si="27"/>
        <v>0</v>
      </c>
      <c r="BI1892" s="150">
        <f t="shared" si="28"/>
        <v>0</v>
      </c>
      <c r="BJ1892" s="17" t="s">
        <v>21</v>
      </c>
      <c r="BK1892" s="150">
        <f t="shared" si="29"/>
        <v>0</v>
      </c>
      <c r="BL1892" s="17" t="s">
        <v>237</v>
      </c>
      <c r="BM1892" s="149" t="s">
        <v>1391</v>
      </c>
    </row>
    <row r="1893" spans="2:65" s="1" customFormat="1" ht="24.2" customHeight="1">
      <c r="B1893" s="32"/>
      <c r="C1893" s="138" t="s">
        <v>1392</v>
      </c>
      <c r="D1893" s="138" t="s">
        <v>232</v>
      </c>
      <c r="E1893" s="139" t="s">
        <v>1393</v>
      </c>
      <c r="F1893" s="140" t="s">
        <v>1394</v>
      </c>
      <c r="G1893" s="141" t="s">
        <v>235</v>
      </c>
      <c r="H1893" s="142">
        <v>1</v>
      </c>
      <c r="I1893" s="143"/>
      <c r="J1893" s="144">
        <f t="shared" si="20"/>
        <v>0</v>
      </c>
      <c r="K1893" s="140" t="s">
        <v>248</v>
      </c>
      <c r="L1893" s="32"/>
      <c r="M1893" s="145" t="s">
        <v>1</v>
      </c>
      <c r="N1893" s="146" t="s">
        <v>46</v>
      </c>
      <c r="P1893" s="147">
        <f t="shared" si="21"/>
        <v>0</v>
      </c>
      <c r="Q1893" s="147">
        <v>1.67E-3</v>
      </c>
      <c r="R1893" s="147">
        <f t="shared" si="22"/>
        <v>1.67E-3</v>
      </c>
      <c r="S1893" s="147">
        <v>0</v>
      </c>
      <c r="T1893" s="148">
        <f t="shared" si="23"/>
        <v>0</v>
      </c>
      <c r="AR1893" s="149" t="s">
        <v>237</v>
      </c>
      <c r="AT1893" s="149" t="s">
        <v>232</v>
      </c>
      <c r="AU1893" s="149" t="s">
        <v>89</v>
      </c>
      <c r="AY1893" s="17" t="s">
        <v>230</v>
      </c>
      <c r="BE1893" s="150">
        <f t="shared" si="24"/>
        <v>0</v>
      </c>
      <c r="BF1893" s="150">
        <f t="shared" si="25"/>
        <v>0</v>
      </c>
      <c r="BG1893" s="150">
        <f t="shared" si="26"/>
        <v>0</v>
      </c>
      <c r="BH1893" s="150">
        <f t="shared" si="27"/>
        <v>0</v>
      </c>
      <c r="BI1893" s="150">
        <f t="shared" si="28"/>
        <v>0</v>
      </c>
      <c r="BJ1893" s="17" t="s">
        <v>21</v>
      </c>
      <c r="BK1893" s="150">
        <f t="shared" si="29"/>
        <v>0</v>
      </c>
      <c r="BL1893" s="17" t="s">
        <v>237</v>
      </c>
      <c r="BM1893" s="149" t="s">
        <v>1395</v>
      </c>
    </row>
    <row r="1894" spans="2:65" s="1" customFormat="1" ht="21.75" customHeight="1">
      <c r="B1894" s="32"/>
      <c r="C1894" s="187" t="s">
        <v>1396</v>
      </c>
      <c r="D1894" s="187" t="s">
        <v>606</v>
      </c>
      <c r="E1894" s="188" t="s">
        <v>1397</v>
      </c>
      <c r="F1894" s="189" t="s">
        <v>1398</v>
      </c>
      <c r="G1894" s="190" t="s">
        <v>235</v>
      </c>
      <c r="H1894" s="191">
        <v>1</v>
      </c>
      <c r="I1894" s="192"/>
      <c r="J1894" s="193">
        <f t="shared" si="20"/>
        <v>0</v>
      </c>
      <c r="K1894" s="189" t="s">
        <v>236</v>
      </c>
      <c r="L1894" s="194"/>
      <c r="M1894" s="195" t="s">
        <v>1</v>
      </c>
      <c r="N1894" s="196" t="s">
        <v>46</v>
      </c>
      <c r="P1894" s="147">
        <f t="shared" si="21"/>
        <v>0</v>
      </c>
      <c r="Q1894" s="147">
        <v>8.0000000000000002E-3</v>
      </c>
      <c r="R1894" s="147">
        <f t="shared" si="22"/>
        <v>8.0000000000000002E-3</v>
      </c>
      <c r="S1894" s="147">
        <v>0</v>
      </c>
      <c r="T1894" s="148">
        <f t="shared" si="23"/>
        <v>0</v>
      </c>
      <c r="AR1894" s="149" t="s">
        <v>154</v>
      </c>
      <c r="AT1894" s="149" t="s">
        <v>606</v>
      </c>
      <c r="AU1894" s="149" t="s">
        <v>89</v>
      </c>
      <c r="AY1894" s="17" t="s">
        <v>230</v>
      </c>
      <c r="BE1894" s="150">
        <f t="shared" si="24"/>
        <v>0</v>
      </c>
      <c r="BF1894" s="150">
        <f t="shared" si="25"/>
        <v>0</v>
      </c>
      <c r="BG1894" s="150">
        <f t="shared" si="26"/>
        <v>0</v>
      </c>
      <c r="BH1894" s="150">
        <f t="shared" si="27"/>
        <v>0</v>
      </c>
      <c r="BI1894" s="150">
        <f t="shared" si="28"/>
        <v>0</v>
      </c>
      <c r="BJ1894" s="17" t="s">
        <v>21</v>
      </c>
      <c r="BK1894" s="150">
        <f t="shared" si="29"/>
        <v>0</v>
      </c>
      <c r="BL1894" s="17" t="s">
        <v>237</v>
      </c>
      <c r="BM1894" s="149" t="s">
        <v>1399</v>
      </c>
    </row>
    <row r="1895" spans="2:65" s="1" customFormat="1" ht="24.2" customHeight="1">
      <c r="B1895" s="32"/>
      <c r="C1895" s="138" t="s">
        <v>1400</v>
      </c>
      <c r="D1895" s="138" t="s">
        <v>232</v>
      </c>
      <c r="E1895" s="139" t="s">
        <v>1401</v>
      </c>
      <c r="F1895" s="140" t="s">
        <v>1402</v>
      </c>
      <c r="G1895" s="141" t="s">
        <v>235</v>
      </c>
      <c r="H1895" s="142">
        <v>2</v>
      </c>
      <c r="I1895" s="143"/>
      <c r="J1895" s="144">
        <f t="shared" si="20"/>
        <v>0</v>
      </c>
      <c r="K1895" s="140" t="s">
        <v>248</v>
      </c>
      <c r="L1895" s="32"/>
      <c r="M1895" s="145" t="s">
        <v>1</v>
      </c>
      <c r="N1895" s="146" t="s">
        <v>46</v>
      </c>
      <c r="P1895" s="147">
        <f t="shared" si="21"/>
        <v>0</v>
      </c>
      <c r="Q1895" s="147">
        <v>1.67E-3</v>
      </c>
      <c r="R1895" s="147">
        <f t="shared" si="22"/>
        <v>3.3400000000000001E-3</v>
      </c>
      <c r="S1895" s="147">
        <v>0</v>
      </c>
      <c r="T1895" s="148">
        <f t="shared" si="23"/>
        <v>0</v>
      </c>
      <c r="AR1895" s="149" t="s">
        <v>237</v>
      </c>
      <c r="AT1895" s="149" t="s">
        <v>232</v>
      </c>
      <c r="AU1895" s="149" t="s">
        <v>89</v>
      </c>
      <c r="AY1895" s="17" t="s">
        <v>230</v>
      </c>
      <c r="BE1895" s="150">
        <f t="shared" si="24"/>
        <v>0</v>
      </c>
      <c r="BF1895" s="150">
        <f t="shared" si="25"/>
        <v>0</v>
      </c>
      <c r="BG1895" s="150">
        <f t="shared" si="26"/>
        <v>0</v>
      </c>
      <c r="BH1895" s="150">
        <f t="shared" si="27"/>
        <v>0</v>
      </c>
      <c r="BI1895" s="150">
        <f t="shared" si="28"/>
        <v>0</v>
      </c>
      <c r="BJ1895" s="17" t="s">
        <v>21</v>
      </c>
      <c r="BK1895" s="150">
        <f t="shared" si="29"/>
        <v>0</v>
      </c>
      <c r="BL1895" s="17" t="s">
        <v>237</v>
      </c>
      <c r="BM1895" s="149" t="s">
        <v>1403</v>
      </c>
    </row>
    <row r="1896" spans="2:65" s="1" customFormat="1" ht="24.2" customHeight="1">
      <c r="B1896" s="32"/>
      <c r="C1896" s="187" t="s">
        <v>1404</v>
      </c>
      <c r="D1896" s="187" t="s">
        <v>606</v>
      </c>
      <c r="E1896" s="188" t="s">
        <v>1405</v>
      </c>
      <c r="F1896" s="189" t="s">
        <v>1406</v>
      </c>
      <c r="G1896" s="190" t="s">
        <v>235</v>
      </c>
      <c r="H1896" s="191">
        <v>2</v>
      </c>
      <c r="I1896" s="192"/>
      <c r="J1896" s="193">
        <f t="shared" si="20"/>
        <v>0</v>
      </c>
      <c r="K1896" s="189" t="s">
        <v>236</v>
      </c>
      <c r="L1896" s="194"/>
      <c r="M1896" s="195" t="s">
        <v>1</v>
      </c>
      <c r="N1896" s="196" t="s">
        <v>46</v>
      </c>
      <c r="P1896" s="147">
        <f t="shared" si="21"/>
        <v>0</v>
      </c>
      <c r="Q1896" s="147">
        <v>0.01</v>
      </c>
      <c r="R1896" s="147">
        <f t="shared" si="22"/>
        <v>0.02</v>
      </c>
      <c r="S1896" s="147">
        <v>0</v>
      </c>
      <c r="T1896" s="148">
        <f t="shared" si="23"/>
        <v>0</v>
      </c>
      <c r="AR1896" s="149" t="s">
        <v>154</v>
      </c>
      <c r="AT1896" s="149" t="s">
        <v>606</v>
      </c>
      <c r="AU1896" s="149" t="s">
        <v>89</v>
      </c>
      <c r="AY1896" s="17" t="s">
        <v>230</v>
      </c>
      <c r="BE1896" s="150">
        <f t="shared" si="24"/>
        <v>0</v>
      </c>
      <c r="BF1896" s="150">
        <f t="shared" si="25"/>
        <v>0</v>
      </c>
      <c r="BG1896" s="150">
        <f t="shared" si="26"/>
        <v>0</v>
      </c>
      <c r="BH1896" s="150">
        <f t="shared" si="27"/>
        <v>0</v>
      </c>
      <c r="BI1896" s="150">
        <f t="shared" si="28"/>
        <v>0</v>
      </c>
      <c r="BJ1896" s="17" t="s">
        <v>21</v>
      </c>
      <c r="BK1896" s="150">
        <f t="shared" si="29"/>
        <v>0</v>
      </c>
      <c r="BL1896" s="17" t="s">
        <v>237</v>
      </c>
      <c r="BM1896" s="149" t="s">
        <v>1407</v>
      </c>
    </row>
    <row r="1897" spans="2:65" s="1" customFormat="1" ht="24.2" customHeight="1">
      <c r="B1897" s="32"/>
      <c r="C1897" s="138" t="s">
        <v>1408</v>
      </c>
      <c r="D1897" s="138" t="s">
        <v>232</v>
      </c>
      <c r="E1897" s="139" t="s">
        <v>1409</v>
      </c>
      <c r="F1897" s="140" t="s">
        <v>1410</v>
      </c>
      <c r="G1897" s="141" t="s">
        <v>235</v>
      </c>
      <c r="H1897" s="142">
        <v>2</v>
      </c>
      <c r="I1897" s="143"/>
      <c r="J1897" s="144">
        <f t="shared" si="20"/>
        <v>0</v>
      </c>
      <c r="K1897" s="140" t="s">
        <v>248</v>
      </c>
      <c r="L1897" s="32"/>
      <c r="M1897" s="145" t="s">
        <v>1</v>
      </c>
      <c r="N1897" s="146" t="s">
        <v>46</v>
      </c>
      <c r="P1897" s="147">
        <f t="shared" si="21"/>
        <v>0</v>
      </c>
      <c r="Q1897" s="147">
        <v>2.82E-3</v>
      </c>
      <c r="R1897" s="147">
        <f t="shared" si="22"/>
        <v>5.64E-3</v>
      </c>
      <c r="S1897" s="147">
        <v>0</v>
      </c>
      <c r="T1897" s="148">
        <f t="shared" si="23"/>
        <v>0</v>
      </c>
      <c r="AR1897" s="149" t="s">
        <v>237</v>
      </c>
      <c r="AT1897" s="149" t="s">
        <v>232</v>
      </c>
      <c r="AU1897" s="149" t="s">
        <v>89</v>
      </c>
      <c r="AY1897" s="17" t="s">
        <v>230</v>
      </c>
      <c r="BE1897" s="150">
        <f t="shared" si="24"/>
        <v>0</v>
      </c>
      <c r="BF1897" s="150">
        <f t="shared" si="25"/>
        <v>0</v>
      </c>
      <c r="BG1897" s="150">
        <f t="shared" si="26"/>
        <v>0</v>
      </c>
      <c r="BH1897" s="150">
        <f t="shared" si="27"/>
        <v>0</v>
      </c>
      <c r="BI1897" s="150">
        <f t="shared" si="28"/>
        <v>0</v>
      </c>
      <c r="BJ1897" s="17" t="s">
        <v>21</v>
      </c>
      <c r="BK1897" s="150">
        <f t="shared" si="29"/>
        <v>0</v>
      </c>
      <c r="BL1897" s="17" t="s">
        <v>237</v>
      </c>
      <c r="BM1897" s="149" t="s">
        <v>1411</v>
      </c>
    </row>
    <row r="1898" spans="2:65" s="1" customFormat="1" ht="24.2" customHeight="1">
      <c r="B1898" s="32"/>
      <c r="C1898" s="187" t="s">
        <v>1412</v>
      </c>
      <c r="D1898" s="187" t="s">
        <v>606</v>
      </c>
      <c r="E1898" s="188" t="s">
        <v>1413</v>
      </c>
      <c r="F1898" s="189" t="s">
        <v>1414</v>
      </c>
      <c r="G1898" s="190" t="s">
        <v>235</v>
      </c>
      <c r="H1898" s="191">
        <v>2</v>
      </c>
      <c r="I1898" s="192"/>
      <c r="J1898" s="193">
        <f t="shared" si="20"/>
        <v>0</v>
      </c>
      <c r="K1898" s="189" t="s">
        <v>236</v>
      </c>
      <c r="L1898" s="194"/>
      <c r="M1898" s="195" t="s">
        <v>1</v>
      </c>
      <c r="N1898" s="196" t="s">
        <v>46</v>
      </c>
      <c r="P1898" s="147">
        <f t="shared" si="21"/>
        <v>0</v>
      </c>
      <c r="Q1898" s="147">
        <v>1.4E-2</v>
      </c>
      <c r="R1898" s="147">
        <f t="shared" si="22"/>
        <v>2.8000000000000001E-2</v>
      </c>
      <c r="S1898" s="147">
        <v>0</v>
      </c>
      <c r="T1898" s="148">
        <f t="shared" si="23"/>
        <v>0</v>
      </c>
      <c r="AR1898" s="149" t="s">
        <v>154</v>
      </c>
      <c r="AT1898" s="149" t="s">
        <v>606</v>
      </c>
      <c r="AU1898" s="149" t="s">
        <v>89</v>
      </c>
      <c r="AY1898" s="17" t="s">
        <v>230</v>
      </c>
      <c r="BE1898" s="150">
        <f t="shared" si="24"/>
        <v>0</v>
      </c>
      <c r="BF1898" s="150">
        <f t="shared" si="25"/>
        <v>0</v>
      </c>
      <c r="BG1898" s="150">
        <f t="shared" si="26"/>
        <v>0</v>
      </c>
      <c r="BH1898" s="150">
        <f t="shared" si="27"/>
        <v>0</v>
      </c>
      <c r="BI1898" s="150">
        <f t="shared" si="28"/>
        <v>0</v>
      </c>
      <c r="BJ1898" s="17" t="s">
        <v>21</v>
      </c>
      <c r="BK1898" s="150">
        <f t="shared" si="29"/>
        <v>0</v>
      </c>
      <c r="BL1898" s="17" t="s">
        <v>237</v>
      </c>
      <c r="BM1898" s="149" t="s">
        <v>1415</v>
      </c>
    </row>
    <row r="1899" spans="2:65" s="1" customFormat="1" ht="24.2" customHeight="1">
      <c r="B1899" s="32"/>
      <c r="C1899" s="138" t="s">
        <v>1416</v>
      </c>
      <c r="D1899" s="138" t="s">
        <v>232</v>
      </c>
      <c r="E1899" s="139" t="s">
        <v>1417</v>
      </c>
      <c r="F1899" s="140" t="s">
        <v>1418</v>
      </c>
      <c r="G1899" s="141" t="s">
        <v>235</v>
      </c>
      <c r="H1899" s="142">
        <v>1</v>
      </c>
      <c r="I1899" s="143"/>
      <c r="J1899" s="144">
        <f t="shared" si="20"/>
        <v>0</v>
      </c>
      <c r="K1899" s="140" t="s">
        <v>248</v>
      </c>
      <c r="L1899" s="32"/>
      <c r="M1899" s="145" t="s">
        <v>1</v>
      </c>
      <c r="N1899" s="146" t="s">
        <v>46</v>
      </c>
      <c r="P1899" s="147">
        <f t="shared" si="21"/>
        <v>0</v>
      </c>
      <c r="Q1899" s="147">
        <v>2.8700000000000002E-3</v>
      </c>
      <c r="R1899" s="147">
        <f t="shared" si="22"/>
        <v>2.8700000000000002E-3</v>
      </c>
      <c r="S1899" s="147">
        <v>0</v>
      </c>
      <c r="T1899" s="148">
        <f t="shared" si="23"/>
        <v>0</v>
      </c>
      <c r="AR1899" s="149" t="s">
        <v>237</v>
      </c>
      <c r="AT1899" s="149" t="s">
        <v>232</v>
      </c>
      <c r="AU1899" s="149" t="s">
        <v>89</v>
      </c>
      <c r="AY1899" s="17" t="s">
        <v>230</v>
      </c>
      <c r="BE1899" s="150">
        <f t="shared" si="24"/>
        <v>0</v>
      </c>
      <c r="BF1899" s="150">
        <f t="shared" si="25"/>
        <v>0</v>
      </c>
      <c r="BG1899" s="150">
        <f t="shared" si="26"/>
        <v>0</v>
      </c>
      <c r="BH1899" s="150">
        <f t="shared" si="27"/>
        <v>0</v>
      </c>
      <c r="BI1899" s="150">
        <f t="shared" si="28"/>
        <v>0</v>
      </c>
      <c r="BJ1899" s="17" t="s">
        <v>21</v>
      </c>
      <c r="BK1899" s="150">
        <f t="shared" si="29"/>
        <v>0</v>
      </c>
      <c r="BL1899" s="17" t="s">
        <v>237</v>
      </c>
      <c r="BM1899" s="149" t="s">
        <v>1419</v>
      </c>
    </row>
    <row r="1900" spans="2:65" s="1" customFormat="1" ht="24.2" customHeight="1">
      <c r="B1900" s="32"/>
      <c r="C1900" s="187" t="s">
        <v>1420</v>
      </c>
      <c r="D1900" s="187" t="s">
        <v>606</v>
      </c>
      <c r="E1900" s="188" t="s">
        <v>1421</v>
      </c>
      <c r="F1900" s="189" t="s">
        <v>1422</v>
      </c>
      <c r="G1900" s="190" t="s">
        <v>235</v>
      </c>
      <c r="H1900" s="191">
        <v>1</v>
      </c>
      <c r="I1900" s="192"/>
      <c r="J1900" s="193">
        <f t="shared" si="20"/>
        <v>0</v>
      </c>
      <c r="K1900" s="189" t="s">
        <v>236</v>
      </c>
      <c r="L1900" s="194"/>
      <c r="M1900" s="195" t="s">
        <v>1</v>
      </c>
      <c r="N1900" s="196" t="s">
        <v>46</v>
      </c>
      <c r="P1900" s="147">
        <f t="shared" si="21"/>
        <v>0</v>
      </c>
      <c r="Q1900" s="147">
        <v>2.5000000000000001E-2</v>
      </c>
      <c r="R1900" s="147">
        <f t="shared" si="22"/>
        <v>2.5000000000000001E-2</v>
      </c>
      <c r="S1900" s="147">
        <v>0</v>
      </c>
      <c r="T1900" s="148">
        <f t="shared" si="23"/>
        <v>0</v>
      </c>
      <c r="AR1900" s="149" t="s">
        <v>154</v>
      </c>
      <c r="AT1900" s="149" t="s">
        <v>606</v>
      </c>
      <c r="AU1900" s="149" t="s">
        <v>89</v>
      </c>
      <c r="AY1900" s="17" t="s">
        <v>230</v>
      </c>
      <c r="BE1900" s="150">
        <f t="shared" si="24"/>
        <v>0</v>
      </c>
      <c r="BF1900" s="150">
        <f t="shared" si="25"/>
        <v>0</v>
      </c>
      <c r="BG1900" s="150">
        <f t="shared" si="26"/>
        <v>0</v>
      </c>
      <c r="BH1900" s="150">
        <f t="shared" si="27"/>
        <v>0</v>
      </c>
      <c r="BI1900" s="150">
        <f t="shared" si="28"/>
        <v>0</v>
      </c>
      <c r="BJ1900" s="17" t="s">
        <v>21</v>
      </c>
      <c r="BK1900" s="150">
        <f t="shared" si="29"/>
        <v>0</v>
      </c>
      <c r="BL1900" s="17" t="s">
        <v>237</v>
      </c>
      <c r="BM1900" s="149" t="s">
        <v>1423</v>
      </c>
    </row>
    <row r="1901" spans="2:65" s="1" customFormat="1" ht="24.2" customHeight="1">
      <c r="B1901" s="32"/>
      <c r="C1901" s="138" t="s">
        <v>188</v>
      </c>
      <c r="D1901" s="138" t="s">
        <v>232</v>
      </c>
      <c r="E1901" s="139" t="s">
        <v>1424</v>
      </c>
      <c r="F1901" s="140" t="s">
        <v>1425</v>
      </c>
      <c r="G1901" s="141" t="s">
        <v>247</v>
      </c>
      <c r="H1901" s="142">
        <v>8</v>
      </c>
      <c r="I1901" s="143"/>
      <c r="J1901" s="144">
        <f t="shared" si="20"/>
        <v>0</v>
      </c>
      <c r="K1901" s="140" t="s">
        <v>236</v>
      </c>
      <c r="L1901" s="32"/>
      <c r="M1901" s="145" t="s">
        <v>1</v>
      </c>
      <c r="N1901" s="146" t="s">
        <v>46</v>
      </c>
      <c r="P1901" s="147">
        <f t="shared" si="21"/>
        <v>0</v>
      </c>
      <c r="Q1901" s="147">
        <v>0</v>
      </c>
      <c r="R1901" s="147">
        <f t="shared" si="22"/>
        <v>0</v>
      </c>
      <c r="S1901" s="147">
        <v>0</v>
      </c>
      <c r="T1901" s="148">
        <f t="shared" si="23"/>
        <v>0</v>
      </c>
      <c r="AR1901" s="149" t="s">
        <v>237</v>
      </c>
      <c r="AT1901" s="149" t="s">
        <v>232</v>
      </c>
      <c r="AU1901" s="149" t="s">
        <v>89</v>
      </c>
      <c r="AY1901" s="17" t="s">
        <v>230</v>
      </c>
      <c r="BE1901" s="150">
        <f t="shared" si="24"/>
        <v>0</v>
      </c>
      <c r="BF1901" s="150">
        <f t="shared" si="25"/>
        <v>0</v>
      </c>
      <c r="BG1901" s="150">
        <f t="shared" si="26"/>
        <v>0</v>
      </c>
      <c r="BH1901" s="150">
        <f t="shared" si="27"/>
        <v>0</v>
      </c>
      <c r="BI1901" s="150">
        <f t="shared" si="28"/>
        <v>0</v>
      </c>
      <c r="BJ1901" s="17" t="s">
        <v>21</v>
      </c>
      <c r="BK1901" s="150">
        <f t="shared" si="29"/>
        <v>0</v>
      </c>
      <c r="BL1901" s="17" t="s">
        <v>237</v>
      </c>
      <c r="BM1901" s="149" t="s">
        <v>1426</v>
      </c>
    </row>
    <row r="1902" spans="2:65" s="12" customFormat="1" ht="11.25">
      <c r="B1902" s="151"/>
      <c r="D1902" s="152" t="s">
        <v>250</v>
      </c>
      <c r="E1902" s="153" t="s">
        <v>1</v>
      </c>
      <c r="F1902" s="154" t="s">
        <v>637</v>
      </c>
      <c r="H1902" s="155">
        <v>8</v>
      </c>
      <c r="I1902" s="156"/>
      <c r="L1902" s="151"/>
      <c r="M1902" s="157"/>
      <c r="T1902" s="158"/>
      <c r="AT1902" s="153" t="s">
        <v>250</v>
      </c>
      <c r="AU1902" s="153" t="s">
        <v>89</v>
      </c>
      <c r="AV1902" s="12" t="s">
        <v>89</v>
      </c>
      <c r="AW1902" s="12" t="s">
        <v>36</v>
      </c>
      <c r="AX1902" s="12" t="s">
        <v>81</v>
      </c>
      <c r="AY1902" s="153" t="s">
        <v>230</v>
      </c>
    </row>
    <row r="1903" spans="2:65" s="13" customFormat="1" ht="11.25">
      <c r="B1903" s="159"/>
      <c r="D1903" s="152" t="s">
        <v>250</v>
      </c>
      <c r="E1903" s="160" t="s">
        <v>153</v>
      </c>
      <c r="F1903" s="161" t="s">
        <v>252</v>
      </c>
      <c r="H1903" s="162">
        <v>8</v>
      </c>
      <c r="I1903" s="163"/>
      <c r="L1903" s="159"/>
      <c r="M1903" s="164"/>
      <c r="T1903" s="165"/>
      <c r="AT1903" s="160" t="s">
        <v>250</v>
      </c>
      <c r="AU1903" s="160" t="s">
        <v>89</v>
      </c>
      <c r="AV1903" s="13" t="s">
        <v>237</v>
      </c>
      <c r="AW1903" s="13" t="s">
        <v>36</v>
      </c>
      <c r="AX1903" s="13" t="s">
        <v>21</v>
      </c>
      <c r="AY1903" s="160" t="s">
        <v>230</v>
      </c>
    </row>
    <row r="1904" spans="2:65" s="1" customFormat="1" ht="24.2" customHeight="1">
      <c r="B1904" s="32"/>
      <c r="C1904" s="187" t="s">
        <v>1427</v>
      </c>
      <c r="D1904" s="187" t="s">
        <v>606</v>
      </c>
      <c r="E1904" s="188" t="s">
        <v>1428</v>
      </c>
      <c r="F1904" s="189" t="s">
        <v>1429</v>
      </c>
      <c r="G1904" s="190" t="s">
        <v>247</v>
      </c>
      <c r="H1904" s="191">
        <v>8.1199999999999992</v>
      </c>
      <c r="I1904" s="192"/>
      <c r="J1904" s="193">
        <f>ROUND(I1904*H1904,2)</f>
        <v>0</v>
      </c>
      <c r="K1904" s="189" t="s">
        <v>236</v>
      </c>
      <c r="L1904" s="194"/>
      <c r="M1904" s="195" t="s">
        <v>1</v>
      </c>
      <c r="N1904" s="196" t="s">
        <v>46</v>
      </c>
      <c r="P1904" s="147">
        <f>O1904*H1904</f>
        <v>0</v>
      </c>
      <c r="Q1904" s="147">
        <v>1.7399999999999999E-2</v>
      </c>
      <c r="R1904" s="147">
        <f>Q1904*H1904</f>
        <v>0.14128799999999997</v>
      </c>
      <c r="S1904" s="147">
        <v>0</v>
      </c>
      <c r="T1904" s="148">
        <f>S1904*H1904</f>
        <v>0</v>
      </c>
      <c r="AR1904" s="149" t="s">
        <v>154</v>
      </c>
      <c r="AT1904" s="149" t="s">
        <v>606</v>
      </c>
      <c r="AU1904" s="149" t="s">
        <v>89</v>
      </c>
      <c r="AY1904" s="17" t="s">
        <v>230</v>
      </c>
      <c r="BE1904" s="150">
        <f>IF(N1904="základní",J1904,0)</f>
        <v>0</v>
      </c>
      <c r="BF1904" s="150">
        <f>IF(N1904="snížená",J1904,0)</f>
        <v>0</v>
      </c>
      <c r="BG1904" s="150">
        <f>IF(N1904="zákl. přenesená",J1904,0)</f>
        <v>0</v>
      </c>
      <c r="BH1904" s="150">
        <f>IF(N1904="sníž. přenesená",J1904,0)</f>
        <v>0</v>
      </c>
      <c r="BI1904" s="150">
        <f>IF(N1904="nulová",J1904,0)</f>
        <v>0</v>
      </c>
      <c r="BJ1904" s="17" t="s">
        <v>21</v>
      </c>
      <c r="BK1904" s="150">
        <f>ROUND(I1904*H1904,2)</f>
        <v>0</v>
      </c>
      <c r="BL1904" s="17" t="s">
        <v>237</v>
      </c>
      <c r="BM1904" s="149" t="s">
        <v>1430</v>
      </c>
    </row>
    <row r="1905" spans="2:65" s="12" customFormat="1" ht="11.25">
      <c r="B1905" s="151"/>
      <c r="D1905" s="152" t="s">
        <v>250</v>
      </c>
      <c r="F1905" s="154" t="s">
        <v>1431</v>
      </c>
      <c r="H1905" s="155">
        <v>8.1199999999999992</v>
      </c>
      <c r="I1905" s="156"/>
      <c r="L1905" s="151"/>
      <c r="M1905" s="157"/>
      <c r="T1905" s="158"/>
      <c r="AT1905" s="153" t="s">
        <v>250</v>
      </c>
      <c r="AU1905" s="153" t="s">
        <v>89</v>
      </c>
      <c r="AV1905" s="12" t="s">
        <v>89</v>
      </c>
      <c r="AW1905" s="12" t="s">
        <v>4</v>
      </c>
      <c r="AX1905" s="12" t="s">
        <v>21</v>
      </c>
      <c r="AY1905" s="153" t="s">
        <v>230</v>
      </c>
    </row>
    <row r="1906" spans="2:65" s="1" customFormat="1" ht="33" customHeight="1">
      <c r="B1906" s="32"/>
      <c r="C1906" s="138" t="s">
        <v>1432</v>
      </c>
      <c r="D1906" s="138" t="s">
        <v>232</v>
      </c>
      <c r="E1906" s="139" t="s">
        <v>1433</v>
      </c>
      <c r="F1906" s="140" t="s">
        <v>1434</v>
      </c>
      <c r="G1906" s="141" t="s">
        <v>235</v>
      </c>
      <c r="H1906" s="142">
        <v>8</v>
      </c>
      <c r="I1906" s="143"/>
      <c r="J1906" s="144">
        <f t="shared" ref="J1906:J1927" si="30">ROUND(I1906*H1906,2)</f>
        <v>0</v>
      </c>
      <c r="K1906" s="140" t="s">
        <v>248</v>
      </c>
      <c r="L1906" s="32"/>
      <c r="M1906" s="145" t="s">
        <v>1</v>
      </c>
      <c r="N1906" s="146" t="s">
        <v>46</v>
      </c>
      <c r="P1906" s="147">
        <f t="shared" ref="P1906:P1927" si="31">O1906*H1906</f>
        <v>0</v>
      </c>
      <c r="Q1906" s="147">
        <v>0</v>
      </c>
      <c r="R1906" s="147">
        <f t="shared" ref="R1906:R1927" si="32">Q1906*H1906</f>
        <v>0</v>
      </c>
      <c r="S1906" s="147">
        <v>0</v>
      </c>
      <c r="T1906" s="148">
        <f t="shared" ref="T1906:T1927" si="33">S1906*H1906</f>
        <v>0</v>
      </c>
      <c r="AR1906" s="149" t="s">
        <v>237</v>
      </c>
      <c r="AT1906" s="149" t="s">
        <v>232</v>
      </c>
      <c r="AU1906" s="149" t="s">
        <v>89</v>
      </c>
      <c r="AY1906" s="17" t="s">
        <v>230</v>
      </c>
      <c r="BE1906" s="150">
        <f t="shared" ref="BE1906:BE1927" si="34">IF(N1906="základní",J1906,0)</f>
        <v>0</v>
      </c>
      <c r="BF1906" s="150">
        <f t="shared" ref="BF1906:BF1927" si="35">IF(N1906="snížená",J1906,0)</f>
        <v>0</v>
      </c>
      <c r="BG1906" s="150">
        <f t="shared" ref="BG1906:BG1927" si="36">IF(N1906="zákl. přenesená",J1906,0)</f>
        <v>0</v>
      </c>
      <c r="BH1906" s="150">
        <f t="shared" ref="BH1906:BH1927" si="37">IF(N1906="sníž. přenesená",J1906,0)</f>
        <v>0</v>
      </c>
      <c r="BI1906" s="150">
        <f t="shared" ref="BI1906:BI1927" si="38">IF(N1906="nulová",J1906,0)</f>
        <v>0</v>
      </c>
      <c r="BJ1906" s="17" t="s">
        <v>21</v>
      </c>
      <c r="BK1906" s="150">
        <f t="shared" ref="BK1906:BK1927" si="39">ROUND(I1906*H1906,2)</f>
        <v>0</v>
      </c>
      <c r="BL1906" s="17" t="s">
        <v>237</v>
      </c>
      <c r="BM1906" s="149" t="s">
        <v>1435</v>
      </c>
    </row>
    <row r="1907" spans="2:65" s="1" customFormat="1" ht="16.5" customHeight="1">
      <c r="B1907" s="32"/>
      <c r="C1907" s="187" t="s">
        <v>1436</v>
      </c>
      <c r="D1907" s="187" t="s">
        <v>606</v>
      </c>
      <c r="E1907" s="188" t="s">
        <v>1437</v>
      </c>
      <c r="F1907" s="189" t="s">
        <v>1438</v>
      </c>
      <c r="G1907" s="190" t="s">
        <v>235</v>
      </c>
      <c r="H1907" s="191">
        <v>8</v>
      </c>
      <c r="I1907" s="192"/>
      <c r="J1907" s="193">
        <f t="shared" si="30"/>
        <v>0</v>
      </c>
      <c r="K1907" s="189" t="s">
        <v>248</v>
      </c>
      <c r="L1907" s="194"/>
      <c r="M1907" s="195" t="s">
        <v>1</v>
      </c>
      <c r="N1907" s="196" t="s">
        <v>46</v>
      </c>
      <c r="P1907" s="147">
        <f t="shared" si="31"/>
        <v>0</v>
      </c>
      <c r="Q1907" s="147">
        <v>4.2999999999999997E-2</v>
      </c>
      <c r="R1907" s="147">
        <f t="shared" si="32"/>
        <v>0.34399999999999997</v>
      </c>
      <c r="S1907" s="147">
        <v>0</v>
      </c>
      <c r="T1907" s="148">
        <f t="shared" si="33"/>
        <v>0</v>
      </c>
      <c r="AR1907" s="149" t="s">
        <v>154</v>
      </c>
      <c r="AT1907" s="149" t="s">
        <v>606</v>
      </c>
      <c r="AU1907" s="149" t="s">
        <v>89</v>
      </c>
      <c r="AY1907" s="17" t="s">
        <v>230</v>
      </c>
      <c r="BE1907" s="150">
        <f t="shared" si="34"/>
        <v>0</v>
      </c>
      <c r="BF1907" s="150">
        <f t="shared" si="35"/>
        <v>0</v>
      </c>
      <c r="BG1907" s="150">
        <f t="shared" si="36"/>
        <v>0</v>
      </c>
      <c r="BH1907" s="150">
        <f t="shared" si="37"/>
        <v>0</v>
      </c>
      <c r="BI1907" s="150">
        <f t="shared" si="38"/>
        <v>0</v>
      </c>
      <c r="BJ1907" s="17" t="s">
        <v>21</v>
      </c>
      <c r="BK1907" s="150">
        <f t="shared" si="39"/>
        <v>0</v>
      </c>
      <c r="BL1907" s="17" t="s">
        <v>237</v>
      </c>
      <c r="BM1907" s="149" t="s">
        <v>1439</v>
      </c>
    </row>
    <row r="1908" spans="2:65" s="1" customFormat="1" ht="37.9" customHeight="1">
      <c r="B1908" s="32"/>
      <c r="C1908" s="138" t="s">
        <v>1440</v>
      </c>
      <c r="D1908" s="138" t="s">
        <v>232</v>
      </c>
      <c r="E1908" s="139" t="s">
        <v>1441</v>
      </c>
      <c r="F1908" s="140" t="s">
        <v>1442</v>
      </c>
      <c r="G1908" s="141" t="s">
        <v>235</v>
      </c>
      <c r="H1908" s="142">
        <v>5</v>
      </c>
      <c r="I1908" s="143"/>
      <c r="J1908" s="144">
        <f t="shared" si="30"/>
        <v>0</v>
      </c>
      <c r="K1908" s="140" t="s">
        <v>248</v>
      </c>
      <c r="L1908" s="32"/>
      <c r="M1908" s="145" t="s">
        <v>1</v>
      </c>
      <c r="N1908" s="146" t="s">
        <v>46</v>
      </c>
      <c r="P1908" s="147">
        <f t="shared" si="31"/>
        <v>0</v>
      </c>
      <c r="Q1908" s="147">
        <v>1E-3</v>
      </c>
      <c r="R1908" s="147">
        <f t="shared" si="32"/>
        <v>5.0000000000000001E-3</v>
      </c>
      <c r="S1908" s="147">
        <v>0</v>
      </c>
      <c r="T1908" s="148">
        <f t="shared" si="33"/>
        <v>0</v>
      </c>
      <c r="AR1908" s="149" t="s">
        <v>237</v>
      </c>
      <c r="AT1908" s="149" t="s">
        <v>232</v>
      </c>
      <c r="AU1908" s="149" t="s">
        <v>89</v>
      </c>
      <c r="AY1908" s="17" t="s">
        <v>230</v>
      </c>
      <c r="BE1908" s="150">
        <f t="shared" si="34"/>
        <v>0</v>
      </c>
      <c r="BF1908" s="150">
        <f t="shared" si="35"/>
        <v>0</v>
      </c>
      <c r="BG1908" s="150">
        <f t="shared" si="36"/>
        <v>0</v>
      </c>
      <c r="BH1908" s="150">
        <f t="shared" si="37"/>
        <v>0</v>
      </c>
      <c r="BI1908" s="150">
        <f t="shared" si="38"/>
        <v>0</v>
      </c>
      <c r="BJ1908" s="17" t="s">
        <v>21</v>
      </c>
      <c r="BK1908" s="150">
        <f t="shared" si="39"/>
        <v>0</v>
      </c>
      <c r="BL1908" s="17" t="s">
        <v>237</v>
      </c>
      <c r="BM1908" s="149" t="s">
        <v>1443</v>
      </c>
    </row>
    <row r="1909" spans="2:65" s="1" customFormat="1" ht="16.5" customHeight="1">
      <c r="B1909" s="32"/>
      <c r="C1909" s="187" t="s">
        <v>1444</v>
      </c>
      <c r="D1909" s="187" t="s">
        <v>606</v>
      </c>
      <c r="E1909" s="188" t="s">
        <v>1445</v>
      </c>
      <c r="F1909" s="189" t="s">
        <v>1446</v>
      </c>
      <c r="G1909" s="190" t="s">
        <v>235</v>
      </c>
      <c r="H1909" s="191">
        <v>5</v>
      </c>
      <c r="I1909" s="192"/>
      <c r="J1909" s="193">
        <f t="shared" si="30"/>
        <v>0</v>
      </c>
      <c r="K1909" s="189" t="s">
        <v>248</v>
      </c>
      <c r="L1909" s="194"/>
      <c r="M1909" s="195" t="s">
        <v>1</v>
      </c>
      <c r="N1909" s="196" t="s">
        <v>46</v>
      </c>
      <c r="P1909" s="147">
        <f t="shared" si="31"/>
        <v>0</v>
      </c>
      <c r="Q1909" s="147">
        <v>1.5100000000000001E-2</v>
      </c>
      <c r="R1909" s="147">
        <f t="shared" si="32"/>
        <v>7.5499999999999998E-2</v>
      </c>
      <c r="S1909" s="147">
        <v>0</v>
      </c>
      <c r="T1909" s="148">
        <f t="shared" si="33"/>
        <v>0</v>
      </c>
      <c r="AR1909" s="149" t="s">
        <v>154</v>
      </c>
      <c r="AT1909" s="149" t="s">
        <v>606</v>
      </c>
      <c r="AU1909" s="149" t="s">
        <v>89</v>
      </c>
      <c r="AY1909" s="17" t="s">
        <v>230</v>
      </c>
      <c r="BE1909" s="150">
        <f t="shared" si="34"/>
        <v>0</v>
      </c>
      <c r="BF1909" s="150">
        <f t="shared" si="35"/>
        <v>0</v>
      </c>
      <c r="BG1909" s="150">
        <f t="shared" si="36"/>
        <v>0</v>
      </c>
      <c r="BH1909" s="150">
        <f t="shared" si="37"/>
        <v>0</v>
      </c>
      <c r="BI1909" s="150">
        <f t="shared" si="38"/>
        <v>0</v>
      </c>
      <c r="BJ1909" s="17" t="s">
        <v>21</v>
      </c>
      <c r="BK1909" s="150">
        <f t="shared" si="39"/>
        <v>0</v>
      </c>
      <c r="BL1909" s="17" t="s">
        <v>237</v>
      </c>
      <c r="BM1909" s="149" t="s">
        <v>1447</v>
      </c>
    </row>
    <row r="1910" spans="2:65" s="1" customFormat="1" ht="21.75" customHeight="1">
      <c r="B1910" s="32"/>
      <c r="C1910" s="187" t="s">
        <v>1448</v>
      </c>
      <c r="D1910" s="187" t="s">
        <v>606</v>
      </c>
      <c r="E1910" s="188" t="s">
        <v>1449</v>
      </c>
      <c r="F1910" s="189" t="s">
        <v>1450</v>
      </c>
      <c r="G1910" s="190" t="s">
        <v>1451</v>
      </c>
      <c r="H1910" s="191">
        <v>5</v>
      </c>
      <c r="I1910" s="192"/>
      <c r="J1910" s="193">
        <f t="shared" si="30"/>
        <v>0</v>
      </c>
      <c r="K1910" s="189" t="s">
        <v>248</v>
      </c>
      <c r="L1910" s="194"/>
      <c r="M1910" s="195" t="s">
        <v>1</v>
      </c>
      <c r="N1910" s="196" t="s">
        <v>46</v>
      </c>
      <c r="P1910" s="147">
        <f t="shared" si="31"/>
        <v>0</v>
      </c>
      <c r="Q1910" s="147">
        <v>6.0000000000000001E-3</v>
      </c>
      <c r="R1910" s="147">
        <f t="shared" si="32"/>
        <v>0.03</v>
      </c>
      <c r="S1910" s="147">
        <v>0</v>
      </c>
      <c r="T1910" s="148">
        <f t="shared" si="33"/>
        <v>0</v>
      </c>
      <c r="AR1910" s="149" t="s">
        <v>154</v>
      </c>
      <c r="AT1910" s="149" t="s">
        <v>606</v>
      </c>
      <c r="AU1910" s="149" t="s">
        <v>89</v>
      </c>
      <c r="AY1910" s="17" t="s">
        <v>230</v>
      </c>
      <c r="BE1910" s="150">
        <f t="shared" si="34"/>
        <v>0</v>
      </c>
      <c r="BF1910" s="150">
        <f t="shared" si="35"/>
        <v>0</v>
      </c>
      <c r="BG1910" s="150">
        <f t="shared" si="36"/>
        <v>0</v>
      </c>
      <c r="BH1910" s="150">
        <f t="shared" si="37"/>
        <v>0</v>
      </c>
      <c r="BI1910" s="150">
        <f t="shared" si="38"/>
        <v>0</v>
      </c>
      <c r="BJ1910" s="17" t="s">
        <v>21</v>
      </c>
      <c r="BK1910" s="150">
        <f t="shared" si="39"/>
        <v>0</v>
      </c>
      <c r="BL1910" s="17" t="s">
        <v>237</v>
      </c>
      <c r="BM1910" s="149" t="s">
        <v>1452</v>
      </c>
    </row>
    <row r="1911" spans="2:65" s="1" customFormat="1" ht="37.9" customHeight="1">
      <c r="B1911" s="32"/>
      <c r="C1911" s="138" t="s">
        <v>1453</v>
      </c>
      <c r="D1911" s="138" t="s">
        <v>232</v>
      </c>
      <c r="E1911" s="139" t="s">
        <v>1454</v>
      </c>
      <c r="F1911" s="140" t="s">
        <v>1455</v>
      </c>
      <c r="G1911" s="141" t="s">
        <v>235</v>
      </c>
      <c r="H1911" s="142">
        <v>3</v>
      </c>
      <c r="I1911" s="143"/>
      <c r="J1911" s="144">
        <f t="shared" si="30"/>
        <v>0</v>
      </c>
      <c r="K1911" s="140" t="s">
        <v>248</v>
      </c>
      <c r="L1911" s="32"/>
      <c r="M1911" s="145" t="s">
        <v>1</v>
      </c>
      <c r="N1911" s="146" t="s">
        <v>46</v>
      </c>
      <c r="P1911" s="147">
        <f t="shared" si="31"/>
        <v>0</v>
      </c>
      <c r="Q1911" s="147">
        <v>1.65E-3</v>
      </c>
      <c r="R1911" s="147">
        <f t="shared" si="32"/>
        <v>4.9499999999999995E-3</v>
      </c>
      <c r="S1911" s="147">
        <v>0</v>
      </c>
      <c r="T1911" s="148">
        <f t="shared" si="33"/>
        <v>0</v>
      </c>
      <c r="AR1911" s="149" t="s">
        <v>237</v>
      </c>
      <c r="AT1911" s="149" t="s">
        <v>232</v>
      </c>
      <c r="AU1911" s="149" t="s">
        <v>89</v>
      </c>
      <c r="AY1911" s="17" t="s">
        <v>230</v>
      </c>
      <c r="BE1911" s="150">
        <f t="shared" si="34"/>
        <v>0</v>
      </c>
      <c r="BF1911" s="150">
        <f t="shared" si="35"/>
        <v>0</v>
      </c>
      <c r="BG1911" s="150">
        <f t="shared" si="36"/>
        <v>0</v>
      </c>
      <c r="BH1911" s="150">
        <f t="shared" si="37"/>
        <v>0</v>
      </c>
      <c r="BI1911" s="150">
        <f t="shared" si="38"/>
        <v>0</v>
      </c>
      <c r="BJ1911" s="17" t="s">
        <v>21</v>
      </c>
      <c r="BK1911" s="150">
        <f t="shared" si="39"/>
        <v>0</v>
      </c>
      <c r="BL1911" s="17" t="s">
        <v>237</v>
      </c>
      <c r="BM1911" s="149" t="s">
        <v>1456</v>
      </c>
    </row>
    <row r="1912" spans="2:65" s="1" customFormat="1" ht="16.5" customHeight="1">
      <c r="B1912" s="32"/>
      <c r="C1912" s="187" t="s">
        <v>1457</v>
      </c>
      <c r="D1912" s="187" t="s">
        <v>606</v>
      </c>
      <c r="E1912" s="188" t="s">
        <v>1458</v>
      </c>
      <c r="F1912" s="189" t="s">
        <v>1459</v>
      </c>
      <c r="G1912" s="190" t="s">
        <v>235</v>
      </c>
      <c r="H1912" s="191">
        <v>3</v>
      </c>
      <c r="I1912" s="192"/>
      <c r="J1912" s="193">
        <f t="shared" si="30"/>
        <v>0</v>
      </c>
      <c r="K1912" s="189" t="s">
        <v>248</v>
      </c>
      <c r="L1912" s="194"/>
      <c r="M1912" s="195" t="s">
        <v>1</v>
      </c>
      <c r="N1912" s="196" t="s">
        <v>46</v>
      </c>
      <c r="P1912" s="147">
        <f t="shared" si="31"/>
        <v>0</v>
      </c>
      <c r="Q1912" s="147">
        <v>1.7899999999999999E-2</v>
      </c>
      <c r="R1912" s="147">
        <f t="shared" si="32"/>
        <v>5.3699999999999998E-2</v>
      </c>
      <c r="S1912" s="147">
        <v>0</v>
      </c>
      <c r="T1912" s="148">
        <f t="shared" si="33"/>
        <v>0</v>
      </c>
      <c r="AR1912" s="149" t="s">
        <v>154</v>
      </c>
      <c r="AT1912" s="149" t="s">
        <v>606</v>
      </c>
      <c r="AU1912" s="149" t="s">
        <v>89</v>
      </c>
      <c r="AY1912" s="17" t="s">
        <v>230</v>
      </c>
      <c r="BE1912" s="150">
        <f t="shared" si="34"/>
        <v>0</v>
      </c>
      <c r="BF1912" s="150">
        <f t="shared" si="35"/>
        <v>0</v>
      </c>
      <c r="BG1912" s="150">
        <f t="shared" si="36"/>
        <v>0</v>
      </c>
      <c r="BH1912" s="150">
        <f t="shared" si="37"/>
        <v>0</v>
      </c>
      <c r="BI1912" s="150">
        <f t="shared" si="38"/>
        <v>0</v>
      </c>
      <c r="BJ1912" s="17" t="s">
        <v>21</v>
      </c>
      <c r="BK1912" s="150">
        <f t="shared" si="39"/>
        <v>0</v>
      </c>
      <c r="BL1912" s="17" t="s">
        <v>237</v>
      </c>
      <c r="BM1912" s="149" t="s">
        <v>1460</v>
      </c>
    </row>
    <row r="1913" spans="2:65" s="1" customFormat="1" ht="16.5" customHeight="1">
      <c r="B1913" s="32"/>
      <c r="C1913" s="187" t="s">
        <v>1461</v>
      </c>
      <c r="D1913" s="187" t="s">
        <v>606</v>
      </c>
      <c r="E1913" s="188" t="s">
        <v>1462</v>
      </c>
      <c r="F1913" s="189" t="s">
        <v>1463</v>
      </c>
      <c r="G1913" s="190" t="s">
        <v>1451</v>
      </c>
      <c r="H1913" s="191">
        <v>3</v>
      </c>
      <c r="I1913" s="192"/>
      <c r="J1913" s="193">
        <f t="shared" si="30"/>
        <v>0</v>
      </c>
      <c r="K1913" s="189" t="s">
        <v>248</v>
      </c>
      <c r="L1913" s="194"/>
      <c r="M1913" s="195" t="s">
        <v>1</v>
      </c>
      <c r="N1913" s="196" t="s">
        <v>46</v>
      </c>
      <c r="P1913" s="147">
        <f t="shared" si="31"/>
        <v>0</v>
      </c>
      <c r="Q1913" s="147">
        <v>6.0000000000000001E-3</v>
      </c>
      <c r="R1913" s="147">
        <f t="shared" si="32"/>
        <v>1.8000000000000002E-2</v>
      </c>
      <c r="S1913" s="147">
        <v>0</v>
      </c>
      <c r="T1913" s="148">
        <f t="shared" si="33"/>
        <v>0</v>
      </c>
      <c r="AR1913" s="149" t="s">
        <v>154</v>
      </c>
      <c r="AT1913" s="149" t="s">
        <v>606</v>
      </c>
      <c r="AU1913" s="149" t="s">
        <v>89</v>
      </c>
      <c r="AY1913" s="17" t="s">
        <v>230</v>
      </c>
      <c r="BE1913" s="150">
        <f t="shared" si="34"/>
        <v>0</v>
      </c>
      <c r="BF1913" s="150">
        <f t="shared" si="35"/>
        <v>0</v>
      </c>
      <c r="BG1913" s="150">
        <f t="shared" si="36"/>
        <v>0</v>
      </c>
      <c r="BH1913" s="150">
        <f t="shared" si="37"/>
        <v>0</v>
      </c>
      <c r="BI1913" s="150">
        <f t="shared" si="38"/>
        <v>0</v>
      </c>
      <c r="BJ1913" s="17" t="s">
        <v>21</v>
      </c>
      <c r="BK1913" s="150">
        <f t="shared" si="39"/>
        <v>0</v>
      </c>
      <c r="BL1913" s="17" t="s">
        <v>237</v>
      </c>
      <c r="BM1913" s="149" t="s">
        <v>1464</v>
      </c>
    </row>
    <row r="1914" spans="2:65" s="1" customFormat="1" ht="37.9" customHeight="1">
      <c r="B1914" s="32"/>
      <c r="C1914" s="138" t="s">
        <v>1465</v>
      </c>
      <c r="D1914" s="138" t="s">
        <v>232</v>
      </c>
      <c r="E1914" s="139" t="s">
        <v>1466</v>
      </c>
      <c r="F1914" s="140" t="s">
        <v>1467</v>
      </c>
      <c r="G1914" s="141" t="s">
        <v>235</v>
      </c>
      <c r="H1914" s="142">
        <v>9</v>
      </c>
      <c r="I1914" s="143"/>
      <c r="J1914" s="144">
        <f t="shared" si="30"/>
        <v>0</v>
      </c>
      <c r="K1914" s="140" t="s">
        <v>248</v>
      </c>
      <c r="L1914" s="32"/>
      <c r="M1914" s="145" t="s">
        <v>1</v>
      </c>
      <c r="N1914" s="146" t="s">
        <v>46</v>
      </c>
      <c r="P1914" s="147">
        <f t="shared" si="31"/>
        <v>0</v>
      </c>
      <c r="Q1914" s="147">
        <v>2.81E-3</v>
      </c>
      <c r="R1914" s="147">
        <f t="shared" si="32"/>
        <v>2.529E-2</v>
      </c>
      <c r="S1914" s="147">
        <v>0</v>
      </c>
      <c r="T1914" s="148">
        <f t="shared" si="33"/>
        <v>0</v>
      </c>
      <c r="AR1914" s="149" t="s">
        <v>237</v>
      </c>
      <c r="AT1914" s="149" t="s">
        <v>232</v>
      </c>
      <c r="AU1914" s="149" t="s">
        <v>89</v>
      </c>
      <c r="AY1914" s="17" t="s">
        <v>230</v>
      </c>
      <c r="BE1914" s="150">
        <f t="shared" si="34"/>
        <v>0</v>
      </c>
      <c r="BF1914" s="150">
        <f t="shared" si="35"/>
        <v>0</v>
      </c>
      <c r="BG1914" s="150">
        <f t="shared" si="36"/>
        <v>0</v>
      </c>
      <c r="BH1914" s="150">
        <f t="shared" si="37"/>
        <v>0</v>
      </c>
      <c r="BI1914" s="150">
        <f t="shared" si="38"/>
        <v>0</v>
      </c>
      <c r="BJ1914" s="17" t="s">
        <v>21</v>
      </c>
      <c r="BK1914" s="150">
        <f t="shared" si="39"/>
        <v>0</v>
      </c>
      <c r="BL1914" s="17" t="s">
        <v>237</v>
      </c>
      <c r="BM1914" s="149" t="s">
        <v>1468</v>
      </c>
    </row>
    <row r="1915" spans="2:65" s="1" customFormat="1" ht="16.5" customHeight="1">
      <c r="B1915" s="32"/>
      <c r="C1915" s="187" t="s">
        <v>1469</v>
      </c>
      <c r="D1915" s="187" t="s">
        <v>606</v>
      </c>
      <c r="E1915" s="188" t="s">
        <v>1470</v>
      </c>
      <c r="F1915" s="189" t="s">
        <v>1471</v>
      </c>
      <c r="G1915" s="190" t="s">
        <v>235</v>
      </c>
      <c r="H1915" s="191">
        <v>9</v>
      </c>
      <c r="I1915" s="192"/>
      <c r="J1915" s="193">
        <f t="shared" si="30"/>
        <v>0</v>
      </c>
      <c r="K1915" s="189" t="s">
        <v>248</v>
      </c>
      <c r="L1915" s="194"/>
      <c r="M1915" s="195" t="s">
        <v>1</v>
      </c>
      <c r="N1915" s="196" t="s">
        <v>46</v>
      </c>
      <c r="P1915" s="147">
        <f t="shared" si="31"/>
        <v>0</v>
      </c>
      <c r="Q1915" s="147">
        <v>3.1600000000000003E-2</v>
      </c>
      <c r="R1915" s="147">
        <f t="shared" si="32"/>
        <v>0.28440000000000004</v>
      </c>
      <c r="S1915" s="147">
        <v>0</v>
      </c>
      <c r="T1915" s="148">
        <f t="shared" si="33"/>
        <v>0</v>
      </c>
      <c r="AR1915" s="149" t="s">
        <v>154</v>
      </c>
      <c r="AT1915" s="149" t="s">
        <v>606</v>
      </c>
      <c r="AU1915" s="149" t="s">
        <v>89</v>
      </c>
      <c r="AY1915" s="17" t="s">
        <v>230</v>
      </c>
      <c r="BE1915" s="150">
        <f t="shared" si="34"/>
        <v>0</v>
      </c>
      <c r="BF1915" s="150">
        <f t="shared" si="35"/>
        <v>0</v>
      </c>
      <c r="BG1915" s="150">
        <f t="shared" si="36"/>
        <v>0</v>
      </c>
      <c r="BH1915" s="150">
        <f t="shared" si="37"/>
        <v>0</v>
      </c>
      <c r="BI1915" s="150">
        <f t="shared" si="38"/>
        <v>0</v>
      </c>
      <c r="BJ1915" s="17" t="s">
        <v>21</v>
      </c>
      <c r="BK1915" s="150">
        <f t="shared" si="39"/>
        <v>0</v>
      </c>
      <c r="BL1915" s="17" t="s">
        <v>237</v>
      </c>
      <c r="BM1915" s="149" t="s">
        <v>1472</v>
      </c>
    </row>
    <row r="1916" spans="2:65" s="1" customFormat="1" ht="16.5" customHeight="1">
      <c r="B1916" s="32"/>
      <c r="C1916" s="187" t="s">
        <v>1473</v>
      </c>
      <c r="D1916" s="187" t="s">
        <v>606</v>
      </c>
      <c r="E1916" s="188" t="s">
        <v>1474</v>
      </c>
      <c r="F1916" s="189" t="s">
        <v>1475</v>
      </c>
      <c r="G1916" s="190" t="s">
        <v>1451</v>
      </c>
      <c r="H1916" s="191">
        <v>9</v>
      </c>
      <c r="I1916" s="192"/>
      <c r="J1916" s="193">
        <f t="shared" si="30"/>
        <v>0</v>
      </c>
      <c r="K1916" s="189" t="s">
        <v>248</v>
      </c>
      <c r="L1916" s="194"/>
      <c r="M1916" s="195" t="s">
        <v>1</v>
      </c>
      <c r="N1916" s="196" t="s">
        <v>46</v>
      </c>
      <c r="P1916" s="147">
        <f t="shared" si="31"/>
        <v>0</v>
      </c>
      <c r="Q1916" s="147">
        <v>6.0000000000000001E-3</v>
      </c>
      <c r="R1916" s="147">
        <f t="shared" si="32"/>
        <v>5.3999999999999999E-2</v>
      </c>
      <c r="S1916" s="147">
        <v>0</v>
      </c>
      <c r="T1916" s="148">
        <f t="shared" si="33"/>
        <v>0</v>
      </c>
      <c r="AR1916" s="149" t="s">
        <v>154</v>
      </c>
      <c r="AT1916" s="149" t="s">
        <v>606</v>
      </c>
      <c r="AU1916" s="149" t="s">
        <v>89</v>
      </c>
      <c r="AY1916" s="17" t="s">
        <v>230</v>
      </c>
      <c r="BE1916" s="150">
        <f t="shared" si="34"/>
        <v>0</v>
      </c>
      <c r="BF1916" s="150">
        <f t="shared" si="35"/>
        <v>0</v>
      </c>
      <c r="BG1916" s="150">
        <f t="shared" si="36"/>
        <v>0</v>
      </c>
      <c r="BH1916" s="150">
        <f t="shared" si="37"/>
        <v>0</v>
      </c>
      <c r="BI1916" s="150">
        <f t="shared" si="38"/>
        <v>0</v>
      </c>
      <c r="BJ1916" s="17" t="s">
        <v>21</v>
      </c>
      <c r="BK1916" s="150">
        <f t="shared" si="39"/>
        <v>0</v>
      </c>
      <c r="BL1916" s="17" t="s">
        <v>237</v>
      </c>
      <c r="BM1916" s="149" t="s">
        <v>1476</v>
      </c>
    </row>
    <row r="1917" spans="2:65" s="1" customFormat="1" ht="37.9" customHeight="1">
      <c r="B1917" s="32"/>
      <c r="C1917" s="138" t="s">
        <v>1477</v>
      </c>
      <c r="D1917" s="138" t="s">
        <v>232</v>
      </c>
      <c r="E1917" s="139" t="s">
        <v>1478</v>
      </c>
      <c r="F1917" s="140" t="s">
        <v>1479</v>
      </c>
      <c r="G1917" s="141" t="s">
        <v>235</v>
      </c>
      <c r="H1917" s="142">
        <v>1</v>
      </c>
      <c r="I1917" s="143"/>
      <c r="J1917" s="144">
        <f t="shared" si="30"/>
        <v>0</v>
      </c>
      <c r="K1917" s="140" t="s">
        <v>248</v>
      </c>
      <c r="L1917" s="32"/>
      <c r="M1917" s="145" t="s">
        <v>1</v>
      </c>
      <c r="N1917" s="146" t="s">
        <v>46</v>
      </c>
      <c r="P1917" s="147">
        <f t="shared" si="31"/>
        <v>0</v>
      </c>
      <c r="Q1917" s="147">
        <v>2.8600000000000001E-3</v>
      </c>
      <c r="R1917" s="147">
        <f t="shared" si="32"/>
        <v>2.8600000000000001E-3</v>
      </c>
      <c r="S1917" s="147">
        <v>0</v>
      </c>
      <c r="T1917" s="148">
        <f t="shared" si="33"/>
        <v>0</v>
      </c>
      <c r="AR1917" s="149" t="s">
        <v>237</v>
      </c>
      <c r="AT1917" s="149" t="s">
        <v>232</v>
      </c>
      <c r="AU1917" s="149" t="s">
        <v>89</v>
      </c>
      <c r="AY1917" s="17" t="s">
        <v>230</v>
      </c>
      <c r="BE1917" s="150">
        <f t="shared" si="34"/>
        <v>0</v>
      </c>
      <c r="BF1917" s="150">
        <f t="shared" si="35"/>
        <v>0</v>
      </c>
      <c r="BG1917" s="150">
        <f t="shared" si="36"/>
        <v>0</v>
      </c>
      <c r="BH1917" s="150">
        <f t="shared" si="37"/>
        <v>0</v>
      </c>
      <c r="BI1917" s="150">
        <f t="shared" si="38"/>
        <v>0</v>
      </c>
      <c r="BJ1917" s="17" t="s">
        <v>21</v>
      </c>
      <c r="BK1917" s="150">
        <f t="shared" si="39"/>
        <v>0</v>
      </c>
      <c r="BL1917" s="17" t="s">
        <v>237</v>
      </c>
      <c r="BM1917" s="149" t="s">
        <v>1480</v>
      </c>
    </row>
    <row r="1918" spans="2:65" s="1" customFormat="1" ht="16.5" customHeight="1">
      <c r="B1918" s="32"/>
      <c r="C1918" s="187" t="s">
        <v>1481</v>
      </c>
      <c r="D1918" s="187" t="s">
        <v>606</v>
      </c>
      <c r="E1918" s="188" t="s">
        <v>1482</v>
      </c>
      <c r="F1918" s="189" t="s">
        <v>1483</v>
      </c>
      <c r="G1918" s="190" t="s">
        <v>235</v>
      </c>
      <c r="H1918" s="191">
        <v>1</v>
      </c>
      <c r="I1918" s="192"/>
      <c r="J1918" s="193">
        <f t="shared" si="30"/>
        <v>0</v>
      </c>
      <c r="K1918" s="189" t="s">
        <v>248</v>
      </c>
      <c r="L1918" s="194"/>
      <c r="M1918" s="195" t="s">
        <v>1</v>
      </c>
      <c r="N1918" s="196" t="s">
        <v>46</v>
      </c>
      <c r="P1918" s="147">
        <f t="shared" si="31"/>
        <v>0</v>
      </c>
      <c r="Q1918" s="147">
        <v>5.0999999999999997E-2</v>
      </c>
      <c r="R1918" s="147">
        <f t="shared" si="32"/>
        <v>5.0999999999999997E-2</v>
      </c>
      <c r="S1918" s="147">
        <v>0</v>
      </c>
      <c r="T1918" s="148">
        <f t="shared" si="33"/>
        <v>0</v>
      </c>
      <c r="AR1918" s="149" t="s">
        <v>154</v>
      </c>
      <c r="AT1918" s="149" t="s">
        <v>606</v>
      </c>
      <c r="AU1918" s="149" t="s">
        <v>89</v>
      </c>
      <c r="AY1918" s="17" t="s">
        <v>230</v>
      </c>
      <c r="BE1918" s="150">
        <f t="shared" si="34"/>
        <v>0</v>
      </c>
      <c r="BF1918" s="150">
        <f t="shared" si="35"/>
        <v>0</v>
      </c>
      <c r="BG1918" s="150">
        <f t="shared" si="36"/>
        <v>0</v>
      </c>
      <c r="BH1918" s="150">
        <f t="shared" si="37"/>
        <v>0</v>
      </c>
      <c r="BI1918" s="150">
        <f t="shared" si="38"/>
        <v>0</v>
      </c>
      <c r="BJ1918" s="17" t="s">
        <v>21</v>
      </c>
      <c r="BK1918" s="150">
        <f t="shared" si="39"/>
        <v>0</v>
      </c>
      <c r="BL1918" s="17" t="s">
        <v>237</v>
      </c>
      <c r="BM1918" s="149" t="s">
        <v>1484</v>
      </c>
    </row>
    <row r="1919" spans="2:65" s="1" customFormat="1" ht="16.5" customHeight="1">
      <c r="B1919" s="32"/>
      <c r="C1919" s="187" t="s">
        <v>1485</v>
      </c>
      <c r="D1919" s="187" t="s">
        <v>606</v>
      </c>
      <c r="E1919" s="188" t="s">
        <v>1486</v>
      </c>
      <c r="F1919" s="189" t="s">
        <v>1487</v>
      </c>
      <c r="G1919" s="190" t="s">
        <v>1451</v>
      </c>
      <c r="H1919" s="191">
        <v>1</v>
      </c>
      <c r="I1919" s="192"/>
      <c r="J1919" s="193">
        <f t="shared" si="30"/>
        <v>0</v>
      </c>
      <c r="K1919" s="189" t="s">
        <v>248</v>
      </c>
      <c r="L1919" s="194"/>
      <c r="M1919" s="195" t="s">
        <v>1</v>
      </c>
      <c r="N1919" s="196" t="s">
        <v>46</v>
      </c>
      <c r="P1919" s="147">
        <f t="shared" si="31"/>
        <v>0</v>
      </c>
      <c r="Q1919" s="147">
        <v>6.0000000000000001E-3</v>
      </c>
      <c r="R1919" s="147">
        <f t="shared" si="32"/>
        <v>6.0000000000000001E-3</v>
      </c>
      <c r="S1919" s="147">
        <v>0</v>
      </c>
      <c r="T1919" s="148">
        <f t="shared" si="33"/>
        <v>0</v>
      </c>
      <c r="AR1919" s="149" t="s">
        <v>154</v>
      </c>
      <c r="AT1919" s="149" t="s">
        <v>606</v>
      </c>
      <c r="AU1919" s="149" t="s">
        <v>89</v>
      </c>
      <c r="AY1919" s="17" t="s">
        <v>230</v>
      </c>
      <c r="BE1919" s="150">
        <f t="shared" si="34"/>
        <v>0</v>
      </c>
      <c r="BF1919" s="150">
        <f t="shared" si="35"/>
        <v>0</v>
      </c>
      <c r="BG1919" s="150">
        <f t="shared" si="36"/>
        <v>0</v>
      </c>
      <c r="BH1919" s="150">
        <f t="shared" si="37"/>
        <v>0</v>
      </c>
      <c r="BI1919" s="150">
        <f t="shared" si="38"/>
        <v>0</v>
      </c>
      <c r="BJ1919" s="17" t="s">
        <v>21</v>
      </c>
      <c r="BK1919" s="150">
        <f t="shared" si="39"/>
        <v>0</v>
      </c>
      <c r="BL1919" s="17" t="s">
        <v>237</v>
      </c>
      <c r="BM1919" s="149" t="s">
        <v>1488</v>
      </c>
    </row>
    <row r="1920" spans="2:65" s="1" customFormat="1" ht="16.5" customHeight="1">
      <c r="B1920" s="32"/>
      <c r="C1920" s="138" t="s">
        <v>1489</v>
      </c>
      <c r="D1920" s="138" t="s">
        <v>232</v>
      </c>
      <c r="E1920" s="139" t="s">
        <v>1490</v>
      </c>
      <c r="F1920" s="140" t="s">
        <v>1491</v>
      </c>
      <c r="G1920" s="141" t="s">
        <v>235</v>
      </c>
      <c r="H1920" s="142">
        <v>18</v>
      </c>
      <c r="I1920" s="143"/>
      <c r="J1920" s="144">
        <f t="shared" si="30"/>
        <v>0</v>
      </c>
      <c r="K1920" s="140" t="s">
        <v>236</v>
      </c>
      <c r="L1920" s="32"/>
      <c r="M1920" s="145" t="s">
        <v>1</v>
      </c>
      <c r="N1920" s="146" t="s">
        <v>46</v>
      </c>
      <c r="P1920" s="147">
        <f t="shared" si="31"/>
        <v>0</v>
      </c>
      <c r="Q1920" s="147">
        <v>0.04</v>
      </c>
      <c r="R1920" s="147">
        <f t="shared" si="32"/>
        <v>0.72</v>
      </c>
      <c r="S1920" s="147">
        <v>0</v>
      </c>
      <c r="T1920" s="148">
        <f t="shared" si="33"/>
        <v>0</v>
      </c>
      <c r="AR1920" s="149" t="s">
        <v>237</v>
      </c>
      <c r="AT1920" s="149" t="s">
        <v>232</v>
      </c>
      <c r="AU1920" s="149" t="s">
        <v>89</v>
      </c>
      <c r="AY1920" s="17" t="s">
        <v>230</v>
      </c>
      <c r="BE1920" s="150">
        <f t="shared" si="34"/>
        <v>0</v>
      </c>
      <c r="BF1920" s="150">
        <f t="shared" si="35"/>
        <v>0</v>
      </c>
      <c r="BG1920" s="150">
        <f t="shared" si="36"/>
        <v>0</v>
      </c>
      <c r="BH1920" s="150">
        <f t="shared" si="37"/>
        <v>0</v>
      </c>
      <c r="BI1920" s="150">
        <f t="shared" si="38"/>
        <v>0</v>
      </c>
      <c r="BJ1920" s="17" t="s">
        <v>21</v>
      </c>
      <c r="BK1920" s="150">
        <f t="shared" si="39"/>
        <v>0</v>
      </c>
      <c r="BL1920" s="17" t="s">
        <v>237</v>
      </c>
      <c r="BM1920" s="149" t="s">
        <v>1492</v>
      </c>
    </row>
    <row r="1921" spans="2:65" s="1" customFormat="1" ht="24.2" customHeight="1">
      <c r="B1921" s="32"/>
      <c r="C1921" s="187" t="s">
        <v>1493</v>
      </c>
      <c r="D1921" s="187" t="s">
        <v>606</v>
      </c>
      <c r="E1921" s="188" t="s">
        <v>1494</v>
      </c>
      <c r="F1921" s="189" t="s">
        <v>1495</v>
      </c>
      <c r="G1921" s="190" t="s">
        <v>235</v>
      </c>
      <c r="H1921" s="191">
        <v>18</v>
      </c>
      <c r="I1921" s="192"/>
      <c r="J1921" s="193">
        <f t="shared" si="30"/>
        <v>0</v>
      </c>
      <c r="K1921" s="189" t="s">
        <v>236</v>
      </c>
      <c r="L1921" s="194"/>
      <c r="M1921" s="195" t="s">
        <v>1</v>
      </c>
      <c r="N1921" s="196" t="s">
        <v>46</v>
      </c>
      <c r="P1921" s="147">
        <f t="shared" si="31"/>
        <v>0</v>
      </c>
      <c r="Q1921" s="147">
        <v>1.3299999999999999E-2</v>
      </c>
      <c r="R1921" s="147">
        <f t="shared" si="32"/>
        <v>0.2394</v>
      </c>
      <c r="S1921" s="147">
        <v>0</v>
      </c>
      <c r="T1921" s="148">
        <f t="shared" si="33"/>
        <v>0</v>
      </c>
      <c r="AR1921" s="149" t="s">
        <v>154</v>
      </c>
      <c r="AT1921" s="149" t="s">
        <v>606</v>
      </c>
      <c r="AU1921" s="149" t="s">
        <v>89</v>
      </c>
      <c r="AY1921" s="17" t="s">
        <v>230</v>
      </c>
      <c r="BE1921" s="150">
        <f t="shared" si="34"/>
        <v>0</v>
      </c>
      <c r="BF1921" s="150">
        <f t="shared" si="35"/>
        <v>0</v>
      </c>
      <c r="BG1921" s="150">
        <f t="shared" si="36"/>
        <v>0</v>
      </c>
      <c r="BH1921" s="150">
        <f t="shared" si="37"/>
        <v>0</v>
      </c>
      <c r="BI1921" s="150">
        <f t="shared" si="38"/>
        <v>0</v>
      </c>
      <c r="BJ1921" s="17" t="s">
        <v>21</v>
      </c>
      <c r="BK1921" s="150">
        <f t="shared" si="39"/>
        <v>0</v>
      </c>
      <c r="BL1921" s="17" t="s">
        <v>237</v>
      </c>
      <c r="BM1921" s="149" t="s">
        <v>1496</v>
      </c>
    </row>
    <row r="1922" spans="2:65" s="1" customFormat="1" ht="16.5" customHeight="1">
      <c r="B1922" s="32"/>
      <c r="C1922" s="138" t="s">
        <v>1497</v>
      </c>
      <c r="D1922" s="138" t="s">
        <v>232</v>
      </c>
      <c r="E1922" s="139" t="s">
        <v>1498</v>
      </c>
      <c r="F1922" s="140" t="s">
        <v>1499</v>
      </c>
      <c r="G1922" s="141" t="s">
        <v>235</v>
      </c>
      <c r="H1922" s="142">
        <v>8</v>
      </c>
      <c r="I1922" s="143"/>
      <c r="J1922" s="144">
        <f t="shared" si="30"/>
        <v>0</v>
      </c>
      <c r="K1922" s="140" t="s">
        <v>236</v>
      </c>
      <c r="L1922" s="32"/>
      <c r="M1922" s="145" t="s">
        <v>1</v>
      </c>
      <c r="N1922" s="146" t="s">
        <v>46</v>
      </c>
      <c r="P1922" s="147">
        <f t="shared" si="31"/>
        <v>0</v>
      </c>
      <c r="Q1922" s="147">
        <v>0.05</v>
      </c>
      <c r="R1922" s="147">
        <f t="shared" si="32"/>
        <v>0.4</v>
      </c>
      <c r="S1922" s="147">
        <v>0</v>
      </c>
      <c r="T1922" s="148">
        <f t="shared" si="33"/>
        <v>0</v>
      </c>
      <c r="AR1922" s="149" t="s">
        <v>237</v>
      </c>
      <c r="AT1922" s="149" t="s">
        <v>232</v>
      </c>
      <c r="AU1922" s="149" t="s">
        <v>89</v>
      </c>
      <c r="AY1922" s="17" t="s">
        <v>230</v>
      </c>
      <c r="BE1922" s="150">
        <f t="shared" si="34"/>
        <v>0</v>
      </c>
      <c r="BF1922" s="150">
        <f t="shared" si="35"/>
        <v>0</v>
      </c>
      <c r="BG1922" s="150">
        <f t="shared" si="36"/>
        <v>0</v>
      </c>
      <c r="BH1922" s="150">
        <f t="shared" si="37"/>
        <v>0</v>
      </c>
      <c r="BI1922" s="150">
        <f t="shared" si="38"/>
        <v>0</v>
      </c>
      <c r="BJ1922" s="17" t="s">
        <v>21</v>
      </c>
      <c r="BK1922" s="150">
        <f t="shared" si="39"/>
        <v>0</v>
      </c>
      <c r="BL1922" s="17" t="s">
        <v>237</v>
      </c>
      <c r="BM1922" s="149" t="s">
        <v>1500</v>
      </c>
    </row>
    <row r="1923" spans="2:65" s="1" customFormat="1" ht="16.5" customHeight="1">
      <c r="B1923" s="32"/>
      <c r="C1923" s="187" t="s">
        <v>1501</v>
      </c>
      <c r="D1923" s="187" t="s">
        <v>606</v>
      </c>
      <c r="E1923" s="188" t="s">
        <v>1502</v>
      </c>
      <c r="F1923" s="189" t="s">
        <v>1503</v>
      </c>
      <c r="G1923" s="190" t="s">
        <v>235</v>
      </c>
      <c r="H1923" s="191">
        <v>8</v>
      </c>
      <c r="I1923" s="192"/>
      <c r="J1923" s="193">
        <f t="shared" si="30"/>
        <v>0</v>
      </c>
      <c r="K1923" s="189" t="s">
        <v>236</v>
      </c>
      <c r="L1923" s="194"/>
      <c r="M1923" s="195" t="s">
        <v>1</v>
      </c>
      <c r="N1923" s="196" t="s">
        <v>46</v>
      </c>
      <c r="P1923" s="147">
        <f t="shared" si="31"/>
        <v>0</v>
      </c>
      <c r="Q1923" s="147">
        <v>2.9499999999999998E-2</v>
      </c>
      <c r="R1923" s="147">
        <f t="shared" si="32"/>
        <v>0.23599999999999999</v>
      </c>
      <c r="S1923" s="147">
        <v>0</v>
      </c>
      <c r="T1923" s="148">
        <f t="shared" si="33"/>
        <v>0</v>
      </c>
      <c r="AR1923" s="149" t="s">
        <v>154</v>
      </c>
      <c r="AT1923" s="149" t="s">
        <v>606</v>
      </c>
      <c r="AU1923" s="149" t="s">
        <v>89</v>
      </c>
      <c r="AY1923" s="17" t="s">
        <v>230</v>
      </c>
      <c r="BE1923" s="150">
        <f t="shared" si="34"/>
        <v>0</v>
      </c>
      <c r="BF1923" s="150">
        <f t="shared" si="35"/>
        <v>0</v>
      </c>
      <c r="BG1923" s="150">
        <f t="shared" si="36"/>
        <v>0</v>
      </c>
      <c r="BH1923" s="150">
        <f t="shared" si="37"/>
        <v>0</v>
      </c>
      <c r="BI1923" s="150">
        <f t="shared" si="38"/>
        <v>0</v>
      </c>
      <c r="BJ1923" s="17" t="s">
        <v>21</v>
      </c>
      <c r="BK1923" s="150">
        <f t="shared" si="39"/>
        <v>0</v>
      </c>
      <c r="BL1923" s="17" t="s">
        <v>237</v>
      </c>
      <c r="BM1923" s="149" t="s">
        <v>1504</v>
      </c>
    </row>
    <row r="1924" spans="2:65" s="1" customFormat="1" ht="16.5" customHeight="1">
      <c r="B1924" s="32"/>
      <c r="C1924" s="187" t="s">
        <v>1505</v>
      </c>
      <c r="D1924" s="187" t="s">
        <v>606</v>
      </c>
      <c r="E1924" s="188" t="s">
        <v>1506</v>
      </c>
      <c r="F1924" s="189" t="s">
        <v>1507</v>
      </c>
      <c r="G1924" s="190" t="s">
        <v>235</v>
      </c>
      <c r="H1924" s="191">
        <v>8</v>
      </c>
      <c r="I1924" s="192"/>
      <c r="J1924" s="193">
        <f t="shared" si="30"/>
        <v>0</v>
      </c>
      <c r="K1924" s="189" t="s">
        <v>248</v>
      </c>
      <c r="L1924" s="194"/>
      <c r="M1924" s="195" t="s">
        <v>1</v>
      </c>
      <c r="N1924" s="196" t="s">
        <v>46</v>
      </c>
      <c r="P1924" s="147">
        <f t="shared" si="31"/>
        <v>0</v>
      </c>
      <c r="Q1924" s="147">
        <v>1.5E-3</v>
      </c>
      <c r="R1924" s="147">
        <f t="shared" si="32"/>
        <v>1.2E-2</v>
      </c>
      <c r="S1924" s="147">
        <v>0</v>
      </c>
      <c r="T1924" s="148">
        <f t="shared" si="33"/>
        <v>0</v>
      </c>
      <c r="AR1924" s="149" t="s">
        <v>154</v>
      </c>
      <c r="AT1924" s="149" t="s">
        <v>606</v>
      </c>
      <c r="AU1924" s="149" t="s">
        <v>89</v>
      </c>
      <c r="AY1924" s="17" t="s">
        <v>230</v>
      </c>
      <c r="BE1924" s="150">
        <f t="shared" si="34"/>
        <v>0</v>
      </c>
      <c r="BF1924" s="150">
        <f t="shared" si="35"/>
        <v>0</v>
      </c>
      <c r="BG1924" s="150">
        <f t="shared" si="36"/>
        <v>0</v>
      </c>
      <c r="BH1924" s="150">
        <f t="shared" si="37"/>
        <v>0</v>
      </c>
      <c r="BI1924" s="150">
        <f t="shared" si="38"/>
        <v>0</v>
      </c>
      <c r="BJ1924" s="17" t="s">
        <v>21</v>
      </c>
      <c r="BK1924" s="150">
        <f t="shared" si="39"/>
        <v>0</v>
      </c>
      <c r="BL1924" s="17" t="s">
        <v>237</v>
      </c>
      <c r="BM1924" s="149" t="s">
        <v>1508</v>
      </c>
    </row>
    <row r="1925" spans="2:65" s="1" customFormat="1" ht="16.5" customHeight="1">
      <c r="B1925" s="32"/>
      <c r="C1925" s="138" t="s">
        <v>1509</v>
      </c>
      <c r="D1925" s="138" t="s">
        <v>232</v>
      </c>
      <c r="E1925" s="139" t="s">
        <v>1510</v>
      </c>
      <c r="F1925" s="140" t="s">
        <v>1511</v>
      </c>
      <c r="G1925" s="141" t="s">
        <v>235</v>
      </c>
      <c r="H1925" s="142">
        <v>18</v>
      </c>
      <c r="I1925" s="143"/>
      <c r="J1925" s="144">
        <f t="shared" si="30"/>
        <v>0</v>
      </c>
      <c r="K1925" s="140" t="s">
        <v>248</v>
      </c>
      <c r="L1925" s="32"/>
      <c r="M1925" s="145" t="s">
        <v>1</v>
      </c>
      <c r="N1925" s="146" t="s">
        <v>46</v>
      </c>
      <c r="P1925" s="147">
        <f t="shared" si="31"/>
        <v>0</v>
      </c>
      <c r="Q1925" s="147">
        <v>2.5000000000000001E-2</v>
      </c>
      <c r="R1925" s="147">
        <f t="shared" si="32"/>
        <v>0.45</v>
      </c>
      <c r="S1925" s="147">
        <v>0</v>
      </c>
      <c r="T1925" s="148">
        <f t="shared" si="33"/>
        <v>0</v>
      </c>
      <c r="AR1925" s="149" t="s">
        <v>237</v>
      </c>
      <c r="AT1925" s="149" t="s">
        <v>232</v>
      </c>
      <c r="AU1925" s="149" t="s">
        <v>89</v>
      </c>
      <c r="AY1925" s="17" t="s">
        <v>230</v>
      </c>
      <c r="BE1925" s="150">
        <f t="shared" si="34"/>
        <v>0</v>
      </c>
      <c r="BF1925" s="150">
        <f t="shared" si="35"/>
        <v>0</v>
      </c>
      <c r="BG1925" s="150">
        <f t="shared" si="36"/>
        <v>0</v>
      </c>
      <c r="BH1925" s="150">
        <f t="shared" si="37"/>
        <v>0</v>
      </c>
      <c r="BI1925" s="150">
        <f t="shared" si="38"/>
        <v>0</v>
      </c>
      <c r="BJ1925" s="17" t="s">
        <v>21</v>
      </c>
      <c r="BK1925" s="150">
        <f t="shared" si="39"/>
        <v>0</v>
      </c>
      <c r="BL1925" s="17" t="s">
        <v>237</v>
      </c>
      <c r="BM1925" s="149" t="s">
        <v>1512</v>
      </c>
    </row>
    <row r="1926" spans="2:65" s="1" customFormat="1" ht="16.5" customHeight="1">
      <c r="B1926" s="32"/>
      <c r="C1926" s="138" t="s">
        <v>1513</v>
      </c>
      <c r="D1926" s="138" t="s">
        <v>232</v>
      </c>
      <c r="E1926" s="139" t="s">
        <v>1514</v>
      </c>
      <c r="F1926" s="140" t="s">
        <v>1515</v>
      </c>
      <c r="G1926" s="141" t="s">
        <v>235</v>
      </c>
      <c r="H1926" s="142">
        <v>8</v>
      </c>
      <c r="I1926" s="143"/>
      <c r="J1926" s="144">
        <f t="shared" si="30"/>
        <v>0</v>
      </c>
      <c r="K1926" s="140" t="s">
        <v>248</v>
      </c>
      <c r="L1926" s="32"/>
      <c r="M1926" s="145" t="s">
        <v>1</v>
      </c>
      <c r="N1926" s="146" t="s">
        <v>46</v>
      </c>
      <c r="P1926" s="147">
        <f t="shared" si="31"/>
        <v>0</v>
      </c>
      <c r="Q1926" s="147">
        <v>2.5000000000000001E-2</v>
      </c>
      <c r="R1926" s="147">
        <f t="shared" si="32"/>
        <v>0.2</v>
      </c>
      <c r="S1926" s="147">
        <v>0</v>
      </c>
      <c r="T1926" s="148">
        <f t="shared" si="33"/>
        <v>0</v>
      </c>
      <c r="AR1926" s="149" t="s">
        <v>237</v>
      </c>
      <c r="AT1926" s="149" t="s">
        <v>232</v>
      </c>
      <c r="AU1926" s="149" t="s">
        <v>89</v>
      </c>
      <c r="AY1926" s="17" t="s">
        <v>230</v>
      </c>
      <c r="BE1926" s="150">
        <f t="shared" si="34"/>
        <v>0</v>
      </c>
      <c r="BF1926" s="150">
        <f t="shared" si="35"/>
        <v>0</v>
      </c>
      <c r="BG1926" s="150">
        <f t="shared" si="36"/>
        <v>0</v>
      </c>
      <c r="BH1926" s="150">
        <f t="shared" si="37"/>
        <v>0</v>
      </c>
      <c r="BI1926" s="150">
        <f t="shared" si="38"/>
        <v>0</v>
      </c>
      <c r="BJ1926" s="17" t="s">
        <v>21</v>
      </c>
      <c r="BK1926" s="150">
        <f t="shared" si="39"/>
        <v>0</v>
      </c>
      <c r="BL1926" s="17" t="s">
        <v>237</v>
      </c>
      <c r="BM1926" s="149" t="s">
        <v>1516</v>
      </c>
    </row>
    <row r="1927" spans="2:65" s="1" customFormat="1" ht="16.5" customHeight="1">
      <c r="B1927" s="32"/>
      <c r="C1927" s="138" t="s">
        <v>1517</v>
      </c>
      <c r="D1927" s="138" t="s">
        <v>232</v>
      </c>
      <c r="E1927" s="139" t="s">
        <v>1518</v>
      </c>
      <c r="F1927" s="140" t="s">
        <v>1519</v>
      </c>
      <c r="G1927" s="141" t="s">
        <v>235</v>
      </c>
      <c r="H1927" s="142">
        <v>26</v>
      </c>
      <c r="I1927" s="143"/>
      <c r="J1927" s="144">
        <f t="shared" si="30"/>
        <v>0</v>
      </c>
      <c r="K1927" s="140" t="s">
        <v>248</v>
      </c>
      <c r="L1927" s="32"/>
      <c r="M1927" s="145" t="s">
        <v>1</v>
      </c>
      <c r="N1927" s="146" t="s">
        <v>46</v>
      </c>
      <c r="P1927" s="147">
        <f t="shared" si="31"/>
        <v>0</v>
      </c>
      <c r="Q1927" s="147">
        <v>1.6000000000000001E-4</v>
      </c>
      <c r="R1927" s="147">
        <f t="shared" si="32"/>
        <v>4.1600000000000005E-3</v>
      </c>
      <c r="S1927" s="147">
        <v>0</v>
      </c>
      <c r="T1927" s="148">
        <f t="shared" si="33"/>
        <v>0</v>
      </c>
      <c r="AR1927" s="149" t="s">
        <v>237</v>
      </c>
      <c r="AT1927" s="149" t="s">
        <v>232</v>
      </c>
      <c r="AU1927" s="149" t="s">
        <v>89</v>
      </c>
      <c r="AY1927" s="17" t="s">
        <v>230</v>
      </c>
      <c r="BE1927" s="150">
        <f t="shared" si="34"/>
        <v>0</v>
      </c>
      <c r="BF1927" s="150">
        <f t="shared" si="35"/>
        <v>0</v>
      </c>
      <c r="BG1927" s="150">
        <f t="shared" si="36"/>
        <v>0</v>
      </c>
      <c r="BH1927" s="150">
        <f t="shared" si="37"/>
        <v>0</v>
      </c>
      <c r="BI1927" s="150">
        <f t="shared" si="38"/>
        <v>0</v>
      </c>
      <c r="BJ1927" s="17" t="s">
        <v>21</v>
      </c>
      <c r="BK1927" s="150">
        <f t="shared" si="39"/>
        <v>0</v>
      </c>
      <c r="BL1927" s="17" t="s">
        <v>237</v>
      </c>
      <c r="BM1927" s="149" t="s">
        <v>1520</v>
      </c>
    </row>
    <row r="1928" spans="2:65" s="12" customFormat="1" ht="11.25">
      <c r="B1928" s="151"/>
      <c r="D1928" s="152" t="s">
        <v>250</v>
      </c>
      <c r="E1928" s="153" t="s">
        <v>1</v>
      </c>
      <c r="F1928" s="154" t="s">
        <v>1521</v>
      </c>
      <c r="H1928" s="155">
        <v>26</v>
      </c>
      <c r="I1928" s="156"/>
      <c r="L1928" s="151"/>
      <c r="M1928" s="157"/>
      <c r="T1928" s="158"/>
      <c r="AT1928" s="153" t="s">
        <v>250</v>
      </c>
      <c r="AU1928" s="153" t="s">
        <v>89</v>
      </c>
      <c r="AV1928" s="12" t="s">
        <v>89</v>
      </c>
      <c r="AW1928" s="12" t="s">
        <v>36</v>
      </c>
      <c r="AX1928" s="12" t="s">
        <v>21</v>
      </c>
      <c r="AY1928" s="153" t="s">
        <v>230</v>
      </c>
    </row>
    <row r="1929" spans="2:65" s="1" customFormat="1" ht="16.5" customHeight="1">
      <c r="B1929" s="32"/>
      <c r="C1929" s="138" t="s">
        <v>1522</v>
      </c>
      <c r="D1929" s="138" t="s">
        <v>232</v>
      </c>
      <c r="E1929" s="139" t="s">
        <v>1523</v>
      </c>
      <c r="F1929" s="140" t="s">
        <v>1524</v>
      </c>
      <c r="G1929" s="141" t="s">
        <v>247</v>
      </c>
      <c r="H1929" s="142">
        <v>506.8</v>
      </c>
      <c r="I1929" s="143"/>
      <c r="J1929" s="144">
        <f>ROUND(I1929*H1929,2)</f>
        <v>0</v>
      </c>
      <c r="K1929" s="140" t="s">
        <v>236</v>
      </c>
      <c r="L1929" s="32"/>
      <c r="M1929" s="145" t="s">
        <v>1</v>
      </c>
      <c r="N1929" s="146" t="s">
        <v>46</v>
      </c>
      <c r="P1929" s="147">
        <f>O1929*H1929</f>
        <v>0</v>
      </c>
      <c r="Q1929" s="147">
        <v>1.9000000000000001E-4</v>
      </c>
      <c r="R1929" s="147">
        <f>Q1929*H1929</f>
        <v>9.6292000000000003E-2</v>
      </c>
      <c r="S1929" s="147">
        <v>0</v>
      </c>
      <c r="T1929" s="148">
        <f>S1929*H1929</f>
        <v>0</v>
      </c>
      <c r="AR1929" s="149" t="s">
        <v>237</v>
      </c>
      <c r="AT1929" s="149" t="s">
        <v>232</v>
      </c>
      <c r="AU1929" s="149" t="s">
        <v>89</v>
      </c>
      <c r="AY1929" s="17" t="s">
        <v>230</v>
      </c>
      <c r="BE1929" s="150">
        <f>IF(N1929="základní",J1929,0)</f>
        <v>0</v>
      </c>
      <c r="BF1929" s="150">
        <f>IF(N1929="snížená",J1929,0)</f>
        <v>0</v>
      </c>
      <c r="BG1929" s="150">
        <f>IF(N1929="zákl. přenesená",J1929,0)</f>
        <v>0</v>
      </c>
      <c r="BH1929" s="150">
        <f>IF(N1929="sníž. přenesená",J1929,0)</f>
        <v>0</v>
      </c>
      <c r="BI1929" s="150">
        <f>IF(N1929="nulová",J1929,0)</f>
        <v>0</v>
      </c>
      <c r="BJ1929" s="17" t="s">
        <v>21</v>
      </c>
      <c r="BK1929" s="150">
        <f>ROUND(I1929*H1929,2)</f>
        <v>0</v>
      </c>
      <c r="BL1929" s="17" t="s">
        <v>237</v>
      </c>
      <c r="BM1929" s="149" t="s">
        <v>1525</v>
      </c>
    </row>
    <row r="1930" spans="2:65" s="12" customFormat="1" ht="11.25">
      <c r="B1930" s="151"/>
      <c r="D1930" s="152" t="s">
        <v>250</v>
      </c>
      <c r="E1930" s="153" t="s">
        <v>1</v>
      </c>
      <c r="F1930" s="154" t="s">
        <v>1526</v>
      </c>
      <c r="H1930" s="155">
        <v>506.8</v>
      </c>
      <c r="I1930" s="156"/>
      <c r="L1930" s="151"/>
      <c r="M1930" s="157"/>
      <c r="T1930" s="158"/>
      <c r="AT1930" s="153" t="s">
        <v>250</v>
      </c>
      <c r="AU1930" s="153" t="s">
        <v>89</v>
      </c>
      <c r="AV1930" s="12" t="s">
        <v>89</v>
      </c>
      <c r="AW1930" s="12" t="s">
        <v>36</v>
      </c>
      <c r="AX1930" s="12" t="s">
        <v>21</v>
      </c>
      <c r="AY1930" s="153" t="s">
        <v>230</v>
      </c>
    </row>
    <row r="1931" spans="2:65" s="1" customFormat="1" ht="16.5" customHeight="1">
      <c r="B1931" s="32"/>
      <c r="C1931" s="138" t="s">
        <v>1527</v>
      </c>
      <c r="D1931" s="138" t="s">
        <v>232</v>
      </c>
      <c r="E1931" s="139" t="s">
        <v>1528</v>
      </c>
      <c r="F1931" s="140" t="s">
        <v>1529</v>
      </c>
      <c r="G1931" s="141" t="s">
        <v>247</v>
      </c>
      <c r="H1931" s="142">
        <v>537</v>
      </c>
      <c r="I1931" s="143"/>
      <c r="J1931" s="144">
        <f t="shared" ref="J1931:J1937" si="40">ROUND(I1931*H1931,2)</f>
        <v>0</v>
      </c>
      <c r="K1931" s="140" t="s">
        <v>236</v>
      </c>
      <c r="L1931" s="32"/>
      <c r="M1931" s="145" t="s">
        <v>1</v>
      </c>
      <c r="N1931" s="146" t="s">
        <v>46</v>
      </c>
      <c r="P1931" s="147">
        <f t="shared" ref="P1931:P1937" si="41">O1931*H1931</f>
        <v>0</v>
      </c>
      <c r="Q1931" s="147">
        <v>2.0000000000000001E-4</v>
      </c>
      <c r="R1931" s="147">
        <f t="shared" ref="R1931:R1937" si="42">Q1931*H1931</f>
        <v>0.10740000000000001</v>
      </c>
      <c r="S1931" s="147">
        <v>0</v>
      </c>
      <c r="T1931" s="148">
        <f t="shared" ref="T1931:T1937" si="43">S1931*H1931</f>
        <v>0</v>
      </c>
      <c r="AR1931" s="149" t="s">
        <v>237</v>
      </c>
      <c r="AT1931" s="149" t="s">
        <v>232</v>
      </c>
      <c r="AU1931" s="149" t="s">
        <v>89</v>
      </c>
      <c r="AY1931" s="17" t="s">
        <v>230</v>
      </c>
      <c r="BE1931" s="150">
        <f t="shared" ref="BE1931:BE1937" si="44">IF(N1931="základní",J1931,0)</f>
        <v>0</v>
      </c>
      <c r="BF1931" s="150">
        <f t="shared" ref="BF1931:BF1937" si="45">IF(N1931="snížená",J1931,0)</f>
        <v>0</v>
      </c>
      <c r="BG1931" s="150">
        <f t="shared" ref="BG1931:BG1937" si="46">IF(N1931="zákl. přenesená",J1931,0)</f>
        <v>0</v>
      </c>
      <c r="BH1931" s="150">
        <f t="shared" ref="BH1931:BH1937" si="47">IF(N1931="sníž. přenesená",J1931,0)</f>
        <v>0</v>
      </c>
      <c r="BI1931" s="150">
        <f t="shared" ref="BI1931:BI1937" si="48">IF(N1931="nulová",J1931,0)</f>
        <v>0</v>
      </c>
      <c r="BJ1931" s="17" t="s">
        <v>21</v>
      </c>
      <c r="BK1931" s="150">
        <f t="shared" ref="BK1931:BK1937" si="49">ROUND(I1931*H1931,2)</f>
        <v>0</v>
      </c>
      <c r="BL1931" s="17" t="s">
        <v>237</v>
      </c>
      <c r="BM1931" s="149" t="s">
        <v>1530</v>
      </c>
    </row>
    <row r="1932" spans="2:65" s="1" customFormat="1" ht="16.5" customHeight="1">
      <c r="B1932" s="32"/>
      <c r="C1932" s="138" t="s">
        <v>1531</v>
      </c>
      <c r="D1932" s="138" t="s">
        <v>232</v>
      </c>
      <c r="E1932" s="139" t="s">
        <v>1532</v>
      </c>
      <c r="F1932" s="140" t="s">
        <v>1533</v>
      </c>
      <c r="G1932" s="141" t="s">
        <v>235</v>
      </c>
      <c r="H1932" s="142">
        <v>36</v>
      </c>
      <c r="I1932" s="143"/>
      <c r="J1932" s="144">
        <f t="shared" si="40"/>
        <v>0</v>
      </c>
      <c r="K1932" s="140" t="s">
        <v>248</v>
      </c>
      <c r="L1932" s="32"/>
      <c r="M1932" s="145" t="s">
        <v>1</v>
      </c>
      <c r="N1932" s="146" t="s">
        <v>46</v>
      </c>
      <c r="P1932" s="147">
        <f t="shared" si="41"/>
        <v>0</v>
      </c>
      <c r="Q1932" s="147">
        <v>2.0000000000000001E-4</v>
      </c>
      <c r="R1932" s="147">
        <f t="shared" si="42"/>
        <v>7.2000000000000007E-3</v>
      </c>
      <c r="S1932" s="147">
        <v>0</v>
      </c>
      <c r="T1932" s="148">
        <f t="shared" si="43"/>
        <v>0</v>
      </c>
      <c r="AR1932" s="149" t="s">
        <v>237</v>
      </c>
      <c r="AT1932" s="149" t="s">
        <v>232</v>
      </c>
      <c r="AU1932" s="149" t="s">
        <v>89</v>
      </c>
      <c r="AY1932" s="17" t="s">
        <v>230</v>
      </c>
      <c r="BE1932" s="150">
        <f t="shared" si="44"/>
        <v>0</v>
      </c>
      <c r="BF1932" s="150">
        <f t="shared" si="45"/>
        <v>0</v>
      </c>
      <c r="BG1932" s="150">
        <f t="shared" si="46"/>
        <v>0</v>
      </c>
      <c r="BH1932" s="150">
        <f t="shared" si="47"/>
        <v>0</v>
      </c>
      <c r="BI1932" s="150">
        <f t="shared" si="48"/>
        <v>0</v>
      </c>
      <c r="BJ1932" s="17" t="s">
        <v>21</v>
      </c>
      <c r="BK1932" s="150">
        <f t="shared" si="49"/>
        <v>0</v>
      </c>
      <c r="BL1932" s="17" t="s">
        <v>237</v>
      </c>
      <c r="BM1932" s="149" t="s">
        <v>1534</v>
      </c>
    </row>
    <row r="1933" spans="2:65" s="1" customFormat="1" ht="16.5" customHeight="1">
      <c r="B1933" s="32"/>
      <c r="C1933" s="138" t="s">
        <v>1535</v>
      </c>
      <c r="D1933" s="138" t="s">
        <v>232</v>
      </c>
      <c r="E1933" s="139" t="s">
        <v>1536</v>
      </c>
      <c r="F1933" s="140" t="s">
        <v>1537</v>
      </c>
      <c r="G1933" s="141" t="s">
        <v>235</v>
      </c>
      <c r="H1933" s="142">
        <v>50</v>
      </c>
      <c r="I1933" s="143"/>
      <c r="J1933" s="144">
        <f t="shared" si="40"/>
        <v>0</v>
      </c>
      <c r="K1933" s="140" t="s">
        <v>248</v>
      </c>
      <c r="L1933" s="32"/>
      <c r="M1933" s="145" t="s">
        <v>1</v>
      </c>
      <c r="N1933" s="146" t="s">
        <v>46</v>
      </c>
      <c r="P1933" s="147">
        <f t="shared" si="41"/>
        <v>0</v>
      </c>
      <c r="Q1933" s="147">
        <v>2.0000000000000001E-4</v>
      </c>
      <c r="R1933" s="147">
        <f t="shared" si="42"/>
        <v>0.01</v>
      </c>
      <c r="S1933" s="147">
        <v>0</v>
      </c>
      <c r="T1933" s="148">
        <f t="shared" si="43"/>
        <v>0</v>
      </c>
      <c r="AR1933" s="149" t="s">
        <v>237</v>
      </c>
      <c r="AT1933" s="149" t="s">
        <v>232</v>
      </c>
      <c r="AU1933" s="149" t="s">
        <v>89</v>
      </c>
      <c r="AY1933" s="17" t="s">
        <v>230</v>
      </c>
      <c r="BE1933" s="150">
        <f t="shared" si="44"/>
        <v>0</v>
      </c>
      <c r="BF1933" s="150">
        <f t="shared" si="45"/>
        <v>0</v>
      </c>
      <c r="BG1933" s="150">
        <f t="shared" si="46"/>
        <v>0</v>
      </c>
      <c r="BH1933" s="150">
        <f t="shared" si="47"/>
        <v>0</v>
      </c>
      <c r="BI1933" s="150">
        <f t="shared" si="48"/>
        <v>0</v>
      </c>
      <c r="BJ1933" s="17" t="s">
        <v>21</v>
      </c>
      <c r="BK1933" s="150">
        <f t="shared" si="49"/>
        <v>0</v>
      </c>
      <c r="BL1933" s="17" t="s">
        <v>237</v>
      </c>
      <c r="BM1933" s="149" t="s">
        <v>1538</v>
      </c>
    </row>
    <row r="1934" spans="2:65" s="1" customFormat="1" ht="24.2" customHeight="1">
      <c r="B1934" s="32"/>
      <c r="C1934" s="138" t="s">
        <v>1539</v>
      </c>
      <c r="D1934" s="138" t="s">
        <v>232</v>
      </c>
      <c r="E1934" s="139" t="s">
        <v>1540</v>
      </c>
      <c r="F1934" s="140" t="s">
        <v>1541</v>
      </c>
      <c r="G1934" s="141" t="s">
        <v>247</v>
      </c>
      <c r="H1934" s="142">
        <v>469.9</v>
      </c>
      <c r="I1934" s="143"/>
      <c r="J1934" s="144">
        <f t="shared" si="40"/>
        <v>0</v>
      </c>
      <c r="K1934" s="140" t="s">
        <v>236</v>
      </c>
      <c r="L1934" s="32"/>
      <c r="M1934" s="145" t="s">
        <v>1</v>
      </c>
      <c r="N1934" s="146" t="s">
        <v>46</v>
      </c>
      <c r="P1934" s="147">
        <f t="shared" si="41"/>
        <v>0</v>
      </c>
      <c r="Q1934" s="147">
        <v>9.0000000000000006E-5</v>
      </c>
      <c r="R1934" s="147">
        <f t="shared" si="42"/>
        <v>4.2291000000000002E-2</v>
      </c>
      <c r="S1934" s="147">
        <v>0</v>
      </c>
      <c r="T1934" s="148">
        <f t="shared" si="43"/>
        <v>0</v>
      </c>
      <c r="AR1934" s="149" t="s">
        <v>237</v>
      </c>
      <c r="AT1934" s="149" t="s">
        <v>232</v>
      </c>
      <c r="AU1934" s="149" t="s">
        <v>89</v>
      </c>
      <c r="AY1934" s="17" t="s">
        <v>230</v>
      </c>
      <c r="BE1934" s="150">
        <f t="shared" si="44"/>
        <v>0</v>
      </c>
      <c r="BF1934" s="150">
        <f t="shared" si="45"/>
        <v>0</v>
      </c>
      <c r="BG1934" s="150">
        <f t="shared" si="46"/>
        <v>0</v>
      </c>
      <c r="BH1934" s="150">
        <f t="shared" si="47"/>
        <v>0</v>
      </c>
      <c r="BI1934" s="150">
        <f t="shared" si="48"/>
        <v>0</v>
      </c>
      <c r="BJ1934" s="17" t="s">
        <v>21</v>
      </c>
      <c r="BK1934" s="150">
        <f t="shared" si="49"/>
        <v>0</v>
      </c>
      <c r="BL1934" s="17" t="s">
        <v>237</v>
      </c>
      <c r="BM1934" s="149" t="s">
        <v>1542</v>
      </c>
    </row>
    <row r="1935" spans="2:65" s="1" customFormat="1" ht="16.5" customHeight="1">
      <c r="B1935" s="32"/>
      <c r="C1935" s="138" t="s">
        <v>1543</v>
      </c>
      <c r="D1935" s="138" t="s">
        <v>232</v>
      </c>
      <c r="E1935" s="139" t="s">
        <v>1544</v>
      </c>
      <c r="F1935" s="140" t="s">
        <v>1545</v>
      </c>
      <c r="G1935" s="141" t="s">
        <v>235</v>
      </c>
      <c r="H1935" s="142">
        <v>11</v>
      </c>
      <c r="I1935" s="143"/>
      <c r="J1935" s="144">
        <f t="shared" si="40"/>
        <v>0</v>
      </c>
      <c r="K1935" s="140" t="s">
        <v>248</v>
      </c>
      <c r="L1935" s="32"/>
      <c r="M1935" s="145" t="s">
        <v>1</v>
      </c>
      <c r="N1935" s="146" t="s">
        <v>46</v>
      </c>
      <c r="P1935" s="147">
        <f t="shared" si="41"/>
        <v>0</v>
      </c>
      <c r="Q1935" s="147">
        <v>8.0999999999999996E-4</v>
      </c>
      <c r="R1935" s="147">
        <f t="shared" si="42"/>
        <v>8.9099999999999995E-3</v>
      </c>
      <c r="S1935" s="147">
        <v>0</v>
      </c>
      <c r="T1935" s="148">
        <f t="shared" si="43"/>
        <v>0</v>
      </c>
      <c r="AR1935" s="149" t="s">
        <v>237</v>
      </c>
      <c r="AT1935" s="149" t="s">
        <v>232</v>
      </c>
      <c r="AU1935" s="149" t="s">
        <v>89</v>
      </c>
      <c r="AY1935" s="17" t="s">
        <v>230</v>
      </c>
      <c r="BE1935" s="150">
        <f t="shared" si="44"/>
        <v>0</v>
      </c>
      <c r="BF1935" s="150">
        <f t="shared" si="45"/>
        <v>0</v>
      </c>
      <c r="BG1935" s="150">
        <f t="shared" si="46"/>
        <v>0</v>
      </c>
      <c r="BH1935" s="150">
        <f t="shared" si="47"/>
        <v>0</v>
      </c>
      <c r="BI1935" s="150">
        <f t="shared" si="48"/>
        <v>0</v>
      </c>
      <c r="BJ1935" s="17" t="s">
        <v>21</v>
      </c>
      <c r="BK1935" s="150">
        <f t="shared" si="49"/>
        <v>0</v>
      </c>
      <c r="BL1935" s="17" t="s">
        <v>237</v>
      </c>
      <c r="BM1935" s="149" t="s">
        <v>1546</v>
      </c>
    </row>
    <row r="1936" spans="2:65" s="1" customFormat="1" ht="21.75" customHeight="1">
      <c r="B1936" s="32"/>
      <c r="C1936" s="138" t="s">
        <v>1547</v>
      </c>
      <c r="D1936" s="138" t="s">
        <v>232</v>
      </c>
      <c r="E1936" s="139" t="s">
        <v>1548</v>
      </c>
      <c r="F1936" s="140" t="s">
        <v>1549</v>
      </c>
      <c r="G1936" s="141" t="s">
        <v>235</v>
      </c>
      <c r="H1936" s="142">
        <v>2</v>
      </c>
      <c r="I1936" s="143"/>
      <c r="J1936" s="144">
        <f t="shared" si="40"/>
        <v>0</v>
      </c>
      <c r="K1936" s="140" t="s">
        <v>236</v>
      </c>
      <c r="L1936" s="32"/>
      <c r="M1936" s="145" t="s">
        <v>1</v>
      </c>
      <c r="N1936" s="146" t="s">
        <v>46</v>
      </c>
      <c r="P1936" s="147">
        <f t="shared" si="41"/>
        <v>0</v>
      </c>
      <c r="Q1936" s="147">
        <v>1.1999999999999999E-3</v>
      </c>
      <c r="R1936" s="147">
        <f t="shared" si="42"/>
        <v>2.3999999999999998E-3</v>
      </c>
      <c r="S1936" s="147">
        <v>0</v>
      </c>
      <c r="T1936" s="148">
        <f t="shared" si="43"/>
        <v>0</v>
      </c>
      <c r="AR1936" s="149" t="s">
        <v>237</v>
      </c>
      <c r="AT1936" s="149" t="s">
        <v>232</v>
      </c>
      <c r="AU1936" s="149" t="s">
        <v>89</v>
      </c>
      <c r="AY1936" s="17" t="s">
        <v>230</v>
      </c>
      <c r="BE1936" s="150">
        <f t="shared" si="44"/>
        <v>0</v>
      </c>
      <c r="BF1936" s="150">
        <f t="shared" si="45"/>
        <v>0</v>
      </c>
      <c r="BG1936" s="150">
        <f t="shared" si="46"/>
        <v>0</v>
      </c>
      <c r="BH1936" s="150">
        <f t="shared" si="47"/>
        <v>0</v>
      </c>
      <c r="BI1936" s="150">
        <f t="shared" si="48"/>
        <v>0</v>
      </c>
      <c r="BJ1936" s="17" t="s">
        <v>21</v>
      </c>
      <c r="BK1936" s="150">
        <f t="shared" si="49"/>
        <v>0</v>
      </c>
      <c r="BL1936" s="17" t="s">
        <v>237</v>
      </c>
      <c r="BM1936" s="149" t="s">
        <v>1550</v>
      </c>
    </row>
    <row r="1937" spans="2:65" s="1" customFormat="1" ht="16.5" customHeight="1">
      <c r="B1937" s="32"/>
      <c r="C1937" s="138" t="s">
        <v>1551</v>
      </c>
      <c r="D1937" s="138" t="s">
        <v>232</v>
      </c>
      <c r="E1937" s="139" t="s">
        <v>1552</v>
      </c>
      <c r="F1937" s="140" t="s">
        <v>1553</v>
      </c>
      <c r="G1937" s="141" t="s">
        <v>235</v>
      </c>
      <c r="H1937" s="142">
        <v>1</v>
      </c>
      <c r="I1937" s="143"/>
      <c r="J1937" s="144">
        <f t="shared" si="40"/>
        <v>0</v>
      </c>
      <c r="K1937" s="140" t="s">
        <v>248</v>
      </c>
      <c r="L1937" s="32"/>
      <c r="M1937" s="145" t="s">
        <v>1</v>
      </c>
      <c r="N1937" s="146" t="s">
        <v>46</v>
      </c>
      <c r="P1937" s="147">
        <f t="shared" si="41"/>
        <v>0</v>
      </c>
      <c r="Q1937" s="147">
        <v>0</v>
      </c>
      <c r="R1937" s="147">
        <f t="shared" si="42"/>
        <v>0</v>
      </c>
      <c r="S1937" s="147">
        <v>0</v>
      </c>
      <c r="T1937" s="148">
        <f t="shared" si="43"/>
        <v>0</v>
      </c>
      <c r="AR1937" s="149" t="s">
        <v>237</v>
      </c>
      <c r="AT1937" s="149" t="s">
        <v>232</v>
      </c>
      <c r="AU1937" s="149" t="s">
        <v>89</v>
      </c>
      <c r="AY1937" s="17" t="s">
        <v>230</v>
      </c>
      <c r="BE1937" s="150">
        <f t="shared" si="44"/>
        <v>0</v>
      </c>
      <c r="BF1937" s="150">
        <f t="shared" si="45"/>
        <v>0</v>
      </c>
      <c r="BG1937" s="150">
        <f t="shared" si="46"/>
        <v>0</v>
      </c>
      <c r="BH1937" s="150">
        <f t="shared" si="47"/>
        <v>0</v>
      </c>
      <c r="BI1937" s="150">
        <f t="shared" si="48"/>
        <v>0</v>
      </c>
      <c r="BJ1937" s="17" t="s">
        <v>21</v>
      </c>
      <c r="BK1937" s="150">
        <f t="shared" si="49"/>
        <v>0</v>
      </c>
      <c r="BL1937" s="17" t="s">
        <v>237</v>
      </c>
      <c r="BM1937" s="149" t="s">
        <v>1554</v>
      </c>
    </row>
    <row r="1938" spans="2:65" s="14" customFormat="1" ht="22.5">
      <c r="B1938" s="172"/>
      <c r="D1938" s="152" t="s">
        <v>250</v>
      </c>
      <c r="E1938" s="173" t="s">
        <v>1</v>
      </c>
      <c r="F1938" s="174" t="s">
        <v>1555</v>
      </c>
      <c r="H1938" s="173" t="s">
        <v>1</v>
      </c>
      <c r="I1938" s="175"/>
      <c r="L1938" s="172"/>
      <c r="M1938" s="176"/>
      <c r="T1938" s="177"/>
      <c r="AT1938" s="173" t="s">
        <v>250</v>
      </c>
      <c r="AU1938" s="173" t="s">
        <v>89</v>
      </c>
      <c r="AV1938" s="14" t="s">
        <v>21</v>
      </c>
      <c r="AW1938" s="14" t="s">
        <v>36</v>
      </c>
      <c r="AX1938" s="14" t="s">
        <v>81</v>
      </c>
      <c r="AY1938" s="173" t="s">
        <v>230</v>
      </c>
    </row>
    <row r="1939" spans="2:65" s="14" customFormat="1" ht="11.25">
      <c r="B1939" s="172"/>
      <c r="D1939" s="152" t="s">
        <v>250</v>
      </c>
      <c r="E1939" s="173" t="s">
        <v>1</v>
      </c>
      <c r="F1939" s="174" t="s">
        <v>1556</v>
      </c>
      <c r="H1939" s="173" t="s">
        <v>1</v>
      </c>
      <c r="I1939" s="175"/>
      <c r="L1939" s="172"/>
      <c r="M1939" s="176"/>
      <c r="T1939" s="177"/>
      <c r="AT1939" s="173" t="s">
        <v>250</v>
      </c>
      <c r="AU1939" s="173" t="s">
        <v>89</v>
      </c>
      <c r="AV1939" s="14" t="s">
        <v>21</v>
      </c>
      <c r="AW1939" s="14" t="s">
        <v>36</v>
      </c>
      <c r="AX1939" s="14" t="s">
        <v>81</v>
      </c>
      <c r="AY1939" s="173" t="s">
        <v>230</v>
      </c>
    </row>
    <row r="1940" spans="2:65" s="14" customFormat="1" ht="22.5">
      <c r="B1940" s="172"/>
      <c r="D1940" s="152" t="s">
        <v>250</v>
      </c>
      <c r="E1940" s="173" t="s">
        <v>1</v>
      </c>
      <c r="F1940" s="174" t="s">
        <v>1557</v>
      </c>
      <c r="H1940" s="173" t="s">
        <v>1</v>
      </c>
      <c r="I1940" s="175"/>
      <c r="L1940" s="172"/>
      <c r="M1940" s="176"/>
      <c r="T1940" s="177"/>
      <c r="AT1940" s="173" t="s">
        <v>250</v>
      </c>
      <c r="AU1940" s="173" t="s">
        <v>89</v>
      </c>
      <c r="AV1940" s="14" t="s">
        <v>21</v>
      </c>
      <c r="AW1940" s="14" t="s">
        <v>36</v>
      </c>
      <c r="AX1940" s="14" t="s">
        <v>81</v>
      </c>
      <c r="AY1940" s="173" t="s">
        <v>230</v>
      </c>
    </row>
    <row r="1941" spans="2:65" s="14" customFormat="1" ht="22.5">
      <c r="B1941" s="172"/>
      <c r="D1941" s="152" t="s">
        <v>250</v>
      </c>
      <c r="E1941" s="173" t="s">
        <v>1</v>
      </c>
      <c r="F1941" s="174" t="s">
        <v>1558</v>
      </c>
      <c r="H1941" s="173" t="s">
        <v>1</v>
      </c>
      <c r="I1941" s="175"/>
      <c r="L1941" s="172"/>
      <c r="M1941" s="176"/>
      <c r="T1941" s="177"/>
      <c r="AT1941" s="173" t="s">
        <v>250</v>
      </c>
      <c r="AU1941" s="173" t="s">
        <v>89</v>
      </c>
      <c r="AV1941" s="14" t="s">
        <v>21</v>
      </c>
      <c r="AW1941" s="14" t="s">
        <v>36</v>
      </c>
      <c r="AX1941" s="14" t="s">
        <v>81</v>
      </c>
      <c r="AY1941" s="173" t="s">
        <v>230</v>
      </c>
    </row>
    <row r="1942" spans="2:65" s="14" customFormat="1" ht="11.25">
      <c r="B1942" s="172"/>
      <c r="D1942" s="152" t="s">
        <v>250</v>
      </c>
      <c r="E1942" s="173" t="s">
        <v>1</v>
      </c>
      <c r="F1942" s="174" t="s">
        <v>1559</v>
      </c>
      <c r="H1942" s="173" t="s">
        <v>1</v>
      </c>
      <c r="I1942" s="175"/>
      <c r="L1942" s="172"/>
      <c r="M1942" s="176"/>
      <c r="T1942" s="177"/>
      <c r="AT1942" s="173" t="s">
        <v>250</v>
      </c>
      <c r="AU1942" s="173" t="s">
        <v>89</v>
      </c>
      <c r="AV1942" s="14" t="s">
        <v>21</v>
      </c>
      <c r="AW1942" s="14" t="s">
        <v>36</v>
      </c>
      <c r="AX1942" s="14" t="s">
        <v>81</v>
      </c>
      <c r="AY1942" s="173" t="s">
        <v>230</v>
      </c>
    </row>
    <row r="1943" spans="2:65" s="14" customFormat="1" ht="11.25">
      <c r="B1943" s="172"/>
      <c r="D1943" s="152" t="s">
        <v>250</v>
      </c>
      <c r="E1943" s="173" t="s">
        <v>1</v>
      </c>
      <c r="F1943" s="174" t="s">
        <v>1560</v>
      </c>
      <c r="H1943" s="173" t="s">
        <v>1</v>
      </c>
      <c r="I1943" s="175"/>
      <c r="L1943" s="172"/>
      <c r="M1943" s="176"/>
      <c r="T1943" s="177"/>
      <c r="AT1943" s="173" t="s">
        <v>250</v>
      </c>
      <c r="AU1943" s="173" t="s">
        <v>89</v>
      </c>
      <c r="AV1943" s="14" t="s">
        <v>21</v>
      </c>
      <c r="AW1943" s="14" t="s">
        <v>36</v>
      </c>
      <c r="AX1943" s="14" t="s">
        <v>81</v>
      </c>
      <c r="AY1943" s="173" t="s">
        <v>230</v>
      </c>
    </row>
    <row r="1944" spans="2:65" s="14" customFormat="1" ht="11.25">
      <c r="B1944" s="172"/>
      <c r="D1944" s="152" t="s">
        <v>250</v>
      </c>
      <c r="E1944" s="173" t="s">
        <v>1</v>
      </c>
      <c r="F1944" s="174" t="s">
        <v>1561</v>
      </c>
      <c r="H1944" s="173" t="s">
        <v>1</v>
      </c>
      <c r="I1944" s="175"/>
      <c r="L1944" s="172"/>
      <c r="M1944" s="176"/>
      <c r="T1944" s="177"/>
      <c r="AT1944" s="173" t="s">
        <v>250</v>
      </c>
      <c r="AU1944" s="173" t="s">
        <v>89</v>
      </c>
      <c r="AV1944" s="14" t="s">
        <v>21</v>
      </c>
      <c r="AW1944" s="14" t="s">
        <v>36</v>
      </c>
      <c r="AX1944" s="14" t="s">
        <v>81</v>
      </c>
      <c r="AY1944" s="173" t="s">
        <v>230</v>
      </c>
    </row>
    <row r="1945" spans="2:65" s="14" customFormat="1" ht="11.25">
      <c r="B1945" s="172"/>
      <c r="D1945" s="152" t="s">
        <v>250</v>
      </c>
      <c r="E1945" s="173" t="s">
        <v>1</v>
      </c>
      <c r="F1945" s="174" t="s">
        <v>1562</v>
      </c>
      <c r="H1945" s="173" t="s">
        <v>1</v>
      </c>
      <c r="I1945" s="175"/>
      <c r="L1945" s="172"/>
      <c r="M1945" s="176"/>
      <c r="T1945" s="177"/>
      <c r="AT1945" s="173" t="s">
        <v>250</v>
      </c>
      <c r="AU1945" s="173" t="s">
        <v>89</v>
      </c>
      <c r="AV1945" s="14" t="s">
        <v>21</v>
      </c>
      <c r="AW1945" s="14" t="s">
        <v>36</v>
      </c>
      <c r="AX1945" s="14" t="s">
        <v>81</v>
      </c>
      <c r="AY1945" s="173" t="s">
        <v>230</v>
      </c>
    </row>
    <row r="1946" spans="2:65" s="14" customFormat="1" ht="11.25">
      <c r="B1946" s="172"/>
      <c r="D1946" s="152" t="s">
        <v>250</v>
      </c>
      <c r="E1946" s="173" t="s">
        <v>1</v>
      </c>
      <c r="F1946" s="174" t="s">
        <v>1563</v>
      </c>
      <c r="H1946" s="173" t="s">
        <v>1</v>
      </c>
      <c r="I1946" s="175"/>
      <c r="L1946" s="172"/>
      <c r="M1946" s="176"/>
      <c r="T1946" s="177"/>
      <c r="AT1946" s="173" t="s">
        <v>250</v>
      </c>
      <c r="AU1946" s="173" t="s">
        <v>89</v>
      </c>
      <c r="AV1946" s="14" t="s">
        <v>21</v>
      </c>
      <c r="AW1946" s="14" t="s">
        <v>36</v>
      </c>
      <c r="AX1946" s="14" t="s">
        <v>81</v>
      </c>
      <c r="AY1946" s="173" t="s">
        <v>230</v>
      </c>
    </row>
    <row r="1947" spans="2:65" s="14" customFormat="1" ht="11.25">
      <c r="B1947" s="172"/>
      <c r="D1947" s="152" t="s">
        <v>250</v>
      </c>
      <c r="E1947" s="173" t="s">
        <v>1</v>
      </c>
      <c r="F1947" s="174" t="s">
        <v>1564</v>
      </c>
      <c r="H1947" s="173" t="s">
        <v>1</v>
      </c>
      <c r="I1947" s="175"/>
      <c r="L1947" s="172"/>
      <c r="M1947" s="176"/>
      <c r="T1947" s="177"/>
      <c r="AT1947" s="173" t="s">
        <v>250</v>
      </c>
      <c r="AU1947" s="173" t="s">
        <v>89</v>
      </c>
      <c r="AV1947" s="14" t="s">
        <v>21</v>
      </c>
      <c r="AW1947" s="14" t="s">
        <v>36</v>
      </c>
      <c r="AX1947" s="14" t="s">
        <v>81</v>
      </c>
      <c r="AY1947" s="173" t="s">
        <v>230</v>
      </c>
    </row>
    <row r="1948" spans="2:65" s="14" customFormat="1" ht="11.25">
      <c r="B1948" s="172"/>
      <c r="D1948" s="152" t="s">
        <v>250</v>
      </c>
      <c r="E1948" s="173" t="s">
        <v>1</v>
      </c>
      <c r="F1948" s="174" t="s">
        <v>1565</v>
      </c>
      <c r="H1948" s="173" t="s">
        <v>1</v>
      </c>
      <c r="I1948" s="175"/>
      <c r="L1948" s="172"/>
      <c r="M1948" s="176"/>
      <c r="T1948" s="177"/>
      <c r="AT1948" s="173" t="s">
        <v>250</v>
      </c>
      <c r="AU1948" s="173" t="s">
        <v>89</v>
      </c>
      <c r="AV1948" s="14" t="s">
        <v>21</v>
      </c>
      <c r="AW1948" s="14" t="s">
        <v>36</v>
      </c>
      <c r="AX1948" s="14" t="s">
        <v>81</v>
      </c>
      <c r="AY1948" s="173" t="s">
        <v>230</v>
      </c>
    </row>
    <row r="1949" spans="2:65" s="14" customFormat="1" ht="11.25">
      <c r="B1949" s="172"/>
      <c r="D1949" s="152" t="s">
        <v>250</v>
      </c>
      <c r="E1949" s="173" t="s">
        <v>1</v>
      </c>
      <c r="F1949" s="174" t="s">
        <v>1566</v>
      </c>
      <c r="H1949" s="173" t="s">
        <v>1</v>
      </c>
      <c r="I1949" s="175"/>
      <c r="L1949" s="172"/>
      <c r="M1949" s="176"/>
      <c r="T1949" s="177"/>
      <c r="AT1949" s="173" t="s">
        <v>250</v>
      </c>
      <c r="AU1949" s="173" t="s">
        <v>89</v>
      </c>
      <c r="AV1949" s="14" t="s">
        <v>21</v>
      </c>
      <c r="AW1949" s="14" t="s">
        <v>36</v>
      </c>
      <c r="AX1949" s="14" t="s">
        <v>81</v>
      </c>
      <c r="AY1949" s="173" t="s">
        <v>230</v>
      </c>
    </row>
    <row r="1950" spans="2:65" s="14" customFormat="1" ht="11.25">
      <c r="B1950" s="172"/>
      <c r="D1950" s="152" t="s">
        <v>250</v>
      </c>
      <c r="E1950" s="173" t="s">
        <v>1</v>
      </c>
      <c r="F1950" s="174" t="s">
        <v>1567</v>
      </c>
      <c r="H1950" s="173" t="s">
        <v>1</v>
      </c>
      <c r="I1950" s="175"/>
      <c r="L1950" s="172"/>
      <c r="M1950" s="176"/>
      <c r="T1950" s="177"/>
      <c r="AT1950" s="173" t="s">
        <v>250</v>
      </c>
      <c r="AU1950" s="173" t="s">
        <v>89</v>
      </c>
      <c r="AV1950" s="14" t="s">
        <v>21</v>
      </c>
      <c r="AW1950" s="14" t="s">
        <v>36</v>
      </c>
      <c r="AX1950" s="14" t="s">
        <v>81</v>
      </c>
      <c r="AY1950" s="173" t="s">
        <v>230</v>
      </c>
    </row>
    <row r="1951" spans="2:65" s="14" customFormat="1" ht="11.25">
      <c r="B1951" s="172"/>
      <c r="D1951" s="152" t="s">
        <v>250</v>
      </c>
      <c r="E1951" s="173" t="s">
        <v>1</v>
      </c>
      <c r="F1951" s="174" t="s">
        <v>1568</v>
      </c>
      <c r="H1951" s="173" t="s">
        <v>1</v>
      </c>
      <c r="I1951" s="175"/>
      <c r="L1951" s="172"/>
      <c r="M1951" s="176"/>
      <c r="T1951" s="177"/>
      <c r="AT1951" s="173" t="s">
        <v>250</v>
      </c>
      <c r="AU1951" s="173" t="s">
        <v>89</v>
      </c>
      <c r="AV1951" s="14" t="s">
        <v>21</v>
      </c>
      <c r="AW1951" s="14" t="s">
        <v>36</v>
      </c>
      <c r="AX1951" s="14" t="s">
        <v>81</v>
      </c>
      <c r="AY1951" s="173" t="s">
        <v>230</v>
      </c>
    </row>
    <row r="1952" spans="2:65" s="14" customFormat="1" ht="11.25">
      <c r="B1952" s="172"/>
      <c r="D1952" s="152" t="s">
        <v>250</v>
      </c>
      <c r="E1952" s="173" t="s">
        <v>1</v>
      </c>
      <c r="F1952" s="174" t="s">
        <v>1569</v>
      </c>
      <c r="H1952" s="173" t="s">
        <v>1</v>
      </c>
      <c r="I1952" s="175"/>
      <c r="L1952" s="172"/>
      <c r="M1952" s="176"/>
      <c r="T1952" s="177"/>
      <c r="AT1952" s="173" t="s">
        <v>250</v>
      </c>
      <c r="AU1952" s="173" t="s">
        <v>89</v>
      </c>
      <c r="AV1952" s="14" t="s">
        <v>21</v>
      </c>
      <c r="AW1952" s="14" t="s">
        <v>36</v>
      </c>
      <c r="AX1952" s="14" t="s">
        <v>81</v>
      </c>
      <c r="AY1952" s="173" t="s">
        <v>230</v>
      </c>
    </row>
    <row r="1953" spans="2:65" s="14" customFormat="1" ht="11.25">
      <c r="B1953" s="172"/>
      <c r="D1953" s="152" t="s">
        <v>250</v>
      </c>
      <c r="E1953" s="173" t="s">
        <v>1</v>
      </c>
      <c r="F1953" s="174" t="s">
        <v>1570</v>
      </c>
      <c r="H1953" s="173" t="s">
        <v>1</v>
      </c>
      <c r="I1953" s="175"/>
      <c r="L1953" s="172"/>
      <c r="M1953" s="176"/>
      <c r="T1953" s="177"/>
      <c r="AT1953" s="173" t="s">
        <v>250</v>
      </c>
      <c r="AU1953" s="173" t="s">
        <v>89</v>
      </c>
      <c r="AV1953" s="14" t="s">
        <v>21</v>
      </c>
      <c r="AW1953" s="14" t="s">
        <v>36</v>
      </c>
      <c r="AX1953" s="14" t="s">
        <v>81</v>
      </c>
      <c r="AY1953" s="173" t="s">
        <v>230</v>
      </c>
    </row>
    <row r="1954" spans="2:65" s="14" customFormat="1" ht="11.25">
      <c r="B1954" s="172"/>
      <c r="D1954" s="152" t="s">
        <v>250</v>
      </c>
      <c r="E1954" s="173" t="s">
        <v>1</v>
      </c>
      <c r="F1954" s="174" t="s">
        <v>1571</v>
      </c>
      <c r="H1954" s="173" t="s">
        <v>1</v>
      </c>
      <c r="I1954" s="175"/>
      <c r="L1954" s="172"/>
      <c r="M1954" s="176"/>
      <c r="T1954" s="177"/>
      <c r="AT1954" s="173" t="s">
        <v>250</v>
      </c>
      <c r="AU1954" s="173" t="s">
        <v>89</v>
      </c>
      <c r="AV1954" s="14" t="s">
        <v>21</v>
      </c>
      <c r="AW1954" s="14" t="s">
        <v>36</v>
      </c>
      <c r="AX1954" s="14" t="s">
        <v>81</v>
      </c>
      <c r="AY1954" s="173" t="s">
        <v>230</v>
      </c>
    </row>
    <row r="1955" spans="2:65" s="14" customFormat="1" ht="11.25">
      <c r="B1955" s="172"/>
      <c r="D1955" s="152" t="s">
        <v>250</v>
      </c>
      <c r="E1955" s="173" t="s">
        <v>1</v>
      </c>
      <c r="F1955" s="174" t="s">
        <v>1572</v>
      </c>
      <c r="H1955" s="173" t="s">
        <v>1</v>
      </c>
      <c r="I1955" s="175"/>
      <c r="L1955" s="172"/>
      <c r="M1955" s="176"/>
      <c r="T1955" s="177"/>
      <c r="AT1955" s="173" t="s">
        <v>250</v>
      </c>
      <c r="AU1955" s="173" t="s">
        <v>89</v>
      </c>
      <c r="AV1955" s="14" t="s">
        <v>21</v>
      </c>
      <c r="AW1955" s="14" t="s">
        <v>36</v>
      </c>
      <c r="AX1955" s="14" t="s">
        <v>81</v>
      </c>
      <c r="AY1955" s="173" t="s">
        <v>230</v>
      </c>
    </row>
    <row r="1956" spans="2:65" s="14" customFormat="1" ht="11.25">
      <c r="B1956" s="172"/>
      <c r="D1956" s="152" t="s">
        <v>250</v>
      </c>
      <c r="E1956" s="173" t="s">
        <v>1</v>
      </c>
      <c r="F1956" s="174" t="s">
        <v>1573</v>
      </c>
      <c r="H1956" s="173" t="s">
        <v>1</v>
      </c>
      <c r="I1956" s="175"/>
      <c r="L1956" s="172"/>
      <c r="M1956" s="176"/>
      <c r="T1956" s="177"/>
      <c r="AT1956" s="173" t="s">
        <v>250</v>
      </c>
      <c r="AU1956" s="173" t="s">
        <v>89</v>
      </c>
      <c r="AV1956" s="14" t="s">
        <v>21</v>
      </c>
      <c r="AW1956" s="14" t="s">
        <v>36</v>
      </c>
      <c r="AX1956" s="14" t="s">
        <v>81</v>
      </c>
      <c r="AY1956" s="173" t="s">
        <v>230</v>
      </c>
    </row>
    <row r="1957" spans="2:65" s="14" customFormat="1" ht="11.25">
      <c r="B1957" s="172"/>
      <c r="D1957" s="152" t="s">
        <v>250</v>
      </c>
      <c r="E1957" s="173" t="s">
        <v>1</v>
      </c>
      <c r="F1957" s="174" t="s">
        <v>1574</v>
      </c>
      <c r="H1957" s="173" t="s">
        <v>1</v>
      </c>
      <c r="I1957" s="175"/>
      <c r="L1957" s="172"/>
      <c r="M1957" s="176"/>
      <c r="T1957" s="177"/>
      <c r="AT1957" s="173" t="s">
        <v>250</v>
      </c>
      <c r="AU1957" s="173" t="s">
        <v>89</v>
      </c>
      <c r="AV1957" s="14" t="s">
        <v>21</v>
      </c>
      <c r="AW1957" s="14" t="s">
        <v>36</v>
      </c>
      <c r="AX1957" s="14" t="s">
        <v>81</v>
      </c>
      <c r="AY1957" s="173" t="s">
        <v>230</v>
      </c>
    </row>
    <row r="1958" spans="2:65" s="14" customFormat="1" ht="11.25">
      <c r="B1958" s="172"/>
      <c r="D1958" s="152" t="s">
        <v>250</v>
      </c>
      <c r="E1958" s="173" t="s">
        <v>1</v>
      </c>
      <c r="F1958" s="174" t="s">
        <v>1575</v>
      </c>
      <c r="H1958" s="173" t="s">
        <v>1</v>
      </c>
      <c r="I1958" s="175"/>
      <c r="L1958" s="172"/>
      <c r="M1958" s="176"/>
      <c r="T1958" s="177"/>
      <c r="AT1958" s="173" t="s">
        <v>250</v>
      </c>
      <c r="AU1958" s="173" t="s">
        <v>89</v>
      </c>
      <c r="AV1958" s="14" t="s">
        <v>21</v>
      </c>
      <c r="AW1958" s="14" t="s">
        <v>36</v>
      </c>
      <c r="AX1958" s="14" t="s">
        <v>81</v>
      </c>
      <c r="AY1958" s="173" t="s">
        <v>230</v>
      </c>
    </row>
    <row r="1959" spans="2:65" s="14" customFormat="1" ht="22.5">
      <c r="B1959" s="172"/>
      <c r="D1959" s="152" t="s">
        <v>250</v>
      </c>
      <c r="E1959" s="173" t="s">
        <v>1</v>
      </c>
      <c r="F1959" s="174" t="s">
        <v>1576</v>
      </c>
      <c r="H1959" s="173" t="s">
        <v>1</v>
      </c>
      <c r="I1959" s="175"/>
      <c r="L1959" s="172"/>
      <c r="M1959" s="176"/>
      <c r="T1959" s="177"/>
      <c r="AT1959" s="173" t="s">
        <v>250</v>
      </c>
      <c r="AU1959" s="173" t="s">
        <v>89</v>
      </c>
      <c r="AV1959" s="14" t="s">
        <v>21</v>
      </c>
      <c r="AW1959" s="14" t="s">
        <v>36</v>
      </c>
      <c r="AX1959" s="14" t="s">
        <v>81</v>
      </c>
      <c r="AY1959" s="173" t="s">
        <v>230</v>
      </c>
    </row>
    <row r="1960" spans="2:65" s="14" customFormat="1" ht="11.25">
      <c r="B1960" s="172"/>
      <c r="D1960" s="152" t="s">
        <v>250</v>
      </c>
      <c r="E1960" s="173" t="s">
        <v>1</v>
      </c>
      <c r="F1960" s="174" t="s">
        <v>1577</v>
      </c>
      <c r="H1960" s="173" t="s">
        <v>1</v>
      </c>
      <c r="I1960" s="175"/>
      <c r="L1960" s="172"/>
      <c r="M1960" s="176"/>
      <c r="T1960" s="177"/>
      <c r="AT1960" s="173" t="s">
        <v>250</v>
      </c>
      <c r="AU1960" s="173" t="s">
        <v>89</v>
      </c>
      <c r="AV1960" s="14" t="s">
        <v>21</v>
      </c>
      <c r="AW1960" s="14" t="s">
        <v>36</v>
      </c>
      <c r="AX1960" s="14" t="s">
        <v>81</v>
      </c>
      <c r="AY1960" s="173" t="s">
        <v>230</v>
      </c>
    </row>
    <row r="1961" spans="2:65" s="14" customFormat="1" ht="11.25">
      <c r="B1961" s="172"/>
      <c r="D1961" s="152" t="s">
        <v>250</v>
      </c>
      <c r="E1961" s="173" t="s">
        <v>1</v>
      </c>
      <c r="F1961" s="174" t="s">
        <v>1578</v>
      </c>
      <c r="H1961" s="173" t="s">
        <v>1</v>
      </c>
      <c r="I1961" s="175"/>
      <c r="L1961" s="172"/>
      <c r="M1961" s="176"/>
      <c r="T1961" s="177"/>
      <c r="AT1961" s="173" t="s">
        <v>250</v>
      </c>
      <c r="AU1961" s="173" t="s">
        <v>89</v>
      </c>
      <c r="AV1961" s="14" t="s">
        <v>21</v>
      </c>
      <c r="AW1961" s="14" t="s">
        <v>36</v>
      </c>
      <c r="AX1961" s="14" t="s">
        <v>81</v>
      </c>
      <c r="AY1961" s="173" t="s">
        <v>230</v>
      </c>
    </row>
    <row r="1962" spans="2:65" s="14" customFormat="1" ht="11.25">
      <c r="B1962" s="172"/>
      <c r="D1962" s="152" t="s">
        <v>250</v>
      </c>
      <c r="E1962" s="173" t="s">
        <v>1</v>
      </c>
      <c r="F1962" s="174" t="s">
        <v>1579</v>
      </c>
      <c r="H1962" s="173" t="s">
        <v>1</v>
      </c>
      <c r="I1962" s="175"/>
      <c r="L1962" s="172"/>
      <c r="M1962" s="176"/>
      <c r="T1962" s="177"/>
      <c r="AT1962" s="173" t="s">
        <v>250</v>
      </c>
      <c r="AU1962" s="173" t="s">
        <v>89</v>
      </c>
      <c r="AV1962" s="14" t="s">
        <v>21</v>
      </c>
      <c r="AW1962" s="14" t="s">
        <v>36</v>
      </c>
      <c r="AX1962" s="14" t="s">
        <v>81</v>
      </c>
      <c r="AY1962" s="173" t="s">
        <v>230</v>
      </c>
    </row>
    <row r="1963" spans="2:65" s="14" customFormat="1" ht="11.25">
      <c r="B1963" s="172"/>
      <c r="D1963" s="152" t="s">
        <v>250</v>
      </c>
      <c r="E1963" s="173" t="s">
        <v>1</v>
      </c>
      <c r="F1963" s="174" t="s">
        <v>1580</v>
      </c>
      <c r="H1963" s="173" t="s">
        <v>1</v>
      </c>
      <c r="I1963" s="175"/>
      <c r="L1963" s="172"/>
      <c r="M1963" s="176"/>
      <c r="T1963" s="177"/>
      <c r="AT1963" s="173" t="s">
        <v>250</v>
      </c>
      <c r="AU1963" s="173" t="s">
        <v>89</v>
      </c>
      <c r="AV1963" s="14" t="s">
        <v>21</v>
      </c>
      <c r="AW1963" s="14" t="s">
        <v>36</v>
      </c>
      <c r="AX1963" s="14" t="s">
        <v>81</v>
      </c>
      <c r="AY1963" s="173" t="s">
        <v>230</v>
      </c>
    </row>
    <row r="1964" spans="2:65" s="12" customFormat="1" ht="11.25">
      <c r="B1964" s="151"/>
      <c r="D1964" s="152" t="s">
        <v>250</v>
      </c>
      <c r="E1964" s="153" t="s">
        <v>1</v>
      </c>
      <c r="F1964" s="154" t="s">
        <v>21</v>
      </c>
      <c r="H1964" s="155">
        <v>1</v>
      </c>
      <c r="I1964" s="156"/>
      <c r="L1964" s="151"/>
      <c r="M1964" s="157"/>
      <c r="T1964" s="158"/>
      <c r="AT1964" s="153" t="s">
        <v>250</v>
      </c>
      <c r="AU1964" s="153" t="s">
        <v>89</v>
      </c>
      <c r="AV1964" s="12" t="s">
        <v>89</v>
      </c>
      <c r="AW1964" s="12" t="s">
        <v>36</v>
      </c>
      <c r="AX1964" s="12" t="s">
        <v>21</v>
      </c>
      <c r="AY1964" s="153" t="s">
        <v>230</v>
      </c>
    </row>
    <row r="1965" spans="2:65" s="1" customFormat="1" ht="24.2" customHeight="1">
      <c r="B1965" s="32"/>
      <c r="C1965" s="138" t="s">
        <v>1581</v>
      </c>
      <c r="D1965" s="138" t="s">
        <v>232</v>
      </c>
      <c r="E1965" s="139" t="s">
        <v>1582</v>
      </c>
      <c r="F1965" s="140" t="s">
        <v>1583</v>
      </c>
      <c r="G1965" s="141" t="s">
        <v>235</v>
      </c>
      <c r="H1965" s="142">
        <v>19</v>
      </c>
      <c r="I1965" s="143"/>
      <c r="J1965" s="144">
        <f>ROUND(I1965*H1965,2)</f>
        <v>0</v>
      </c>
      <c r="K1965" s="140" t="s">
        <v>248</v>
      </c>
      <c r="L1965" s="32"/>
      <c r="M1965" s="145" t="s">
        <v>1</v>
      </c>
      <c r="N1965" s="146" t="s">
        <v>46</v>
      </c>
      <c r="P1965" s="147">
        <f>O1965*H1965</f>
        <v>0</v>
      </c>
      <c r="Q1965" s="147">
        <v>0</v>
      </c>
      <c r="R1965" s="147">
        <f>Q1965*H1965</f>
        <v>0</v>
      </c>
      <c r="S1965" s="147">
        <v>5.5E-2</v>
      </c>
      <c r="T1965" s="148">
        <f>S1965*H1965</f>
        <v>1.0449999999999999</v>
      </c>
      <c r="AR1965" s="149" t="s">
        <v>237</v>
      </c>
      <c r="AT1965" s="149" t="s">
        <v>232</v>
      </c>
      <c r="AU1965" s="149" t="s">
        <v>89</v>
      </c>
      <c r="AY1965" s="17" t="s">
        <v>230</v>
      </c>
      <c r="BE1965" s="150">
        <f>IF(N1965="základní",J1965,0)</f>
        <v>0</v>
      </c>
      <c r="BF1965" s="150">
        <f>IF(N1965="snížená",J1965,0)</f>
        <v>0</v>
      </c>
      <c r="BG1965" s="150">
        <f>IF(N1965="zákl. přenesená",J1965,0)</f>
        <v>0</v>
      </c>
      <c r="BH1965" s="150">
        <f>IF(N1965="sníž. přenesená",J1965,0)</f>
        <v>0</v>
      </c>
      <c r="BI1965" s="150">
        <f>IF(N1965="nulová",J1965,0)</f>
        <v>0</v>
      </c>
      <c r="BJ1965" s="17" t="s">
        <v>21</v>
      </c>
      <c r="BK1965" s="150">
        <f>ROUND(I1965*H1965,2)</f>
        <v>0</v>
      </c>
      <c r="BL1965" s="17" t="s">
        <v>237</v>
      </c>
      <c r="BM1965" s="149" t="s">
        <v>1584</v>
      </c>
    </row>
    <row r="1966" spans="2:65" s="12" customFormat="1" ht="11.25">
      <c r="B1966" s="151"/>
      <c r="D1966" s="152" t="s">
        <v>250</v>
      </c>
      <c r="E1966" s="153" t="s">
        <v>1</v>
      </c>
      <c r="F1966" s="154" t="s">
        <v>1585</v>
      </c>
      <c r="H1966" s="155">
        <v>19</v>
      </c>
      <c r="I1966" s="156"/>
      <c r="L1966" s="151"/>
      <c r="M1966" s="157"/>
      <c r="T1966" s="158"/>
      <c r="AT1966" s="153" t="s">
        <v>250</v>
      </c>
      <c r="AU1966" s="153" t="s">
        <v>89</v>
      </c>
      <c r="AV1966" s="12" t="s">
        <v>89</v>
      </c>
      <c r="AW1966" s="12" t="s">
        <v>36</v>
      </c>
      <c r="AX1966" s="12" t="s">
        <v>21</v>
      </c>
      <c r="AY1966" s="153" t="s">
        <v>230</v>
      </c>
    </row>
    <row r="1967" spans="2:65" s="1" customFormat="1" ht="16.5" customHeight="1">
      <c r="B1967" s="32"/>
      <c r="C1967" s="138" t="s">
        <v>1586</v>
      </c>
      <c r="D1967" s="138" t="s">
        <v>232</v>
      </c>
      <c r="E1967" s="139" t="s">
        <v>1587</v>
      </c>
      <c r="F1967" s="140" t="s">
        <v>1588</v>
      </c>
      <c r="G1967" s="141" t="s">
        <v>235</v>
      </c>
      <c r="H1967" s="142">
        <v>19</v>
      </c>
      <c r="I1967" s="143"/>
      <c r="J1967" s="144">
        <f>ROUND(I1967*H1967,2)</f>
        <v>0</v>
      </c>
      <c r="K1967" s="140" t="s">
        <v>248</v>
      </c>
      <c r="L1967" s="32"/>
      <c r="M1967" s="145" t="s">
        <v>1</v>
      </c>
      <c r="N1967" s="146" t="s">
        <v>46</v>
      </c>
      <c r="P1967" s="147">
        <f>O1967*H1967</f>
        <v>0</v>
      </c>
      <c r="Q1967" s="147">
        <v>0</v>
      </c>
      <c r="R1967" s="147">
        <f>Q1967*H1967</f>
        <v>0</v>
      </c>
      <c r="S1967" s="147">
        <v>3.5000000000000003E-2</v>
      </c>
      <c r="T1967" s="148">
        <f>S1967*H1967</f>
        <v>0.66500000000000004</v>
      </c>
      <c r="AR1967" s="149" t="s">
        <v>237</v>
      </c>
      <c r="AT1967" s="149" t="s">
        <v>232</v>
      </c>
      <c r="AU1967" s="149" t="s">
        <v>89</v>
      </c>
      <c r="AY1967" s="17" t="s">
        <v>230</v>
      </c>
      <c r="BE1967" s="150">
        <f>IF(N1967="základní",J1967,0)</f>
        <v>0</v>
      </c>
      <c r="BF1967" s="150">
        <f>IF(N1967="snížená",J1967,0)</f>
        <v>0</v>
      </c>
      <c r="BG1967" s="150">
        <f>IF(N1967="zákl. přenesená",J1967,0)</f>
        <v>0</v>
      </c>
      <c r="BH1967" s="150">
        <f>IF(N1967="sníž. přenesená",J1967,0)</f>
        <v>0</v>
      </c>
      <c r="BI1967" s="150">
        <f>IF(N1967="nulová",J1967,0)</f>
        <v>0</v>
      </c>
      <c r="BJ1967" s="17" t="s">
        <v>21</v>
      </c>
      <c r="BK1967" s="150">
        <f>ROUND(I1967*H1967,2)</f>
        <v>0</v>
      </c>
      <c r="BL1967" s="17" t="s">
        <v>237</v>
      </c>
      <c r="BM1967" s="149" t="s">
        <v>1589</v>
      </c>
    </row>
    <row r="1968" spans="2:65" s="1" customFormat="1" ht="24.2" customHeight="1">
      <c r="B1968" s="32"/>
      <c r="C1968" s="138" t="s">
        <v>1590</v>
      </c>
      <c r="D1968" s="138" t="s">
        <v>232</v>
      </c>
      <c r="E1968" s="139" t="s">
        <v>1591</v>
      </c>
      <c r="F1968" s="140" t="s">
        <v>1592</v>
      </c>
      <c r="G1968" s="141" t="s">
        <v>235</v>
      </c>
      <c r="H1968" s="142">
        <v>19</v>
      </c>
      <c r="I1968" s="143"/>
      <c r="J1968" s="144">
        <f>ROUND(I1968*H1968,2)</f>
        <v>0</v>
      </c>
      <c r="K1968" s="140" t="s">
        <v>248</v>
      </c>
      <c r="L1968" s="32"/>
      <c r="M1968" s="145" t="s">
        <v>1</v>
      </c>
      <c r="N1968" s="146" t="s">
        <v>46</v>
      </c>
      <c r="P1968" s="147">
        <f>O1968*H1968</f>
        <v>0</v>
      </c>
      <c r="Q1968" s="147">
        <v>1.6000000000000001E-3</v>
      </c>
      <c r="R1968" s="147">
        <f>Q1968*H1968</f>
        <v>3.04E-2</v>
      </c>
      <c r="S1968" s="147">
        <v>0</v>
      </c>
      <c r="T1968" s="148">
        <f>S1968*H1968</f>
        <v>0</v>
      </c>
      <c r="AR1968" s="149" t="s">
        <v>237</v>
      </c>
      <c r="AT1968" s="149" t="s">
        <v>232</v>
      </c>
      <c r="AU1968" s="149" t="s">
        <v>89</v>
      </c>
      <c r="AY1968" s="17" t="s">
        <v>230</v>
      </c>
      <c r="BE1968" s="150">
        <f>IF(N1968="základní",J1968,0)</f>
        <v>0</v>
      </c>
      <c r="BF1968" s="150">
        <f>IF(N1968="snížená",J1968,0)</f>
        <v>0</v>
      </c>
      <c r="BG1968" s="150">
        <f>IF(N1968="zákl. přenesená",J1968,0)</f>
        <v>0</v>
      </c>
      <c r="BH1968" s="150">
        <f>IF(N1968="sníž. přenesená",J1968,0)</f>
        <v>0</v>
      </c>
      <c r="BI1968" s="150">
        <f>IF(N1968="nulová",J1968,0)</f>
        <v>0</v>
      </c>
      <c r="BJ1968" s="17" t="s">
        <v>21</v>
      </c>
      <c r="BK1968" s="150">
        <f>ROUND(I1968*H1968,2)</f>
        <v>0</v>
      </c>
      <c r="BL1968" s="17" t="s">
        <v>237</v>
      </c>
      <c r="BM1968" s="149" t="s">
        <v>1593</v>
      </c>
    </row>
    <row r="1969" spans="2:65" s="1" customFormat="1" ht="24.2" customHeight="1">
      <c r="B1969" s="32"/>
      <c r="C1969" s="138" t="s">
        <v>1594</v>
      </c>
      <c r="D1969" s="138" t="s">
        <v>232</v>
      </c>
      <c r="E1969" s="139" t="s">
        <v>1595</v>
      </c>
      <c r="F1969" s="140" t="s">
        <v>1596</v>
      </c>
      <c r="G1969" s="141" t="s">
        <v>350</v>
      </c>
      <c r="H1969" s="142">
        <v>1.71</v>
      </c>
      <c r="I1969" s="143"/>
      <c r="J1969" s="144">
        <f>ROUND(I1969*H1969,2)</f>
        <v>0</v>
      </c>
      <c r="K1969" s="140" t="s">
        <v>236</v>
      </c>
      <c r="L1969" s="32"/>
      <c r="M1969" s="145" t="s">
        <v>1</v>
      </c>
      <c r="N1969" s="146" t="s">
        <v>46</v>
      </c>
      <c r="P1969" s="147">
        <f>O1969*H1969</f>
        <v>0</v>
      </c>
      <c r="Q1969" s="147">
        <v>0</v>
      </c>
      <c r="R1969" s="147">
        <f>Q1969*H1969</f>
        <v>0</v>
      </c>
      <c r="S1969" s="147">
        <v>0</v>
      </c>
      <c r="T1969" s="148">
        <f>S1969*H1969</f>
        <v>0</v>
      </c>
      <c r="AR1969" s="149" t="s">
        <v>237</v>
      </c>
      <c r="AT1969" s="149" t="s">
        <v>232</v>
      </c>
      <c r="AU1969" s="149" t="s">
        <v>89</v>
      </c>
      <c r="AY1969" s="17" t="s">
        <v>230</v>
      </c>
      <c r="BE1969" s="150">
        <f>IF(N1969="základní",J1969,0)</f>
        <v>0</v>
      </c>
      <c r="BF1969" s="150">
        <f>IF(N1969="snížená",J1969,0)</f>
        <v>0</v>
      </c>
      <c r="BG1969" s="150">
        <f>IF(N1969="zákl. přenesená",J1969,0)</f>
        <v>0</v>
      </c>
      <c r="BH1969" s="150">
        <f>IF(N1969="sníž. přenesená",J1969,0)</f>
        <v>0</v>
      </c>
      <c r="BI1969" s="150">
        <f>IF(N1969="nulová",J1969,0)</f>
        <v>0</v>
      </c>
      <c r="BJ1969" s="17" t="s">
        <v>21</v>
      </c>
      <c r="BK1969" s="150">
        <f>ROUND(I1969*H1969,2)</f>
        <v>0</v>
      </c>
      <c r="BL1969" s="17" t="s">
        <v>237</v>
      </c>
      <c r="BM1969" s="149" t="s">
        <v>1597</v>
      </c>
    </row>
    <row r="1970" spans="2:65" s="12" customFormat="1" ht="11.25">
      <c r="B1970" s="151"/>
      <c r="D1970" s="152" t="s">
        <v>250</v>
      </c>
      <c r="E1970" s="153" t="s">
        <v>1</v>
      </c>
      <c r="F1970" s="154" t="s">
        <v>1598</v>
      </c>
      <c r="H1970" s="155">
        <v>1.71</v>
      </c>
      <c r="I1970" s="156"/>
      <c r="L1970" s="151"/>
      <c r="M1970" s="157"/>
      <c r="T1970" s="158"/>
      <c r="AT1970" s="153" t="s">
        <v>250</v>
      </c>
      <c r="AU1970" s="153" t="s">
        <v>89</v>
      </c>
      <c r="AV1970" s="12" t="s">
        <v>89</v>
      </c>
      <c r="AW1970" s="12" t="s">
        <v>36</v>
      </c>
      <c r="AX1970" s="12" t="s">
        <v>21</v>
      </c>
      <c r="AY1970" s="153" t="s">
        <v>230</v>
      </c>
    </row>
    <row r="1971" spans="2:65" s="1" customFormat="1" ht="24.2" customHeight="1">
      <c r="B1971" s="32"/>
      <c r="C1971" s="138" t="s">
        <v>1599</v>
      </c>
      <c r="D1971" s="138" t="s">
        <v>232</v>
      </c>
      <c r="E1971" s="139" t="s">
        <v>1600</v>
      </c>
      <c r="F1971" s="140" t="s">
        <v>1601</v>
      </c>
      <c r="G1971" s="141" t="s">
        <v>350</v>
      </c>
      <c r="H1971" s="142">
        <v>6.84</v>
      </c>
      <c r="I1971" s="143"/>
      <c r="J1971" s="144">
        <f>ROUND(I1971*H1971,2)</f>
        <v>0</v>
      </c>
      <c r="K1971" s="140" t="s">
        <v>236</v>
      </c>
      <c r="L1971" s="32"/>
      <c r="M1971" s="145" t="s">
        <v>1</v>
      </c>
      <c r="N1971" s="146" t="s">
        <v>46</v>
      </c>
      <c r="P1971" s="147">
        <f>O1971*H1971</f>
        <v>0</v>
      </c>
      <c r="Q1971" s="147">
        <v>0</v>
      </c>
      <c r="R1971" s="147">
        <f>Q1971*H1971</f>
        <v>0</v>
      </c>
      <c r="S1971" s="147">
        <v>0</v>
      </c>
      <c r="T1971" s="148">
        <f>S1971*H1971</f>
        <v>0</v>
      </c>
      <c r="AR1971" s="149" t="s">
        <v>237</v>
      </c>
      <c r="AT1971" s="149" t="s">
        <v>232</v>
      </c>
      <c r="AU1971" s="149" t="s">
        <v>89</v>
      </c>
      <c r="AY1971" s="17" t="s">
        <v>230</v>
      </c>
      <c r="BE1971" s="150">
        <f>IF(N1971="základní",J1971,0)</f>
        <v>0</v>
      </c>
      <c r="BF1971" s="150">
        <f>IF(N1971="snížená",J1971,0)</f>
        <v>0</v>
      </c>
      <c r="BG1971" s="150">
        <f>IF(N1971="zákl. přenesená",J1971,0)</f>
        <v>0</v>
      </c>
      <c r="BH1971" s="150">
        <f>IF(N1971="sníž. přenesená",J1971,0)</f>
        <v>0</v>
      </c>
      <c r="BI1971" s="150">
        <f>IF(N1971="nulová",J1971,0)</f>
        <v>0</v>
      </c>
      <c r="BJ1971" s="17" t="s">
        <v>21</v>
      </c>
      <c r="BK1971" s="150">
        <f>ROUND(I1971*H1971,2)</f>
        <v>0</v>
      </c>
      <c r="BL1971" s="17" t="s">
        <v>237</v>
      </c>
      <c r="BM1971" s="149" t="s">
        <v>1602</v>
      </c>
    </row>
    <row r="1972" spans="2:65" s="12" customFormat="1" ht="11.25">
      <c r="B1972" s="151"/>
      <c r="D1972" s="152" t="s">
        <v>250</v>
      </c>
      <c r="F1972" s="154" t="s">
        <v>1603</v>
      </c>
      <c r="H1972" s="155">
        <v>6.84</v>
      </c>
      <c r="I1972" s="156"/>
      <c r="L1972" s="151"/>
      <c r="M1972" s="157"/>
      <c r="T1972" s="158"/>
      <c r="AT1972" s="153" t="s">
        <v>250</v>
      </c>
      <c r="AU1972" s="153" t="s">
        <v>89</v>
      </c>
      <c r="AV1972" s="12" t="s">
        <v>89</v>
      </c>
      <c r="AW1972" s="12" t="s">
        <v>4</v>
      </c>
      <c r="AX1972" s="12" t="s">
        <v>21</v>
      </c>
      <c r="AY1972" s="153" t="s">
        <v>230</v>
      </c>
    </row>
    <row r="1973" spans="2:65" s="1" customFormat="1" ht="21.75" customHeight="1">
      <c r="B1973" s="32"/>
      <c r="C1973" s="138" t="s">
        <v>1604</v>
      </c>
      <c r="D1973" s="138" t="s">
        <v>232</v>
      </c>
      <c r="E1973" s="139" t="s">
        <v>1605</v>
      </c>
      <c r="F1973" s="140" t="s">
        <v>1606</v>
      </c>
      <c r="G1973" s="141" t="s">
        <v>247</v>
      </c>
      <c r="H1973" s="142">
        <v>219.4</v>
      </c>
      <c r="I1973" s="143"/>
      <c r="J1973" s="144">
        <f>ROUND(I1973*H1973,2)</f>
        <v>0</v>
      </c>
      <c r="K1973" s="140" t="s">
        <v>236</v>
      </c>
      <c r="L1973" s="32"/>
      <c r="M1973" s="145" t="s">
        <v>1</v>
      </c>
      <c r="N1973" s="146" t="s">
        <v>46</v>
      </c>
      <c r="P1973" s="147">
        <f>O1973*H1973</f>
        <v>0</v>
      </c>
      <c r="Q1973" s="147">
        <v>0</v>
      </c>
      <c r="R1973" s="147">
        <f>Q1973*H1973</f>
        <v>0</v>
      </c>
      <c r="S1973" s="147">
        <v>4.3999999999999997E-2</v>
      </c>
      <c r="T1973" s="148">
        <f>S1973*H1973</f>
        <v>9.6535999999999991</v>
      </c>
      <c r="AR1973" s="149" t="s">
        <v>237</v>
      </c>
      <c r="AT1973" s="149" t="s">
        <v>232</v>
      </c>
      <c r="AU1973" s="149" t="s">
        <v>89</v>
      </c>
      <c r="AY1973" s="17" t="s">
        <v>230</v>
      </c>
      <c r="BE1973" s="150">
        <f>IF(N1973="základní",J1973,0)</f>
        <v>0</v>
      </c>
      <c r="BF1973" s="150">
        <f>IF(N1973="snížená",J1973,0)</f>
        <v>0</v>
      </c>
      <c r="BG1973" s="150">
        <f>IF(N1973="zákl. přenesená",J1973,0)</f>
        <v>0</v>
      </c>
      <c r="BH1973" s="150">
        <f>IF(N1973="sníž. přenesená",J1973,0)</f>
        <v>0</v>
      </c>
      <c r="BI1973" s="150">
        <f>IF(N1973="nulová",J1973,0)</f>
        <v>0</v>
      </c>
      <c r="BJ1973" s="17" t="s">
        <v>21</v>
      </c>
      <c r="BK1973" s="150">
        <f>ROUND(I1973*H1973,2)</f>
        <v>0</v>
      </c>
      <c r="BL1973" s="17" t="s">
        <v>237</v>
      </c>
      <c r="BM1973" s="149" t="s">
        <v>1607</v>
      </c>
    </row>
    <row r="1974" spans="2:65" s="12" customFormat="1" ht="11.25">
      <c r="B1974" s="151"/>
      <c r="D1974" s="152" t="s">
        <v>250</v>
      </c>
      <c r="E1974" s="153" t="s">
        <v>1</v>
      </c>
      <c r="F1974" s="154" t="s">
        <v>1608</v>
      </c>
      <c r="H1974" s="155">
        <v>2.7</v>
      </c>
      <c r="I1974" s="156"/>
      <c r="L1974" s="151"/>
      <c r="M1974" s="157"/>
      <c r="T1974" s="158"/>
      <c r="AT1974" s="153" t="s">
        <v>250</v>
      </c>
      <c r="AU1974" s="153" t="s">
        <v>89</v>
      </c>
      <c r="AV1974" s="12" t="s">
        <v>89</v>
      </c>
      <c r="AW1974" s="12" t="s">
        <v>36</v>
      </c>
      <c r="AX1974" s="12" t="s">
        <v>81</v>
      </c>
      <c r="AY1974" s="153" t="s">
        <v>230</v>
      </c>
    </row>
    <row r="1975" spans="2:65" s="12" customFormat="1" ht="11.25">
      <c r="B1975" s="151"/>
      <c r="D1975" s="152" t="s">
        <v>250</v>
      </c>
      <c r="E1975" s="153" t="s">
        <v>1</v>
      </c>
      <c r="F1975" s="154" t="s">
        <v>1609</v>
      </c>
      <c r="H1975" s="155">
        <v>8.5</v>
      </c>
      <c r="I1975" s="156"/>
      <c r="L1975" s="151"/>
      <c r="M1975" s="157"/>
      <c r="T1975" s="158"/>
      <c r="AT1975" s="153" t="s">
        <v>250</v>
      </c>
      <c r="AU1975" s="153" t="s">
        <v>89</v>
      </c>
      <c r="AV1975" s="12" t="s">
        <v>89</v>
      </c>
      <c r="AW1975" s="12" t="s">
        <v>36</v>
      </c>
      <c r="AX1975" s="12" t="s">
        <v>81</v>
      </c>
      <c r="AY1975" s="153" t="s">
        <v>230</v>
      </c>
    </row>
    <row r="1976" spans="2:65" s="12" customFormat="1" ht="11.25">
      <c r="B1976" s="151"/>
      <c r="D1976" s="152" t="s">
        <v>250</v>
      </c>
      <c r="E1976" s="153" t="s">
        <v>1</v>
      </c>
      <c r="F1976" s="154" t="s">
        <v>1610</v>
      </c>
      <c r="H1976" s="155">
        <v>208.2</v>
      </c>
      <c r="I1976" s="156"/>
      <c r="L1976" s="151"/>
      <c r="M1976" s="157"/>
      <c r="T1976" s="158"/>
      <c r="AT1976" s="153" t="s">
        <v>250</v>
      </c>
      <c r="AU1976" s="153" t="s">
        <v>89</v>
      </c>
      <c r="AV1976" s="12" t="s">
        <v>89</v>
      </c>
      <c r="AW1976" s="12" t="s">
        <v>36</v>
      </c>
      <c r="AX1976" s="12" t="s">
        <v>81</v>
      </c>
      <c r="AY1976" s="153" t="s">
        <v>230</v>
      </c>
    </row>
    <row r="1977" spans="2:65" s="13" customFormat="1" ht="11.25">
      <c r="B1977" s="159"/>
      <c r="D1977" s="152" t="s">
        <v>250</v>
      </c>
      <c r="E1977" s="160" t="s">
        <v>1</v>
      </c>
      <c r="F1977" s="161" t="s">
        <v>252</v>
      </c>
      <c r="H1977" s="162">
        <v>219.4</v>
      </c>
      <c r="I1977" s="163"/>
      <c r="L1977" s="159"/>
      <c r="M1977" s="164"/>
      <c r="T1977" s="165"/>
      <c r="AT1977" s="160" t="s">
        <v>250</v>
      </c>
      <c r="AU1977" s="160" t="s">
        <v>89</v>
      </c>
      <c r="AV1977" s="13" t="s">
        <v>237</v>
      </c>
      <c r="AW1977" s="13" t="s">
        <v>36</v>
      </c>
      <c r="AX1977" s="13" t="s">
        <v>21</v>
      </c>
      <c r="AY1977" s="160" t="s">
        <v>230</v>
      </c>
    </row>
    <row r="1978" spans="2:65" s="1" customFormat="1" ht="11.25">
      <c r="B1978" s="32"/>
      <c r="D1978" s="152" t="s">
        <v>257</v>
      </c>
      <c r="F1978" s="166" t="s">
        <v>526</v>
      </c>
      <c r="L1978" s="32"/>
      <c r="M1978" s="167"/>
      <c r="T1978" s="56"/>
      <c r="AU1978" s="17" t="s">
        <v>89</v>
      </c>
    </row>
    <row r="1979" spans="2:65" s="1" customFormat="1" ht="11.25">
      <c r="B1979" s="32"/>
      <c r="D1979" s="152" t="s">
        <v>257</v>
      </c>
      <c r="F1979" s="168" t="s">
        <v>527</v>
      </c>
      <c r="H1979" s="169">
        <v>2.7</v>
      </c>
      <c r="L1979" s="32"/>
      <c r="M1979" s="167"/>
      <c r="T1979" s="56"/>
      <c r="AU1979" s="17" t="s">
        <v>89</v>
      </c>
    </row>
    <row r="1980" spans="2:65" s="1" customFormat="1" ht="11.25">
      <c r="B1980" s="32"/>
      <c r="D1980" s="152" t="s">
        <v>257</v>
      </c>
      <c r="F1980" s="168" t="s">
        <v>252</v>
      </c>
      <c r="H1980" s="169">
        <v>2.7</v>
      </c>
      <c r="L1980" s="32"/>
      <c r="M1980" s="167"/>
      <c r="T1980" s="56"/>
      <c r="AU1980" s="17" t="s">
        <v>89</v>
      </c>
    </row>
    <row r="1981" spans="2:65" s="1" customFormat="1" ht="11.25">
      <c r="B1981" s="32"/>
      <c r="D1981" s="152" t="s">
        <v>257</v>
      </c>
      <c r="F1981" s="166" t="s">
        <v>528</v>
      </c>
      <c r="L1981" s="32"/>
      <c r="M1981" s="167"/>
      <c r="T1981" s="56"/>
      <c r="AU1981" s="17" t="s">
        <v>89</v>
      </c>
    </row>
    <row r="1982" spans="2:65" s="1" customFormat="1" ht="11.25">
      <c r="B1982" s="32"/>
      <c r="D1982" s="152" t="s">
        <v>257</v>
      </c>
      <c r="F1982" s="168" t="s">
        <v>529</v>
      </c>
      <c r="H1982" s="169">
        <v>8.5</v>
      </c>
      <c r="L1982" s="32"/>
      <c r="M1982" s="167"/>
      <c r="T1982" s="56"/>
      <c r="AU1982" s="17" t="s">
        <v>89</v>
      </c>
    </row>
    <row r="1983" spans="2:65" s="1" customFormat="1" ht="11.25">
      <c r="B1983" s="32"/>
      <c r="D1983" s="152" t="s">
        <v>257</v>
      </c>
      <c r="F1983" s="168" t="s">
        <v>252</v>
      </c>
      <c r="H1983" s="169">
        <v>8.5</v>
      </c>
      <c r="L1983" s="32"/>
      <c r="M1983" s="167"/>
      <c r="T1983" s="56"/>
      <c r="AU1983" s="17" t="s">
        <v>89</v>
      </c>
    </row>
    <row r="1984" spans="2:65" s="1" customFormat="1" ht="11.25">
      <c r="B1984" s="32"/>
      <c r="D1984" s="152" t="s">
        <v>257</v>
      </c>
      <c r="F1984" s="166" t="s">
        <v>530</v>
      </c>
      <c r="L1984" s="32"/>
      <c r="M1984" s="167"/>
      <c r="T1984" s="56"/>
      <c r="AU1984" s="17" t="s">
        <v>89</v>
      </c>
    </row>
    <row r="1985" spans="2:65" s="1" customFormat="1" ht="11.25">
      <c r="B1985" s="32"/>
      <c r="D1985" s="152" t="s">
        <v>257</v>
      </c>
      <c r="F1985" s="168" t="s">
        <v>531</v>
      </c>
      <c r="H1985" s="169">
        <v>19.7</v>
      </c>
      <c r="L1985" s="32"/>
      <c r="M1985" s="167"/>
      <c r="T1985" s="56"/>
      <c r="AU1985" s="17" t="s">
        <v>89</v>
      </c>
    </row>
    <row r="1986" spans="2:65" s="1" customFormat="1" ht="11.25">
      <c r="B1986" s="32"/>
      <c r="D1986" s="152" t="s">
        <v>257</v>
      </c>
      <c r="F1986" s="168" t="s">
        <v>532</v>
      </c>
      <c r="H1986" s="169">
        <v>184.5</v>
      </c>
      <c r="L1986" s="32"/>
      <c r="M1986" s="167"/>
      <c r="T1986" s="56"/>
      <c r="AU1986" s="17" t="s">
        <v>89</v>
      </c>
    </row>
    <row r="1987" spans="2:65" s="1" customFormat="1" ht="11.25">
      <c r="B1987" s="32"/>
      <c r="D1987" s="152" t="s">
        <v>257</v>
      </c>
      <c r="F1987" s="168" t="s">
        <v>533</v>
      </c>
      <c r="H1987" s="169">
        <v>4</v>
      </c>
      <c r="L1987" s="32"/>
      <c r="M1987" s="167"/>
      <c r="T1987" s="56"/>
      <c r="AU1987" s="17" t="s">
        <v>89</v>
      </c>
    </row>
    <row r="1988" spans="2:65" s="1" customFormat="1" ht="11.25">
      <c r="B1988" s="32"/>
      <c r="D1988" s="152" t="s">
        <v>257</v>
      </c>
      <c r="F1988" s="168" t="s">
        <v>534</v>
      </c>
      <c r="H1988" s="169">
        <v>-8</v>
      </c>
      <c r="L1988" s="32"/>
      <c r="M1988" s="167"/>
      <c r="T1988" s="56"/>
      <c r="AU1988" s="17" t="s">
        <v>89</v>
      </c>
    </row>
    <row r="1989" spans="2:65" s="1" customFormat="1" ht="11.25">
      <c r="B1989" s="32"/>
      <c r="D1989" s="152" t="s">
        <v>257</v>
      </c>
      <c r="F1989" s="168" t="s">
        <v>252</v>
      </c>
      <c r="H1989" s="169">
        <v>200.2</v>
      </c>
      <c r="L1989" s="32"/>
      <c r="M1989" s="167"/>
      <c r="T1989" s="56"/>
      <c r="AU1989" s="17" t="s">
        <v>89</v>
      </c>
    </row>
    <row r="1990" spans="2:65" s="1" customFormat="1" ht="24.2" customHeight="1">
      <c r="B1990" s="32"/>
      <c r="C1990" s="138" t="s">
        <v>1611</v>
      </c>
      <c r="D1990" s="138" t="s">
        <v>232</v>
      </c>
      <c r="E1990" s="139" t="s">
        <v>1612</v>
      </c>
      <c r="F1990" s="140" t="s">
        <v>1613</v>
      </c>
      <c r="G1990" s="141" t="s">
        <v>247</v>
      </c>
      <c r="H1990" s="142">
        <v>250.2</v>
      </c>
      <c r="I1990" s="143"/>
      <c r="J1990" s="144">
        <f>ROUND(I1990*H1990,2)</f>
        <v>0</v>
      </c>
      <c r="K1990" s="140" t="s">
        <v>236</v>
      </c>
      <c r="L1990" s="32"/>
      <c r="M1990" s="145" t="s">
        <v>1</v>
      </c>
      <c r="N1990" s="146" t="s">
        <v>46</v>
      </c>
      <c r="P1990" s="147">
        <f>O1990*H1990</f>
        <v>0</v>
      </c>
      <c r="Q1990" s="147">
        <v>0</v>
      </c>
      <c r="R1990" s="147">
        <f>Q1990*H1990</f>
        <v>0</v>
      </c>
      <c r="S1990" s="147">
        <v>9.7000000000000003E-2</v>
      </c>
      <c r="T1990" s="148">
        <f>S1990*H1990</f>
        <v>24.269400000000001</v>
      </c>
      <c r="AR1990" s="149" t="s">
        <v>237</v>
      </c>
      <c r="AT1990" s="149" t="s">
        <v>232</v>
      </c>
      <c r="AU1990" s="149" t="s">
        <v>89</v>
      </c>
      <c r="AY1990" s="17" t="s">
        <v>230</v>
      </c>
      <c r="BE1990" s="150">
        <f>IF(N1990="základní",J1990,0)</f>
        <v>0</v>
      </c>
      <c r="BF1990" s="150">
        <f>IF(N1990="snížená",J1990,0)</f>
        <v>0</v>
      </c>
      <c r="BG1990" s="150">
        <f>IF(N1990="zákl. přenesená",J1990,0)</f>
        <v>0</v>
      </c>
      <c r="BH1990" s="150">
        <f>IF(N1990="sníž. přenesená",J1990,0)</f>
        <v>0</v>
      </c>
      <c r="BI1990" s="150">
        <f>IF(N1990="nulová",J1990,0)</f>
        <v>0</v>
      </c>
      <c r="BJ1990" s="17" t="s">
        <v>21</v>
      </c>
      <c r="BK1990" s="150">
        <f>ROUND(I1990*H1990,2)</f>
        <v>0</v>
      </c>
      <c r="BL1990" s="17" t="s">
        <v>237</v>
      </c>
      <c r="BM1990" s="149" t="s">
        <v>1614</v>
      </c>
    </row>
    <row r="1991" spans="2:65" s="12" customFormat="1" ht="11.25">
      <c r="B1991" s="151"/>
      <c r="D1991" s="152" t="s">
        <v>250</v>
      </c>
      <c r="E1991" s="153" t="s">
        <v>1</v>
      </c>
      <c r="F1991" s="154" t="s">
        <v>1615</v>
      </c>
      <c r="H1991" s="155">
        <v>250.2</v>
      </c>
      <c r="I1991" s="156"/>
      <c r="L1991" s="151"/>
      <c r="M1991" s="157"/>
      <c r="T1991" s="158"/>
      <c r="AT1991" s="153" t="s">
        <v>250</v>
      </c>
      <c r="AU1991" s="153" t="s">
        <v>89</v>
      </c>
      <c r="AV1991" s="12" t="s">
        <v>89</v>
      </c>
      <c r="AW1991" s="12" t="s">
        <v>36</v>
      </c>
      <c r="AX1991" s="12" t="s">
        <v>21</v>
      </c>
      <c r="AY1991" s="153" t="s">
        <v>230</v>
      </c>
    </row>
    <row r="1992" spans="2:65" s="1" customFormat="1" ht="11.25">
      <c r="B1992" s="32"/>
      <c r="D1992" s="152" t="s">
        <v>257</v>
      </c>
      <c r="F1992" s="166" t="s">
        <v>465</v>
      </c>
      <c r="L1992" s="32"/>
      <c r="M1992" s="167"/>
      <c r="T1992" s="56"/>
      <c r="AU1992" s="17" t="s">
        <v>89</v>
      </c>
    </row>
    <row r="1993" spans="2:65" s="1" customFormat="1" ht="11.25">
      <c r="B1993" s="32"/>
      <c r="D1993" s="152" t="s">
        <v>257</v>
      </c>
      <c r="F1993" s="168" t="s">
        <v>466</v>
      </c>
      <c r="H1993" s="169">
        <v>250.5</v>
      </c>
      <c r="L1993" s="32"/>
      <c r="M1993" s="167"/>
      <c r="T1993" s="56"/>
      <c r="AU1993" s="17" t="s">
        <v>89</v>
      </c>
    </row>
    <row r="1994" spans="2:65" s="1" customFormat="1" ht="11.25">
      <c r="B1994" s="32"/>
      <c r="D1994" s="152" t="s">
        <v>257</v>
      </c>
      <c r="F1994" s="168" t="s">
        <v>252</v>
      </c>
      <c r="H1994" s="169">
        <v>250.5</v>
      </c>
      <c r="L1994" s="32"/>
      <c r="M1994" s="167"/>
      <c r="T1994" s="56"/>
      <c r="AU1994" s="17" t="s">
        <v>89</v>
      </c>
    </row>
    <row r="1995" spans="2:65" s="1" customFormat="1" ht="24.2" customHeight="1">
      <c r="B1995" s="32"/>
      <c r="C1995" s="138" t="s">
        <v>1616</v>
      </c>
      <c r="D1995" s="138" t="s">
        <v>232</v>
      </c>
      <c r="E1995" s="139" t="s">
        <v>1617</v>
      </c>
      <c r="F1995" s="140" t="s">
        <v>1618</v>
      </c>
      <c r="G1995" s="141" t="s">
        <v>350</v>
      </c>
      <c r="H1995" s="142">
        <v>36.639000000000003</v>
      </c>
      <c r="I1995" s="143"/>
      <c r="J1995" s="144">
        <f>ROUND(I1995*H1995,2)</f>
        <v>0</v>
      </c>
      <c r="K1995" s="140" t="s">
        <v>236</v>
      </c>
      <c r="L1995" s="32"/>
      <c r="M1995" s="145" t="s">
        <v>1</v>
      </c>
      <c r="N1995" s="146" t="s">
        <v>46</v>
      </c>
      <c r="P1995" s="147">
        <f>O1995*H1995</f>
        <v>0</v>
      </c>
      <c r="Q1995" s="147">
        <v>0</v>
      </c>
      <c r="R1995" s="147">
        <f>Q1995*H1995</f>
        <v>0</v>
      </c>
      <c r="S1995" s="147">
        <v>0</v>
      </c>
      <c r="T1995" s="148">
        <f>S1995*H1995</f>
        <v>0</v>
      </c>
      <c r="AR1995" s="149" t="s">
        <v>237</v>
      </c>
      <c r="AT1995" s="149" t="s">
        <v>232</v>
      </c>
      <c r="AU1995" s="149" t="s">
        <v>89</v>
      </c>
      <c r="AY1995" s="17" t="s">
        <v>230</v>
      </c>
      <c r="BE1995" s="150">
        <f>IF(N1995="základní",J1995,0)</f>
        <v>0</v>
      </c>
      <c r="BF1995" s="150">
        <f>IF(N1995="snížená",J1995,0)</f>
        <v>0</v>
      </c>
      <c r="BG1995" s="150">
        <f>IF(N1995="zákl. přenesená",J1995,0)</f>
        <v>0</v>
      </c>
      <c r="BH1995" s="150">
        <f>IF(N1995="sníž. přenesená",J1995,0)</f>
        <v>0</v>
      </c>
      <c r="BI1995" s="150">
        <f>IF(N1995="nulová",J1995,0)</f>
        <v>0</v>
      </c>
      <c r="BJ1995" s="17" t="s">
        <v>21</v>
      </c>
      <c r="BK1995" s="150">
        <f>ROUND(I1995*H1995,2)</f>
        <v>0</v>
      </c>
      <c r="BL1995" s="17" t="s">
        <v>237</v>
      </c>
      <c r="BM1995" s="149" t="s">
        <v>1619</v>
      </c>
    </row>
    <row r="1996" spans="2:65" s="1" customFormat="1" ht="24.2" customHeight="1">
      <c r="B1996" s="32"/>
      <c r="C1996" s="138" t="s">
        <v>1620</v>
      </c>
      <c r="D1996" s="138" t="s">
        <v>232</v>
      </c>
      <c r="E1996" s="139" t="s">
        <v>1595</v>
      </c>
      <c r="F1996" s="140" t="s">
        <v>1596</v>
      </c>
      <c r="G1996" s="141" t="s">
        <v>350</v>
      </c>
      <c r="H1996" s="142">
        <v>36.639000000000003</v>
      </c>
      <c r="I1996" s="143"/>
      <c r="J1996" s="144">
        <f>ROUND(I1996*H1996,2)</f>
        <v>0</v>
      </c>
      <c r="K1996" s="140" t="s">
        <v>236</v>
      </c>
      <c r="L1996" s="32"/>
      <c r="M1996" s="145" t="s">
        <v>1</v>
      </c>
      <c r="N1996" s="146" t="s">
        <v>46</v>
      </c>
      <c r="P1996" s="147">
        <f>O1996*H1996</f>
        <v>0</v>
      </c>
      <c r="Q1996" s="147">
        <v>0</v>
      </c>
      <c r="R1996" s="147">
        <f>Q1996*H1996</f>
        <v>0</v>
      </c>
      <c r="S1996" s="147">
        <v>0</v>
      </c>
      <c r="T1996" s="148">
        <f>S1996*H1996</f>
        <v>0</v>
      </c>
      <c r="AR1996" s="149" t="s">
        <v>237</v>
      </c>
      <c r="AT1996" s="149" t="s">
        <v>232</v>
      </c>
      <c r="AU1996" s="149" t="s">
        <v>89</v>
      </c>
      <c r="AY1996" s="17" t="s">
        <v>230</v>
      </c>
      <c r="BE1996" s="150">
        <f>IF(N1996="základní",J1996,0)</f>
        <v>0</v>
      </c>
      <c r="BF1996" s="150">
        <f>IF(N1996="snížená",J1996,0)</f>
        <v>0</v>
      </c>
      <c r="BG1996" s="150">
        <f>IF(N1996="zákl. přenesená",J1996,0)</f>
        <v>0</v>
      </c>
      <c r="BH1996" s="150">
        <f>IF(N1996="sníž. přenesená",J1996,0)</f>
        <v>0</v>
      </c>
      <c r="BI1996" s="150">
        <f>IF(N1996="nulová",J1996,0)</f>
        <v>0</v>
      </c>
      <c r="BJ1996" s="17" t="s">
        <v>21</v>
      </c>
      <c r="BK1996" s="150">
        <f>ROUND(I1996*H1996,2)</f>
        <v>0</v>
      </c>
      <c r="BL1996" s="17" t="s">
        <v>237</v>
      </c>
      <c r="BM1996" s="149" t="s">
        <v>1621</v>
      </c>
    </row>
    <row r="1997" spans="2:65" s="1" customFormat="1" ht="24.2" customHeight="1">
      <c r="B1997" s="32"/>
      <c r="C1997" s="138" t="s">
        <v>1622</v>
      </c>
      <c r="D1997" s="138" t="s">
        <v>232</v>
      </c>
      <c r="E1997" s="139" t="s">
        <v>1600</v>
      </c>
      <c r="F1997" s="140" t="s">
        <v>1601</v>
      </c>
      <c r="G1997" s="141" t="s">
        <v>350</v>
      </c>
      <c r="H1997" s="142">
        <v>329.75099999999998</v>
      </c>
      <c r="I1997" s="143"/>
      <c r="J1997" s="144">
        <f>ROUND(I1997*H1997,2)</f>
        <v>0</v>
      </c>
      <c r="K1997" s="140" t="s">
        <v>236</v>
      </c>
      <c r="L1997" s="32"/>
      <c r="M1997" s="145" t="s">
        <v>1</v>
      </c>
      <c r="N1997" s="146" t="s">
        <v>46</v>
      </c>
      <c r="P1997" s="147">
        <f>O1997*H1997</f>
        <v>0</v>
      </c>
      <c r="Q1997" s="147">
        <v>0</v>
      </c>
      <c r="R1997" s="147">
        <f>Q1997*H1997</f>
        <v>0</v>
      </c>
      <c r="S1997" s="147">
        <v>0</v>
      </c>
      <c r="T1997" s="148">
        <f>S1997*H1997</f>
        <v>0</v>
      </c>
      <c r="AR1997" s="149" t="s">
        <v>237</v>
      </c>
      <c r="AT1997" s="149" t="s">
        <v>232</v>
      </c>
      <c r="AU1997" s="149" t="s">
        <v>89</v>
      </c>
      <c r="AY1997" s="17" t="s">
        <v>230</v>
      </c>
      <c r="BE1997" s="150">
        <f>IF(N1997="základní",J1997,0)</f>
        <v>0</v>
      </c>
      <c r="BF1997" s="150">
        <f>IF(N1997="snížená",J1997,0)</f>
        <v>0</v>
      </c>
      <c r="BG1997" s="150">
        <f>IF(N1997="zákl. přenesená",J1997,0)</f>
        <v>0</v>
      </c>
      <c r="BH1997" s="150">
        <f>IF(N1997="sníž. přenesená",J1997,0)</f>
        <v>0</v>
      </c>
      <c r="BI1997" s="150">
        <f>IF(N1997="nulová",J1997,0)</f>
        <v>0</v>
      </c>
      <c r="BJ1997" s="17" t="s">
        <v>21</v>
      </c>
      <c r="BK1997" s="150">
        <f>ROUND(I1997*H1997,2)</f>
        <v>0</v>
      </c>
      <c r="BL1997" s="17" t="s">
        <v>237</v>
      </c>
      <c r="BM1997" s="149" t="s">
        <v>1623</v>
      </c>
    </row>
    <row r="1998" spans="2:65" s="12" customFormat="1" ht="11.25">
      <c r="B1998" s="151"/>
      <c r="D1998" s="152" t="s">
        <v>250</v>
      </c>
      <c r="F1998" s="154" t="s">
        <v>1624</v>
      </c>
      <c r="H1998" s="155">
        <v>329.75099999999998</v>
      </c>
      <c r="I1998" s="156"/>
      <c r="L1998" s="151"/>
      <c r="M1998" s="157"/>
      <c r="T1998" s="158"/>
      <c r="AT1998" s="153" t="s">
        <v>250</v>
      </c>
      <c r="AU1998" s="153" t="s">
        <v>89</v>
      </c>
      <c r="AV1998" s="12" t="s">
        <v>89</v>
      </c>
      <c r="AW1998" s="12" t="s">
        <v>4</v>
      </c>
      <c r="AX1998" s="12" t="s">
        <v>21</v>
      </c>
      <c r="AY1998" s="153" t="s">
        <v>230</v>
      </c>
    </row>
    <row r="1999" spans="2:65" s="1" customFormat="1" ht="16.5" customHeight="1">
      <c r="B1999" s="32"/>
      <c r="C1999" s="138" t="s">
        <v>1625</v>
      </c>
      <c r="D1999" s="138" t="s">
        <v>232</v>
      </c>
      <c r="E1999" s="139" t="s">
        <v>1626</v>
      </c>
      <c r="F1999" s="140" t="s">
        <v>1627</v>
      </c>
      <c r="G1999" s="141" t="s">
        <v>350</v>
      </c>
      <c r="H1999" s="142">
        <v>36.639000000000003</v>
      </c>
      <c r="I1999" s="143"/>
      <c r="J1999" s="144">
        <f>ROUND(I1999*H1999,2)</f>
        <v>0</v>
      </c>
      <c r="K1999" s="140" t="s">
        <v>248</v>
      </c>
      <c r="L1999" s="32"/>
      <c r="M1999" s="145" t="s">
        <v>1</v>
      </c>
      <c r="N1999" s="146" t="s">
        <v>46</v>
      </c>
      <c r="P1999" s="147">
        <f>O1999*H1999</f>
        <v>0</v>
      </c>
      <c r="Q1999" s="147">
        <v>0</v>
      </c>
      <c r="R1999" s="147">
        <f>Q1999*H1999</f>
        <v>0</v>
      </c>
      <c r="S1999" s="147">
        <v>0</v>
      </c>
      <c r="T1999" s="148">
        <f>S1999*H1999</f>
        <v>0</v>
      </c>
      <c r="AR1999" s="149" t="s">
        <v>237</v>
      </c>
      <c r="AT1999" s="149" t="s">
        <v>232</v>
      </c>
      <c r="AU1999" s="149" t="s">
        <v>89</v>
      </c>
      <c r="AY1999" s="17" t="s">
        <v>230</v>
      </c>
      <c r="BE1999" s="150">
        <f>IF(N1999="základní",J1999,0)</f>
        <v>0</v>
      </c>
      <c r="BF1999" s="150">
        <f>IF(N1999="snížená",J1999,0)</f>
        <v>0</v>
      </c>
      <c r="BG1999" s="150">
        <f>IF(N1999="zákl. přenesená",J1999,0)</f>
        <v>0</v>
      </c>
      <c r="BH1999" s="150">
        <f>IF(N1999="sníž. přenesená",J1999,0)</f>
        <v>0</v>
      </c>
      <c r="BI1999" s="150">
        <f>IF(N1999="nulová",J1999,0)</f>
        <v>0</v>
      </c>
      <c r="BJ1999" s="17" t="s">
        <v>21</v>
      </c>
      <c r="BK1999" s="150">
        <f>ROUND(I1999*H1999,2)</f>
        <v>0</v>
      </c>
      <c r="BL1999" s="17" t="s">
        <v>237</v>
      </c>
      <c r="BM1999" s="149" t="s">
        <v>1628</v>
      </c>
    </row>
    <row r="2000" spans="2:65" s="1" customFormat="1" ht="16.5" customHeight="1">
      <c r="B2000" s="32"/>
      <c r="C2000" s="138" t="s">
        <v>1629</v>
      </c>
      <c r="D2000" s="138" t="s">
        <v>232</v>
      </c>
      <c r="E2000" s="139" t="s">
        <v>1630</v>
      </c>
      <c r="F2000" s="140" t="s">
        <v>1631</v>
      </c>
      <c r="G2000" s="141" t="s">
        <v>434</v>
      </c>
      <c r="H2000" s="142">
        <v>6.27</v>
      </c>
      <c r="I2000" s="143"/>
      <c r="J2000" s="144">
        <f>ROUND(I2000*H2000,2)</f>
        <v>0</v>
      </c>
      <c r="K2000" s="140" t="s">
        <v>236</v>
      </c>
      <c r="L2000" s="32"/>
      <c r="M2000" s="145" t="s">
        <v>1</v>
      </c>
      <c r="N2000" s="146" t="s">
        <v>46</v>
      </c>
      <c r="P2000" s="147">
        <f>O2000*H2000</f>
        <v>0</v>
      </c>
      <c r="Q2000" s="147">
        <v>0</v>
      </c>
      <c r="R2000" s="147">
        <f>Q2000*H2000</f>
        <v>0</v>
      </c>
      <c r="S2000" s="147">
        <v>2.4</v>
      </c>
      <c r="T2000" s="148">
        <f>S2000*H2000</f>
        <v>15.047999999999998</v>
      </c>
      <c r="AR2000" s="149" t="s">
        <v>237</v>
      </c>
      <c r="AT2000" s="149" t="s">
        <v>232</v>
      </c>
      <c r="AU2000" s="149" t="s">
        <v>89</v>
      </c>
      <c r="AY2000" s="17" t="s">
        <v>230</v>
      </c>
      <c r="BE2000" s="150">
        <f>IF(N2000="základní",J2000,0)</f>
        <v>0</v>
      </c>
      <c r="BF2000" s="150">
        <f>IF(N2000="snížená",J2000,0)</f>
        <v>0</v>
      </c>
      <c r="BG2000" s="150">
        <f>IF(N2000="zákl. přenesená",J2000,0)</f>
        <v>0</v>
      </c>
      <c r="BH2000" s="150">
        <f>IF(N2000="sníž. přenesená",J2000,0)</f>
        <v>0</v>
      </c>
      <c r="BI2000" s="150">
        <f>IF(N2000="nulová",J2000,0)</f>
        <v>0</v>
      </c>
      <c r="BJ2000" s="17" t="s">
        <v>21</v>
      </c>
      <c r="BK2000" s="150">
        <f>ROUND(I2000*H2000,2)</f>
        <v>0</v>
      </c>
      <c r="BL2000" s="17" t="s">
        <v>237</v>
      </c>
      <c r="BM2000" s="149" t="s">
        <v>1632</v>
      </c>
    </row>
    <row r="2001" spans="2:65" s="12" customFormat="1" ht="11.25">
      <c r="B2001" s="151"/>
      <c r="D2001" s="152" t="s">
        <v>250</v>
      </c>
      <c r="E2001" s="153" t="s">
        <v>1</v>
      </c>
      <c r="F2001" s="154" t="s">
        <v>1633</v>
      </c>
      <c r="H2001" s="155">
        <v>6.27</v>
      </c>
      <c r="I2001" s="156"/>
      <c r="L2001" s="151"/>
      <c r="M2001" s="157"/>
      <c r="T2001" s="158"/>
      <c r="AT2001" s="153" t="s">
        <v>250</v>
      </c>
      <c r="AU2001" s="153" t="s">
        <v>89</v>
      </c>
      <c r="AV2001" s="12" t="s">
        <v>89</v>
      </c>
      <c r="AW2001" s="12" t="s">
        <v>36</v>
      </c>
      <c r="AX2001" s="12" t="s">
        <v>21</v>
      </c>
      <c r="AY2001" s="153" t="s">
        <v>230</v>
      </c>
    </row>
    <row r="2002" spans="2:65" s="1" customFormat="1" ht="24.2" customHeight="1">
      <c r="B2002" s="32"/>
      <c r="C2002" s="138" t="s">
        <v>1634</v>
      </c>
      <c r="D2002" s="138" t="s">
        <v>232</v>
      </c>
      <c r="E2002" s="139" t="s">
        <v>1617</v>
      </c>
      <c r="F2002" s="140" t="s">
        <v>1618</v>
      </c>
      <c r="G2002" s="141" t="s">
        <v>350</v>
      </c>
      <c r="H2002" s="142">
        <v>965.601</v>
      </c>
      <c r="I2002" s="143"/>
      <c r="J2002" s="144">
        <f>ROUND(I2002*H2002,2)</f>
        <v>0</v>
      </c>
      <c r="K2002" s="140" t="s">
        <v>236</v>
      </c>
      <c r="L2002" s="32"/>
      <c r="M2002" s="145" t="s">
        <v>1</v>
      </c>
      <c r="N2002" s="146" t="s">
        <v>46</v>
      </c>
      <c r="P2002" s="147">
        <f>O2002*H2002</f>
        <v>0</v>
      </c>
      <c r="Q2002" s="147">
        <v>0</v>
      </c>
      <c r="R2002" s="147">
        <f>Q2002*H2002</f>
        <v>0</v>
      </c>
      <c r="S2002" s="147">
        <v>0</v>
      </c>
      <c r="T2002" s="148">
        <f>S2002*H2002</f>
        <v>0</v>
      </c>
      <c r="AR2002" s="149" t="s">
        <v>237</v>
      </c>
      <c r="AT2002" s="149" t="s">
        <v>232</v>
      </c>
      <c r="AU2002" s="149" t="s">
        <v>89</v>
      </c>
      <c r="AY2002" s="17" t="s">
        <v>230</v>
      </c>
      <c r="BE2002" s="150">
        <f>IF(N2002="základní",J2002,0)</f>
        <v>0</v>
      </c>
      <c r="BF2002" s="150">
        <f>IF(N2002="snížená",J2002,0)</f>
        <v>0</v>
      </c>
      <c r="BG2002" s="150">
        <f>IF(N2002="zákl. přenesená",J2002,0)</f>
        <v>0</v>
      </c>
      <c r="BH2002" s="150">
        <f>IF(N2002="sníž. přenesená",J2002,0)</f>
        <v>0</v>
      </c>
      <c r="BI2002" s="150">
        <f>IF(N2002="nulová",J2002,0)</f>
        <v>0</v>
      </c>
      <c r="BJ2002" s="17" t="s">
        <v>21</v>
      </c>
      <c r="BK2002" s="150">
        <f>ROUND(I2002*H2002,2)</f>
        <v>0</v>
      </c>
      <c r="BL2002" s="17" t="s">
        <v>237</v>
      </c>
      <c r="BM2002" s="149" t="s">
        <v>1635</v>
      </c>
    </row>
    <row r="2003" spans="2:65" s="1" customFormat="1" ht="24.2" customHeight="1">
      <c r="B2003" s="32"/>
      <c r="C2003" s="138" t="s">
        <v>1636</v>
      </c>
      <c r="D2003" s="138" t="s">
        <v>232</v>
      </c>
      <c r="E2003" s="139" t="s">
        <v>1595</v>
      </c>
      <c r="F2003" s="140" t="s">
        <v>1596</v>
      </c>
      <c r="G2003" s="141" t="s">
        <v>350</v>
      </c>
      <c r="H2003" s="142">
        <v>965.601</v>
      </c>
      <c r="I2003" s="143"/>
      <c r="J2003" s="144">
        <f>ROUND(I2003*H2003,2)</f>
        <v>0</v>
      </c>
      <c r="K2003" s="140" t="s">
        <v>236</v>
      </c>
      <c r="L2003" s="32"/>
      <c r="M2003" s="145" t="s">
        <v>1</v>
      </c>
      <c r="N2003" s="146" t="s">
        <v>46</v>
      </c>
      <c r="P2003" s="147">
        <f>O2003*H2003</f>
        <v>0</v>
      </c>
      <c r="Q2003" s="147">
        <v>0</v>
      </c>
      <c r="R2003" s="147">
        <f>Q2003*H2003</f>
        <v>0</v>
      </c>
      <c r="S2003" s="147">
        <v>0</v>
      </c>
      <c r="T2003" s="148">
        <f>S2003*H2003</f>
        <v>0</v>
      </c>
      <c r="AR2003" s="149" t="s">
        <v>237</v>
      </c>
      <c r="AT2003" s="149" t="s">
        <v>232</v>
      </c>
      <c r="AU2003" s="149" t="s">
        <v>89</v>
      </c>
      <c r="AY2003" s="17" t="s">
        <v>230</v>
      </c>
      <c r="BE2003" s="150">
        <f>IF(N2003="základní",J2003,0)</f>
        <v>0</v>
      </c>
      <c r="BF2003" s="150">
        <f>IF(N2003="snížená",J2003,0)</f>
        <v>0</v>
      </c>
      <c r="BG2003" s="150">
        <f>IF(N2003="zákl. přenesená",J2003,0)</f>
        <v>0</v>
      </c>
      <c r="BH2003" s="150">
        <f>IF(N2003="sníž. přenesená",J2003,0)</f>
        <v>0</v>
      </c>
      <c r="BI2003" s="150">
        <f>IF(N2003="nulová",J2003,0)</f>
        <v>0</v>
      </c>
      <c r="BJ2003" s="17" t="s">
        <v>21</v>
      </c>
      <c r="BK2003" s="150">
        <f>ROUND(I2003*H2003,2)</f>
        <v>0</v>
      </c>
      <c r="BL2003" s="17" t="s">
        <v>237</v>
      </c>
      <c r="BM2003" s="149" t="s">
        <v>1637</v>
      </c>
    </row>
    <row r="2004" spans="2:65" s="1" customFormat="1" ht="24.2" customHeight="1">
      <c r="B2004" s="32"/>
      <c r="C2004" s="138" t="s">
        <v>1638</v>
      </c>
      <c r="D2004" s="138" t="s">
        <v>232</v>
      </c>
      <c r="E2004" s="139" t="s">
        <v>1600</v>
      </c>
      <c r="F2004" s="140" t="s">
        <v>1601</v>
      </c>
      <c r="G2004" s="141" t="s">
        <v>350</v>
      </c>
      <c r="H2004" s="142">
        <v>8690.4089999999997</v>
      </c>
      <c r="I2004" s="143"/>
      <c r="J2004" s="144">
        <f>ROUND(I2004*H2004,2)</f>
        <v>0</v>
      </c>
      <c r="K2004" s="140" t="s">
        <v>236</v>
      </c>
      <c r="L2004" s="32"/>
      <c r="M2004" s="145" t="s">
        <v>1</v>
      </c>
      <c r="N2004" s="146" t="s">
        <v>46</v>
      </c>
      <c r="P2004" s="147">
        <f>O2004*H2004</f>
        <v>0</v>
      </c>
      <c r="Q2004" s="147">
        <v>0</v>
      </c>
      <c r="R2004" s="147">
        <f>Q2004*H2004</f>
        <v>0</v>
      </c>
      <c r="S2004" s="147">
        <v>0</v>
      </c>
      <c r="T2004" s="148">
        <f>S2004*H2004</f>
        <v>0</v>
      </c>
      <c r="AR2004" s="149" t="s">
        <v>237</v>
      </c>
      <c r="AT2004" s="149" t="s">
        <v>232</v>
      </c>
      <c r="AU2004" s="149" t="s">
        <v>89</v>
      </c>
      <c r="AY2004" s="17" t="s">
        <v>230</v>
      </c>
      <c r="BE2004" s="150">
        <f>IF(N2004="základní",J2004,0)</f>
        <v>0</v>
      </c>
      <c r="BF2004" s="150">
        <f>IF(N2004="snížená",J2004,0)</f>
        <v>0</v>
      </c>
      <c r="BG2004" s="150">
        <f>IF(N2004="zákl. přenesená",J2004,0)</f>
        <v>0</v>
      </c>
      <c r="BH2004" s="150">
        <f>IF(N2004="sníž. přenesená",J2004,0)</f>
        <v>0</v>
      </c>
      <c r="BI2004" s="150">
        <f>IF(N2004="nulová",J2004,0)</f>
        <v>0</v>
      </c>
      <c r="BJ2004" s="17" t="s">
        <v>21</v>
      </c>
      <c r="BK2004" s="150">
        <f>ROUND(I2004*H2004,2)</f>
        <v>0</v>
      </c>
      <c r="BL2004" s="17" t="s">
        <v>237</v>
      </c>
      <c r="BM2004" s="149" t="s">
        <v>1639</v>
      </c>
    </row>
    <row r="2005" spans="2:65" s="12" customFormat="1" ht="11.25">
      <c r="B2005" s="151"/>
      <c r="D2005" s="152" t="s">
        <v>250</v>
      </c>
      <c r="F2005" s="154" t="s">
        <v>1640</v>
      </c>
      <c r="H2005" s="155">
        <v>8690.4089999999997</v>
      </c>
      <c r="I2005" s="156"/>
      <c r="L2005" s="151"/>
      <c r="M2005" s="157"/>
      <c r="T2005" s="158"/>
      <c r="AT2005" s="153" t="s">
        <v>250</v>
      </c>
      <c r="AU2005" s="153" t="s">
        <v>89</v>
      </c>
      <c r="AV2005" s="12" t="s">
        <v>89</v>
      </c>
      <c r="AW2005" s="12" t="s">
        <v>4</v>
      </c>
      <c r="AX2005" s="12" t="s">
        <v>21</v>
      </c>
      <c r="AY2005" s="153" t="s">
        <v>230</v>
      </c>
    </row>
    <row r="2006" spans="2:65" s="1" customFormat="1" ht="24.2" customHeight="1">
      <c r="B2006" s="32"/>
      <c r="C2006" s="138" t="s">
        <v>1641</v>
      </c>
      <c r="D2006" s="138" t="s">
        <v>232</v>
      </c>
      <c r="E2006" s="139" t="s">
        <v>1642</v>
      </c>
      <c r="F2006" s="140" t="s">
        <v>1643</v>
      </c>
      <c r="G2006" s="141" t="s">
        <v>350</v>
      </c>
      <c r="H2006" s="142">
        <v>965.601</v>
      </c>
      <c r="I2006" s="143"/>
      <c r="J2006" s="144">
        <f>ROUND(I2006*H2006,2)</f>
        <v>0</v>
      </c>
      <c r="K2006" s="140" t="s">
        <v>248</v>
      </c>
      <c r="L2006" s="32"/>
      <c r="M2006" s="145" t="s">
        <v>1</v>
      </c>
      <c r="N2006" s="146" t="s">
        <v>46</v>
      </c>
      <c r="P2006" s="147">
        <f>O2006*H2006</f>
        <v>0</v>
      </c>
      <c r="Q2006" s="147">
        <v>0</v>
      </c>
      <c r="R2006" s="147">
        <f>Q2006*H2006</f>
        <v>0</v>
      </c>
      <c r="S2006" s="147">
        <v>0</v>
      </c>
      <c r="T2006" s="148">
        <f>S2006*H2006</f>
        <v>0</v>
      </c>
      <c r="AR2006" s="149" t="s">
        <v>237</v>
      </c>
      <c r="AT2006" s="149" t="s">
        <v>232</v>
      </c>
      <c r="AU2006" s="149" t="s">
        <v>89</v>
      </c>
      <c r="AY2006" s="17" t="s">
        <v>230</v>
      </c>
      <c r="BE2006" s="150">
        <f>IF(N2006="základní",J2006,0)</f>
        <v>0</v>
      </c>
      <c r="BF2006" s="150">
        <f>IF(N2006="snížená",J2006,0)</f>
        <v>0</v>
      </c>
      <c r="BG2006" s="150">
        <f>IF(N2006="zákl. přenesená",J2006,0)</f>
        <v>0</v>
      </c>
      <c r="BH2006" s="150">
        <f>IF(N2006="sníž. přenesená",J2006,0)</f>
        <v>0</v>
      </c>
      <c r="BI2006" s="150">
        <f>IF(N2006="nulová",J2006,0)</f>
        <v>0</v>
      </c>
      <c r="BJ2006" s="17" t="s">
        <v>21</v>
      </c>
      <c r="BK2006" s="150">
        <f>ROUND(I2006*H2006,2)</f>
        <v>0</v>
      </c>
      <c r="BL2006" s="17" t="s">
        <v>237</v>
      </c>
      <c r="BM2006" s="149" t="s">
        <v>1644</v>
      </c>
    </row>
    <row r="2007" spans="2:65" s="11" customFormat="1" ht="22.9" customHeight="1">
      <c r="B2007" s="126"/>
      <c r="D2007" s="127" t="s">
        <v>80</v>
      </c>
      <c r="E2007" s="136" t="s">
        <v>862</v>
      </c>
      <c r="F2007" s="136" t="s">
        <v>1645</v>
      </c>
      <c r="I2007" s="129"/>
      <c r="J2007" s="137">
        <f>BK2007</f>
        <v>0</v>
      </c>
      <c r="L2007" s="126"/>
      <c r="M2007" s="131"/>
      <c r="P2007" s="132">
        <f>P2008</f>
        <v>0</v>
      </c>
      <c r="R2007" s="132">
        <f>R2008</f>
        <v>0</v>
      </c>
      <c r="T2007" s="133">
        <f>T2008</f>
        <v>0</v>
      </c>
      <c r="AR2007" s="127" t="s">
        <v>21</v>
      </c>
      <c r="AT2007" s="134" t="s">
        <v>80</v>
      </c>
      <c r="AU2007" s="134" t="s">
        <v>21</v>
      </c>
      <c r="AY2007" s="127" t="s">
        <v>230</v>
      </c>
      <c r="BK2007" s="135">
        <f>BK2008</f>
        <v>0</v>
      </c>
    </row>
    <row r="2008" spans="2:65" s="1" customFormat="1" ht="24.2" customHeight="1">
      <c r="B2008" s="32"/>
      <c r="C2008" s="138" t="s">
        <v>1646</v>
      </c>
      <c r="D2008" s="138" t="s">
        <v>232</v>
      </c>
      <c r="E2008" s="139" t="s">
        <v>1647</v>
      </c>
      <c r="F2008" s="140" t="s">
        <v>1648</v>
      </c>
      <c r="G2008" s="141" t="s">
        <v>350</v>
      </c>
      <c r="H2008" s="142">
        <v>898.13499999999999</v>
      </c>
      <c r="I2008" s="143"/>
      <c r="J2008" s="144">
        <f>ROUND(I2008*H2008,2)</f>
        <v>0</v>
      </c>
      <c r="K2008" s="140" t="s">
        <v>236</v>
      </c>
      <c r="L2008" s="32"/>
      <c r="M2008" s="145" t="s">
        <v>1</v>
      </c>
      <c r="N2008" s="146" t="s">
        <v>46</v>
      </c>
      <c r="P2008" s="147">
        <f>O2008*H2008</f>
        <v>0</v>
      </c>
      <c r="Q2008" s="147">
        <v>0</v>
      </c>
      <c r="R2008" s="147">
        <f>Q2008*H2008</f>
        <v>0</v>
      </c>
      <c r="S2008" s="147">
        <v>0</v>
      </c>
      <c r="T2008" s="148">
        <f>S2008*H2008</f>
        <v>0</v>
      </c>
      <c r="AR2008" s="149" t="s">
        <v>237</v>
      </c>
      <c r="AT2008" s="149" t="s">
        <v>232</v>
      </c>
      <c r="AU2008" s="149" t="s">
        <v>89</v>
      </c>
      <c r="AY2008" s="17" t="s">
        <v>230</v>
      </c>
      <c r="BE2008" s="150">
        <f>IF(N2008="základní",J2008,0)</f>
        <v>0</v>
      </c>
      <c r="BF2008" s="150">
        <f>IF(N2008="snížená",J2008,0)</f>
        <v>0</v>
      </c>
      <c r="BG2008" s="150">
        <f>IF(N2008="zákl. přenesená",J2008,0)</f>
        <v>0</v>
      </c>
      <c r="BH2008" s="150">
        <f>IF(N2008="sníž. přenesená",J2008,0)</f>
        <v>0</v>
      </c>
      <c r="BI2008" s="150">
        <f>IF(N2008="nulová",J2008,0)</f>
        <v>0</v>
      </c>
      <c r="BJ2008" s="17" t="s">
        <v>21</v>
      </c>
      <c r="BK2008" s="150">
        <f>ROUND(I2008*H2008,2)</f>
        <v>0</v>
      </c>
      <c r="BL2008" s="17" t="s">
        <v>237</v>
      </c>
      <c r="BM2008" s="149" t="s">
        <v>1649</v>
      </c>
    </row>
    <row r="2009" spans="2:65" s="11" customFormat="1" ht="25.9" customHeight="1">
      <c r="B2009" s="126"/>
      <c r="D2009" s="127" t="s">
        <v>80</v>
      </c>
      <c r="E2009" s="128" t="s">
        <v>606</v>
      </c>
      <c r="F2009" s="128" t="s">
        <v>1650</v>
      </c>
      <c r="I2009" s="129"/>
      <c r="J2009" s="130">
        <f>BK2009</f>
        <v>0</v>
      </c>
      <c r="L2009" s="126"/>
      <c r="M2009" s="131"/>
      <c r="P2009" s="132">
        <f>P2010</f>
        <v>0</v>
      </c>
      <c r="R2009" s="132">
        <f>R2010</f>
        <v>6.2125539999999999</v>
      </c>
      <c r="T2009" s="133">
        <f>T2010</f>
        <v>0</v>
      </c>
      <c r="AR2009" s="127" t="s">
        <v>140</v>
      </c>
      <c r="AT2009" s="134" t="s">
        <v>80</v>
      </c>
      <c r="AU2009" s="134" t="s">
        <v>81</v>
      </c>
      <c r="AY2009" s="127" t="s">
        <v>230</v>
      </c>
      <c r="BK2009" s="135">
        <f>BK2010</f>
        <v>0</v>
      </c>
    </row>
    <row r="2010" spans="2:65" s="11" customFormat="1" ht="22.9" customHeight="1">
      <c r="B2010" s="126"/>
      <c r="D2010" s="127" t="s">
        <v>80</v>
      </c>
      <c r="E2010" s="136" t="s">
        <v>1651</v>
      </c>
      <c r="F2010" s="136" t="s">
        <v>1652</v>
      </c>
      <c r="I2010" s="129"/>
      <c r="J2010" s="137">
        <f>BK2010</f>
        <v>0</v>
      </c>
      <c r="L2010" s="126"/>
      <c r="M2010" s="131"/>
      <c r="P2010" s="132">
        <f>SUM(P2011:P2032)</f>
        <v>0</v>
      </c>
      <c r="R2010" s="132">
        <f>SUM(R2011:R2032)</f>
        <v>6.2125539999999999</v>
      </c>
      <c r="T2010" s="133">
        <f>SUM(T2011:T2032)</f>
        <v>0</v>
      </c>
      <c r="AR2010" s="127" t="s">
        <v>140</v>
      </c>
      <c r="AT2010" s="134" t="s">
        <v>80</v>
      </c>
      <c r="AU2010" s="134" t="s">
        <v>21</v>
      </c>
      <c r="AY2010" s="127" t="s">
        <v>230</v>
      </c>
      <c r="BK2010" s="135">
        <f>SUM(BK2011:BK2032)</f>
        <v>0</v>
      </c>
    </row>
    <row r="2011" spans="2:65" s="1" customFormat="1" ht="21.75" customHeight="1">
      <c r="B2011" s="32"/>
      <c r="C2011" s="138" t="s">
        <v>1653</v>
      </c>
      <c r="D2011" s="138" t="s">
        <v>232</v>
      </c>
      <c r="E2011" s="139" t="s">
        <v>1654</v>
      </c>
      <c r="F2011" s="140" t="s">
        <v>1655</v>
      </c>
      <c r="G2011" s="141" t="s">
        <v>247</v>
      </c>
      <c r="H2011" s="142">
        <v>50.6</v>
      </c>
      <c r="I2011" s="143"/>
      <c r="J2011" s="144">
        <f>ROUND(I2011*H2011,2)</f>
        <v>0</v>
      </c>
      <c r="K2011" s="140" t="s">
        <v>236</v>
      </c>
      <c r="L2011" s="32"/>
      <c r="M2011" s="145" t="s">
        <v>1</v>
      </c>
      <c r="N2011" s="146" t="s">
        <v>46</v>
      </c>
      <c r="P2011" s="147">
        <f>O2011*H2011</f>
        <v>0</v>
      </c>
      <c r="Q2011" s="147">
        <v>9.0000000000000006E-5</v>
      </c>
      <c r="R2011" s="147">
        <f>Q2011*H2011</f>
        <v>4.5540000000000008E-3</v>
      </c>
      <c r="S2011" s="147">
        <v>0</v>
      </c>
      <c r="T2011" s="148">
        <f>S2011*H2011</f>
        <v>0</v>
      </c>
      <c r="AR2011" s="149" t="s">
        <v>671</v>
      </c>
      <c r="AT2011" s="149" t="s">
        <v>232</v>
      </c>
      <c r="AU2011" s="149" t="s">
        <v>89</v>
      </c>
      <c r="AY2011" s="17" t="s">
        <v>230</v>
      </c>
      <c r="BE2011" s="150">
        <f>IF(N2011="základní",J2011,0)</f>
        <v>0</v>
      </c>
      <c r="BF2011" s="150">
        <f>IF(N2011="snížená",J2011,0)</f>
        <v>0</v>
      </c>
      <c r="BG2011" s="150">
        <f>IF(N2011="zákl. přenesená",J2011,0)</f>
        <v>0</v>
      </c>
      <c r="BH2011" s="150">
        <f>IF(N2011="sníž. přenesená",J2011,0)</f>
        <v>0</v>
      </c>
      <c r="BI2011" s="150">
        <f>IF(N2011="nulová",J2011,0)</f>
        <v>0</v>
      </c>
      <c r="BJ2011" s="17" t="s">
        <v>21</v>
      </c>
      <c r="BK2011" s="150">
        <f>ROUND(I2011*H2011,2)</f>
        <v>0</v>
      </c>
      <c r="BL2011" s="17" t="s">
        <v>671</v>
      </c>
      <c r="BM2011" s="149" t="s">
        <v>1656</v>
      </c>
    </row>
    <row r="2012" spans="2:65" s="14" customFormat="1" ht="11.25">
      <c r="B2012" s="172"/>
      <c r="D2012" s="152" t="s">
        <v>250</v>
      </c>
      <c r="E2012" s="173" t="s">
        <v>1</v>
      </c>
      <c r="F2012" s="174" t="s">
        <v>1657</v>
      </c>
      <c r="H2012" s="173" t="s">
        <v>1</v>
      </c>
      <c r="I2012" s="175"/>
      <c r="L2012" s="172"/>
      <c r="M2012" s="176"/>
      <c r="T2012" s="177"/>
      <c r="AT2012" s="173" t="s">
        <v>250</v>
      </c>
      <c r="AU2012" s="173" t="s">
        <v>89</v>
      </c>
      <c r="AV2012" s="14" t="s">
        <v>21</v>
      </c>
      <c r="AW2012" s="14" t="s">
        <v>36</v>
      </c>
      <c r="AX2012" s="14" t="s">
        <v>81</v>
      </c>
      <c r="AY2012" s="173" t="s">
        <v>230</v>
      </c>
    </row>
    <row r="2013" spans="2:65" s="12" customFormat="1" ht="11.25">
      <c r="B2013" s="151"/>
      <c r="D2013" s="152" t="s">
        <v>250</v>
      </c>
      <c r="E2013" s="153" t="s">
        <v>1</v>
      </c>
      <c r="F2013" s="154" t="s">
        <v>1658</v>
      </c>
      <c r="H2013" s="155">
        <v>35.200000000000003</v>
      </c>
      <c r="I2013" s="156"/>
      <c r="L2013" s="151"/>
      <c r="M2013" s="157"/>
      <c r="T2013" s="158"/>
      <c r="AT2013" s="153" t="s">
        <v>250</v>
      </c>
      <c r="AU2013" s="153" t="s">
        <v>89</v>
      </c>
      <c r="AV2013" s="12" t="s">
        <v>89</v>
      </c>
      <c r="AW2013" s="12" t="s">
        <v>36</v>
      </c>
      <c r="AX2013" s="12" t="s">
        <v>81</v>
      </c>
      <c r="AY2013" s="153" t="s">
        <v>230</v>
      </c>
    </row>
    <row r="2014" spans="2:65" s="12" customFormat="1" ht="11.25">
      <c r="B2014" s="151"/>
      <c r="D2014" s="152" t="s">
        <v>250</v>
      </c>
      <c r="E2014" s="153" t="s">
        <v>1</v>
      </c>
      <c r="F2014" s="154" t="s">
        <v>1659</v>
      </c>
      <c r="H2014" s="155">
        <v>15.4</v>
      </c>
      <c r="I2014" s="156"/>
      <c r="L2014" s="151"/>
      <c r="M2014" s="157"/>
      <c r="T2014" s="158"/>
      <c r="AT2014" s="153" t="s">
        <v>250</v>
      </c>
      <c r="AU2014" s="153" t="s">
        <v>89</v>
      </c>
      <c r="AV2014" s="12" t="s">
        <v>89</v>
      </c>
      <c r="AW2014" s="12" t="s">
        <v>36</v>
      </c>
      <c r="AX2014" s="12" t="s">
        <v>81</v>
      </c>
      <c r="AY2014" s="153" t="s">
        <v>230</v>
      </c>
    </row>
    <row r="2015" spans="2:65" s="13" customFormat="1" ht="11.25">
      <c r="B2015" s="159"/>
      <c r="D2015" s="152" t="s">
        <v>250</v>
      </c>
      <c r="E2015" s="160" t="s">
        <v>1</v>
      </c>
      <c r="F2015" s="161" t="s">
        <v>252</v>
      </c>
      <c r="H2015" s="162">
        <v>50.6</v>
      </c>
      <c r="I2015" s="163"/>
      <c r="L2015" s="159"/>
      <c r="M2015" s="164"/>
      <c r="T2015" s="165"/>
      <c r="AT2015" s="160" t="s">
        <v>250</v>
      </c>
      <c r="AU2015" s="160" t="s">
        <v>89</v>
      </c>
      <c r="AV2015" s="13" t="s">
        <v>237</v>
      </c>
      <c r="AW2015" s="13" t="s">
        <v>36</v>
      </c>
      <c r="AX2015" s="13" t="s">
        <v>21</v>
      </c>
      <c r="AY2015" s="160" t="s">
        <v>230</v>
      </c>
    </row>
    <row r="2016" spans="2:65" s="1" customFormat="1" ht="11.25">
      <c r="B2016" s="32"/>
      <c r="D2016" s="152" t="s">
        <v>257</v>
      </c>
      <c r="F2016" s="166" t="s">
        <v>468</v>
      </c>
      <c r="L2016" s="32"/>
      <c r="M2016" s="167"/>
      <c r="T2016" s="56"/>
      <c r="AU2016" s="17" t="s">
        <v>89</v>
      </c>
    </row>
    <row r="2017" spans="2:65" s="1" customFormat="1" ht="11.25">
      <c r="B2017" s="32"/>
      <c r="D2017" s="152" t="s">
        <v>257</v>
      </c>
      <c r="F2017" s="168" t="s">
        <v>454</v>
      </c>
      <c r="H2017" s="169">
        <v>35.200000000000003</v>
      </c>
      <c r="L2017" s="32"/>
      <c r="M2017" s="167"/>
      <c r="T2017" s="56"/>
      <c r="AU2017" s="17" t="s">
        <v>89</v>
      </c>
    </row>
    <row r="2018" spans="2:65" s="1" customFormat="1" ht="11.25">
      <c r="B2018" s="32"/>
      <c r="D2018" s="152" t="s">
        <v>257</v>
      </c>
      <c r="F2018" s="168" t="s">
        <v>252</v>
      </c>
      <c r="H2018" s="169">
        <v>35.200000000000003</v>
      </c>
      <c r="L2018" s="32"/>
      <c r="M2018" s="167"/>
      <c r="T2018" s="56"/>
      <c r="AU2018" s="17" t="s">
        <v>89</v>
      </c>
    </row>
    <row r="2019" spans="2:65" s="1" customFormat="1" ht="11.25">
      <c r="B2019" s="32"/>
      <c r="D2019" s="152" t="s">
        <v>257</v>
      </c>
      <c r="F2019" s="166" t="s">
        <v>467</v>
      </c>
      <c r="L2019" s="32"/>
      <c r="M2019" s="167"/>
      <c r="T2019" s="56"/>
      <c r="AU2019" s="17" t="s">
        <v>89</v>
      </c>
    </row>
    <row r="2020" spans="2:65" s="1" customFormat="1" ht="11.25">
      <c r="B2020" s="32"/>
      <c r="D2020" s="152" t="s">
        <v>257</v>
      </c>
      <c r="F2020" s="168" t="s">
        <v>442</v>
      </c>
      <c r="H2020" s="169">
        <v>0</v>
      </c>
      <c r="L2020" s="32"/>
      <c r="M2020" s="167"/>
      <c r="T2020" s="56"/>
      <c r="AU2020" s="17" t="s">
        <v>89</v>
      </c>
    </row>
    <row r="2021" spans="2:65" s="1" customFormat="1" ht="11.25">
      <c r="B2021" s="32"/>
      <c r="D2021" s="152" t="s">
        <v>257</v>
      </c>
      <c r="F2021" s="168" t="s">
        <v>443</v>
      </c>
      <c r="H2021" s="169">
        <v>0</v>
      </c>
      <c r="L2021" s="32"/>
      <c r="M2021" s="167"/>
      <c r="T2021" s="56"/>
      <c r="AU2021" s="17" t="s">
        <v>89</v>
      </c>
    </row>
    <row r="2022" spans="2:65" s="1" customFormat="1" ht="11.25">
      <c r="B2022" s="32"/>
      <c r="D2022" s="152" t="s">
        <v>257</v>
      </c>
      <c r="F2022" s="168" t="s">
        <v>444</v>
      </c>
      <c r="H2022" s="169">
        <v>12.1</v>
      </c>
      <c r="L2022" s="32"/>
      <c r="M2022" s="167"/>
      <c r="T2022" s="56"/>
      <c r="AU2022" s="17" t="s">
        <v>89</v>
      </c>
    </row>
    <row r="2023" spans="2:65" s="1" customFormat="1" ht="11.25">
      <c r="B2023" s="32"/>
      <c r="D2023" s="152" t="s">
        <v>257</v>
      </c>
      <c r="F2023" s="168" t="s">
        <v>445</v>
      </c>
      <c r="H2023" s="169">
        <v>0</v>
      </c>
      <c r="L2023" s="32"/>
      <c r="M2023" s="167"/>
      <c r="T2023" s="56"/>
      <c r="AU2023" s="17" t="s">
        <v>89</v>
      </c>
    </row>
    <row r="2024" spans="2:65" s="1" customFormat="1" ht="11.25">
      <c r="B2024" s="32"/>
      <c r="D2024" s="152" t="s">
        <v>257</v>
      </c>
      <c r="F2024" s="168" t="s">
        <v>446</v>
      </c>
      <c r="H2024" s="169">
        <v>3.3</v>
      </c>
      <c r="L2024" s="32"/>
      <c r="M2024" s="167"/>
      <c r="T2024" s="56"/>
      <c r="AU2024" s="17" t="s">
        <v>89</v>
      </c>
    </row>
    <row r="2025" spans="2:65" s="1" customFormat="1" ht="11.25">
      <c r="B2025" s="32"/>
      <c r="D2025" s="152" t="s">
        <v>257</v>
      </c>
      <c r="F2025" s="168" t="s">
        <v>252</v>
      </c>
      <c r="H2025" s="169">
        <v>15.4</v>
      </c>
      <c r="L2025" s="32"/>
      <c r="M2025" s="167"/>
      <c r="T2025" s="56"/>
      <c r="AU2025" s="17" t="s">
        <v>89</v>
      </c>
    </row>
    <row r="2026" spans="2:65" s="1" customFormat="1" ht="24.2" customHeight="1">
      <c r="B2026" s="32"/>
      <c r="C2026" s="138" t="s">
        <v>1660</v>
      </c>
      <c r="D2026" s="138" t="s">
        <v>232</v>
      </c>
      <c r="E2026" s="139" t="s">
        <v>1661</v>
      </c>
      <c r="F2026" s="140" t="s">
        <v>1662</v>
      </c>
      <c r="G2026" s="141" t="s">
        <v>235</v>
      </c>
      <c r="H2026" s="142">
        <v>32</v>
      </c>
      <c r="I2026" s="143"/>
      <c r="J2026" s="144">
        <f>ROUND(I2026*H2026,2)</f>
        <v>0</v>
      </c>
      <c r="K2026" s="140" t="s">
        <v>236</v>
      </c>
      <c r="L2026" s="32"/>
      <c r="M2026" s="145" t="s">
        <v>1</v>
      </c>
      <c r="N2026" s="146" t="s">
        <v>46</v>
      </c>
      <c r="P2026" s="147">
        <f>O2026*H2026</f>
        <v>0</v>
      </c>
      <c r="Q2026" s="147">
        <v>0.19400000000000001</v>
      </c>
      <c r="R2026" s="147">
        <f>Q2026*H2026</f>
        <v>6.2080000000000002</v>
      </c>
      <c r="S2026" s="147">
        <v>0</v>
      </c>
      <c r="T2026" s="148">
        <f>S2026*H2026</f>
        <v>0</v>
      </c>
      <c r="AR2026" s="149" t="s">
        <v>671</v>
      </c>
      <c r="AT2026" s="149" t="s">
        <v>232</v>
      </c>
      <c r="AU2026" s="149" t="s">
        <v>89</v>
      </c>
      <c r="AY2026" s="17" t="s">
        <v>230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21</v>
      </c>
      <c r="BK2026" s="150">
        <f>ROUND(I2026*H2026,2)</f>
        <v>0</v>
      </c>
      <c r="BL2026" s="17" t="s">
        <v>671</v>
      </c>
      <c r="BM2026" s="149" t="s">
        <v>1663</v>
      </c>
    </row>
    <row r="2027" spans="2:65" s="12" customFormat="1" ht="11.25">
      <c r="B2027" s="151"/>
      <c r="D2027" s="152" t="s">
        <v>250</v>
      </c>
      <c r="E2027" s="153" t="s">
        <v>1</v>
      </c>
      <c r="F2027" s="154" t="s">
        <v>1664</v>
      </c>
      <c r="H2027" s="155">
        <v>32</v>
      </c>
      <c r="I2027" s="156"/>
      <c r="L2027" s="151"/>
      <c r="M2027" s="157"/>
      <c r="T2027" s="158"/>
      <c r="AT2027" s="153" t="s">
        <v>250</v>
      </c>
      <c r="AU2027" s="153" t="s">
        <v>89</v>
      </c>
      <c r="AV2027" s="12" t="s">
        <v>89</v>
      </c>
      <c r="AW2027" s="12" t="s">
        <v>36</v>
      </c>
      <c r="AX2027" s="12" t="s">
        <v>21</v>
      </c>
      <c r="AY2027" s="153" t="s">
        <v>230</v>
      </c>
    </row>
    <row r="2028" spans="2:65" s="1" customFormat="1" ht="11.25">
      <c r="B2028" s="32"/>
      <c r="D2028" s="152" t="s">
        <v>257</v>
      </c>
      <c r="F2028" s="166" t="s">
        <v>455</v>
      </c>
      <c r="L2028" s="32"/>
      <c r="M2028" s="167"/>
      <c r="T2028" s="56"/>
      <c r="AU2028" s="17" t="s">
        <v>89</v>
      </c>
    </row>
    <row r="2029" spans="2:65" s="1" customFormat="1" ht="11.25">
      <c r="B2029" s="32"/>
      <c r="D2029" s="152" t="s">
        <v>257</v>
      </c>
      <c r="F2029" s="168" t="s">
        <v>451</v>
      </c>
      <c r="H2029" s="169">
        <v>0</v>
      </c>
      <c r="L2029" s="32"/>
      <c r="M2029" s="167"/>
      <c r="T2029" s="56"/>
      <c r="AU2029" s="17" t="s">
        <v>89</v>
      </c>
    </row>
    <row r="2030" spans="2:65" s="1" customFormat="1" ht="11.25">
      <c r="B2030" s="32"/>
      <c r="D2030" s="152" t="s">
        <v>257</v>
      </c>
      <c r="F2030" s="168" t="s">
        <v>452</v>
      </c>
      <c r="H2030" s="169">
        <v>0</v>
      </c>
      <c r="L2030" s="32"/>
      <c r="M2030" s="167"/>
      <c r="T2030" s="56"/>
      <c r="AU2030" s="17" t="s">
        <v>89</v>
      </c>
    </row>
    <row r="2031" spans="2:65" s="1" customFormat="1" ht="11.25">
      <c r="B2031" s="32"/>
      <c r="D2031" s="152" t="s">
        <v>257</v>
      </c>
      <c r="F2031" s="168" t="s">
        <v>453</v>
      </c>
      <c r="H2031" s="169">
        <v>32</v>
      </c>
      <c r="L2031" s="32"/>
      <c r="M2031" s="167"/>
      <c r="T2031" s="56"/>
      <c r="AU2031" s="17" t="s">
        <v>89</v>
      </c>
    </row>
    <row r="2032" spans="2:65" s="1" customFormat="1" ht="11.25">
      <c r="B2032" s="32"/>
      <c r="D2032" s="152" t="s">
        <v>257</v>
      </c>
      <c r="F2032" s="168" t="s">
        <v>252</v>
      </c>
      <c r="H2032" s="169">
        <v>32</v>
      </c>
      <c r="L2032" s="32"/>
      <c r="M2032" s="197"/>
      <c r="N2032" s="198"/>
      <c r="O2032" s="198"/>
      <c r="P2032" s="198"/>
      <c r="Q2032" s="198"/>
      <c r="R2032" s="198"/>
      <c r="S2032" s="198"/>
      <c r="T2032" s="199"/>
      <c r="AU2032" s="17" t="s">
        <v>89</v>
      </c>
    </row>
    <row r="2033" spans="2:12" s="1" customFormat="1" ht="6.95" customHeight="1">
      <c r="B2033" s="44"/>
      <c r="C2033" s="45"/>
      <c r="D2033" s="45"/>
      <c r="E2033" s="45"/>
      <c r="F2033" s="45"/>
      <c r="G2033" s="45"/>
      <c r="H2033" s="45"/>
      <c r="I2033" s="45"/>
      <c r="J2033" s="45"/>
      <c r="K2033" s="45"/>
      <c r="L2033" s="32"/>
    </row>
  </sheetData>
  <sheetProtection algorithmName="SHA-512" hashValue="MWsX0BmvyFyFUxEniToNw1yS8qz8HIn96e8DIJabQ0K+mod/SF9WaItP2+df/OH6Vh+DTpy+biFwF7deU66img==" saltValue="F/hbDgjurt+qVrM2Lq424i8tZevKWeI8YOdIvMPHlyF5zOB2Owgc3guodU2E8RRJLFF8h15kDRi5ufJB+rU5sA==" spinCount="100000" sheet="1" objects="1" scenarios="1" formatColumns="0" formatRows="0" autoFilter="0"/>
  <autoFilter ref="C131:K2032" xr:uid="{00000000-0009-0000-0000-00000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1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98</v>
      </c>
      <c r="AZ2" s="93" t="s">
        <v>103</v>
      </c>
      <c r="BA2" s="93" t="s">
        <v>1</v>
      </c>
      <c r="BB2" s="93" t="s">
        <v>1</v>
      </c>
      <c r="BC2" s="93" t="s">
        <v>1665</v>
      </c>
      <c r="BD2" s="93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93" t="s">
        <v>1666</v>
      </c>
      <c r="BA3" s="93" t="s">
        <v>1</v>
      </c>
      <c r="BB3" s="93" t="s">
        <v>1</v>
      </c>
      <c r="BC3" s="93" t="s">
        <v>26</v>
      </c>
      <c r="BD3" s="93" t="s">
        <v>89</v>
      </c>
    </row>
    <row r="4" spans="2:56" ht="24.95" customHeight="1">
      <c r="B4" s="20"/>
      <c r="D4" s="21" t="s">
        <v>107</v>
      </c>
      <c r="L4" s="20"/>
      <c r="M4" s="94" t="s">
        <v>10</v>
      </c>
      <c r="AT4" s="17" t="s">
        <v>4</v>
      </c>
      <c r="AZ4" s="93" t="s">
        <v>1667</v>
      </c>
      <c r="BA4" s="93" t="s">
        <v>1</v>
      </c>
      <c r="BB4" s="93" t="s">
        <v>1</v>
      </c>
      <c r="BC4" s="93" t="s">
        <v>1668</v>
      </c>
      <c r="BD4" s="93" t="s">
        <v>89</v>
      </c>
    </row>
    <row r="5" spans="2:56" ht="6.95" customHeight="1">
      <c r="B5" s="20"/>
      <c r="L5" s="20"/>
      <c r="AZ5" s="93" t="s">
        <v>117</v>
      </c>
      <c r="BA5" s="93" t="s">
        <v>1</v>
      </c>
      <c r="BB5" s="93" t="s">
        <v>1</v>
      </c>
      <c r="BC5" s="93" t="s">
        <v>253</v>
      </c>
      <c r="BD5" s="93" t="s">
        <v>89</v>
      </c>
    </row>
    <row r="6" spans="2:56" ht="12" customHeight="1">
      <c r="B6" s="20"/>
      <c r="D6" s="27" t="s">
        <v>16</v>
      </c>
      <c r="L6" s="20"/>
      <c r="AZ6" s="93" t="s">
        <v>120</v>
      </c>
      <c r="BA6" s="93" t="s">
        <v>1</v>
      </c>
      <c r="BB6" s="93" t="s">
        <v>1</v>
      </c>
      <c r="BC6" s="93" t="s">
        <v>1669</v>
      </c>
      <c r="BD6" s="93" t="s">
        <v>89</v>
      </c>
    </row>
    <row r="7" spans="2:56" ht="16.5" customHeight="1">
      <c r="B7" s="20"/>
      <c r="E7" s="246" t="str">
        <f>'Rekapitulace stavby'!K6</f>
        <v>BRNO, KOUNICOVA IV – REKONSTRUKCE VODOVODU</v>
      </c>
      <c r="F7" s="247"/>
      <c r="G7" s="247"/>
      <c r="H7" s="247"/>
      <c r="L7" s="20"/>
      <c r="AZ7" s="93" t="s">
        <v>123</v>
      </c>
      <c r="BA7" s="93" t="s">
        <v>124</v>
      </c>
      <c r="BB7" s="93" t="s">
        <v>1</v>
      </c>
      <c r="BC7" s="93" t="s">
        <v>1670</v>
      </c>
      <c r="BD7" s="93" t="s">
        <v>89</v>
      </c>
    </row>
    <row r="8" spans="2:56" ht="12" customHeight="1">
      <c r="B8" s="20"/>
      <c r="D8" s="27" t="s">
        <v>116</v>
      </c>
      <c r="L8" s="20"/>
      <c r="AZ8" s="93" t="s">
        <v>127</v>
      </c>
      <c r="BA8" s="93" t="s">
        <v>1</v>
      </c>
      <c r="BB8" s="93" t="s">
        <v>1</v>
      </c>
      <c r="BC8" s="93" t="s">
        <v>1671</v>
      </c>
      <c r="BD8" s="93" t="s">
        <v>89</v>
      </c>
    </row>
    <row r="9" spans="2:56" s="1" customFormat="1" ht="16.5" customHeight="1">
      <c r="B9" s="32"/>
      <c r="E9" s="246" t="s">
        <v>119</v>
      </c>
      <c r="F9" s="248"/>
      <c r="G9" s="248"/>
      <c r="H9" s="248"/>
      <c r="L9" s="32"/>
      <c r="AZ9" s="93" t="s">
        <v>129</v>
      </c>
      <c r="BA9" s="93" t="s">
        <v>124</v>
      </c>
      <c r="BB9" s="93" t="s">
        <v>1</v>
      </c>
      <c r="BC9" s="93" t="s">
        <v>1672</v>
      </c>
      <c r="BD9" s="93" t="s">
        <v>89</v>
      </c>
    </row>
    <row r="10" spans="2:56" s="1" customFormat="1" ht="12" customHeight="1">
      <c r="B10" s="32"/>
      <c r="D10" s="27" t="s">
        <v>122</v>
      </c>
      <c r="L10" s="32"/>
      <c r="AZ10" s="93" t="s">
        <v>131</v>
      </c>
      <c r="BA10" s="93" t="s">
        <v>1</v>
      </c>
      <c r="BB10" s="93" t="s">
        <v>1</v>
      </c>
      <c r="BC10" s="93" t="s">
        <v>1673</v>
      </c>
      <c r="BD10" s="93" t="s">
        <v>89</v>
      </c>
    </row>
    <row r="11" spans="2:56" s="1" customFormat="1" ht="16.5" customHeight="1">
      <c r="B11" s="32"/>
      <c r="E11" s="204" t="s">
        <v>1674</v>
      </c>
      <c r="F11" s="248"/>
      <c r="G11" s="248"/>
      <c r="H11" s="248"/>
      <c r="L11" s="32"/>
      <c r="AZ11" s="93" t="s">
        <v>133</v>
      </c>
      <c r="BA11" s="93" t="s">
        <v>1</v>
      </c>
      <c r="BB11" s="93" t="s">
        <v>1</v>
      </c>
      <c r="BC11" s="93" t="s">
        <v>1665</v>
      </c>
      <c r="BD11" s="93" t="s">
        <v>89</v>
      </c>
    </row>
    <row r="12" spans="2:56" s="1" customFormat="1" ht="11.25">
      <c r="B12" s="32"/>
      <c r="L12" s="32"/>
      <c r="AZ12" s="93" t="s">
        <v>141</v>
      </c>
      <c r="BA12" s="93" t="s">
        <v>1</v>
      </c>
      <c r="BB12" s="93" t="s">
        <v>1</v>
      </c>
      <c r="BC12" s="93" t="s">
        <v>1675</v>
      </c>
      <c r="BD12" s="93" t="s">
        <v>89</v>
      </c>
    </row>
    <row r="13" spans="2:56" s="1" customFormat="1" ht="12" customHeight="1">
      <c r="B13" s="32"/>
      <c r="D13" s="27" t="s">
        <v>19</v>
      </c>
      <c r="F13" s="25" t="s">
        <v>95</v>
      </c>
      <c r="I13" s="27" t="s">
        <v>20</v>
      </c>
      <c r="J13" s="25" t="s">
        <v>1</v>
      </c>
      <c r="L13" s="32"/>
      <c r="AZ13" s="93" t="s">
        <v>143</v>
      </c>
      <c r="BA13" s="93" t="s">
        <v>1</v>
      </c>
      <c r="BB13" s="93" t="s">
        <v>1</v>
      </c>
      <c r="BC13" s="93" t="s">
        <v>1676</v>
      </c>
      <c r="BD13" s="93" t="s">
        <v>89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19. 9. 2024</v>
      </c>
      <c r="L14" s="32"/>
      <c r="AZ14" s="93" t="s">
        <v>145</v>
      </c>
      <c r="BA14" s="93" t="s">
        <v>1</v>
      </c>
      <c r="BB14" s="93" t="s">
        <v>1</v>
      </c>
      <c r="BC14" s="93" t="s">
        <v>1677</v>
      </c>
      <c r="BD14" s="93" t="s">
        <v>89</v>
      </c>
    </row>
    <row r="15" spans="2:56" s="1" customFormat="1" ht="10.9" customHeight="1">
      <c r="B15" s="32"/>
      <c r="L15" s="32"/>
      <c r="AZ15" s="93" t="s">
        <v>147</v>
      </c>
      <c r="BA15" s="93" t="s">
        <v>1</v>
      </c>
      <c r="BB15" s="93" t="s">
        <v>1</v>
      </c>
      <c r="BC15" s="93" t="s">
        <v>1678</v>
      </c>
      <c r="BD15" s="93" t="s">
        <v>89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149</v>
      </c>
      <c r="BA16" s="93" t="s">
        <v>124</v>
      </c>
      <c r="BB16" s="93" t="s">
        <v>1</v>
      </c>
      <c r="BC16" s="93" t="s">
        <v>1679</v>
      </c>
      <c r="BD16" s="93" t="s">
        <v>89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155</v>
      </c>
      <c r="BA17" s="93" t="s">
        <v>1</v>
      </c>
      <c r="BB17" s="93" t="s">
        <v>1</v>
      </c>
      <c r="BC17" s="93" t="s">
        <v>89</v>
      </c>
      <c r="BD17" s="93" t="s">
        <v>89</v>
      </c>
    </row>
    <row r="18" spans="2:56" s="1" customFormat="1" ht="6.95" customHeight="1">
      <c r="B18" s="32"/>
      <c r="L18" s="32"/>
      <c r="AZ18" s="93" t="s">
        <v>162</v>
      </c>
      <c r="BA18" s="93" t="s">
        <v>1</v>
      </c>
      <c r="BB18" s="93" t="s">
        <v>1</v>
      </c>
      <c r="BC18" s="93" t="s">
        <v>1680</v>
      </c>
      <c r="BD18" s="93" t="s">
        <v>89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93" t="s">
        <v>164</v>
      </c>
      <c r="BA19" s="93" t="s">
        <v>1</v>
      </c>
      <c r="BB19" s="93" t="s">
        <v>1</v>
      </c>
      <c r="BC19" s="93" t="s">
        <v>1681</v>
      </c>
      <c r="BD19" s="93" t="s">
        <v>89</v>
      </c>
    </row>
    <row r="20" spans="2:56" s="1" customFormat="1" ht="18" customHeight="1">
      <c r="B20" s="32"/>
      <c r="E20" s="249" t="str">
        <f>'Rekapitulace stavby'!E14</f>
        <v>Vyplň údaj</v>
      </c>
      <c r="F20" s="230"/>
      <c r="G20" s="230"/>
      <c r="H20" s="230"/>
      <c r="I20" s="27" t="s">
        <v>31</v>
      </c>
      <c r="J20" s="28" t="str">
        <f>'Rekapitulace stavby'!AN14</f>
        <v>Vyplň údaj</v>
      </c>
      <c r="L20" s="32"/>
      <c r="AZ20" s="93" t="s">
        <v>166</v>
      </c>
      <c r="BA20" s="93" t="s">
        <v>1</v>
      </c>
      <c r="BB20" s="93" t="s">
        <v>1</v>
      </c>
      <c r="BC20" s="93" t="s">
        <v>237</v>
      </c>
      <c r="BD20" s="93" t="s">
        <v>89</v>
      </c>
    </row>
    <row r="21" spans="2:56" s="1" customFormat="1" ht="6.95" customHeight="1">
      <c r="B21" s="32"/>
      <c r="L21" s="32"/>
      <c r="AZ21" s="93" t="s">
        <v>167</v>
      </c>
      <c r="BA21" s="93" t="s">
        <v>1</v>
      </c>
      <c r="BB21" s="93" t="s">
        <v>1</v>
      </c>
      <c r="BC21" s="93" t="s">
        <v>237</v>
      </c>
      <c r="BD21" s="93" t="s">
        <v>89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93" t="s">
        <v>168</v>
      </c>
      <c r="BA22" s="93" t="s">
        <v>1</v>
      </c>
      <c r="BB22" s="93" t="s">
        <v>1</v>
      </c>
      <c r="BC22" s="93" t="s">
        <v>1682</v>
      </c>
      <c r="BD22" s="93" t="s">
        <v>89</v>
      </c>
    </row>
    <row r="23" spans="2:56" s="1" customFormat="1" ht="18" customHeight="1">
      <c r="B23" s="32"/>
      <c r="E23" s="25" t="s">
        <v>35</v>
      </c>
      <c r="I23" s="27" t="s">
        <v>31</v>
      </c>
      <c r="J23" s="25" t="s">
        <v>1</v>
      </c>
      <c r="L23" s="32"/>
      <c r="AZ23" s="93" t="s">
        <v>170</v>
      </c>
      <c r="BA23" s="93" t="s">
        <v>1</v>
      </c>
      <c r="BB23" s="93" t="s">
        <v>1</v>
      </c>
      <c r="BC23" s="93" t="s">
        <v>171</v>
      </c>
      <c r="BD23" s="93" t="s">
        <v>89</v>
      </c>
    </row>
    <row r="24" spans="2:56" s="1" customFormat="1" ht="6.95" customHeight="1">
      <c r="B24" s="32"/>
      <c r="L24" s="32"/>
      <c r="AZ24" s="93" t="s">
        <v>172</v>
      </c>
      <c r="BA24" s="93" t="s">
        <v>1</v>
      </c>
      <c r="BB24" s="93" t="s">
        <v>1</v>
      </c>
      <c r="BC24" s="93" t="s">
        <v>1683</v>
      </c>
      <c r="BD24" s="93" t="s">
        <v>89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93" t="s">
        <v>173</v>
      </c>
      <c r="BA25" s="93" t="s">
        <v>1</v>
      </c>
      <c r="BB25" s="93" t="s">
        <v>1</v>
      </c>
      <c r="BC25" s="93" t="s">
        <v>1684</v>
      </c>
      <c r="BD25" s="93" t="s">
        <v>89</v>
      </c>
    </row>
    <row r="26" spans="2:56" s="1" customFormat="1" ht="18" customHeight="1">
      <c r="B26" s="32"/>
      <c r="E26" s="25" t="s">
        <v>38</v>
      </c>
      <c r="I26" s="27" t="s">
        <v>31</v>
      </c>
      <c r="J26" s="25" t="s">
        <v>1</v>
      </c>
      <c r="L26" s="32"/>
      <c r="AZ26" s="93" t="s">
        <v>175</v>
      </c>
      <c r="BA26" s="93" t="s">
        <v>1</v>
      </c>
      <c r="BB26" s="93" t="s">
        <v>1</v>
      </c>
      <c r="BC26" s="93" t="s">
        <v>1685</v>
      </c>
      <c r="BD26" s="93" t="s">
        <v>89</v>
      </c>
    </row>
    <row r="27" spans="2:56" s="1" customFormat="1" ht="6.95" customHeight="1">
      <c r="B27" s="32"/>
      <c r="L27" s="32"/>
      <c r="AZ27" s="93" t="s">
        <v>177</v>
      </c>
      <c r="BA27" s="93" t="s">
        <v>1</v>
      </c>
      <c r="BB27" s="93" t="s">
        <v>1</v>
      </c>
      <c r="BC27" s="93" t="s">
        <v>1686</v>
      </c>
      <c r="BD27" s="93" t="s">
        <v>89</v>
      </c>
    </row>
    <row r="28" spans="2:56" s="1" customFormat="1" ht="12" customHeight="1">
      <c r="B28" s="32"/>
      <c r="D28" s="27" t="s">
        <v>39</v>
      </c>
      <c r="L28" s="32"/>
      <c r="AZ28" s="93" t="s">
        <v>179</v>
      </c>
      <c r="BA28" s="93" t="s">
        <v>1</v>
      </c>
      <c r="BB28" s="93" t="s">
        <v>1</v>
      </c>
      <c r="BC28" s="93" t="s">
        <v>1687</v>
      </c>
      <c r="BD28" s="93" t="s">
        <v>89</v>
      </c>
    </row>
    <row r="29" spans="2:56" s="7" customFormat="1" ht="59.25" customHeight="1">
      <c r="B29" s="95"/>
      <c r="E29" s="235" t="s">
        <v>161</v>
      </c>
      <c r="F29" s="235"/>
      <c r="G29" s="235"/>
      <c r="H29" s="235"/>
      <c r="L29" s="95"/>
      <c r="AZ29" s="96" t="s">
        <v>181</v>
      </c>
      <c r="BA29" s="96" t="s">
        <v>1</v>
      </c>
      <c r="BB29" s="96" t="s">
        <v>1</v>
      </c>
      <c r="BC29" s="96" t="s">
        <v>1688</v>
      </c>
      <c r="BD29" s="96" t="s">
        <v>89</v>
      </c>
    </row>
    <row r="30" spans="2:56" s="1" customFormat="1" ht="6.95" customHeight="1">
      <c r="B30" s="32"/>
      <c r="L30" s="32"/>
      <c r="AZ30" s="93" t="s">
        <v>189</v>
      </c>
      <c r="BA30" s="93" t="s">
        <v>1</v>
      </c>
      <c r="BB30" s="93" t="s">
        <v>1</v>
      </c>
      <c r="BC30" s="93" t="s">
        <v>1689</v>
      </c>
      <c r="BD30" s="93" t="s">
        <v>89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1690</v>
      </c>
      <c r="BA31" s="93" t="s">
        <v>1</v>
      </c>
      <c r="BB31" s="93" t="s">
        <v>1</v>
      </c>
      <c r="BC31" s="93" t="s">
        <v>21</v>
      </c>
      <c r="BD31" s="93" t="s">
        <v>89</v>
      </c>
    </row>
    <row r="32" spans="2:56" s="1" customFormat="1" ht="25.35" customHeight="1">
      <c r="B32" s="32"/>
      <c r="D32" s="97" t="s">
        <v>41</v>
      </c>
      <c r="J32" s="66">
        <f>ROUND(J132, 2)</f>
        <v>0</v>
      </c>
      <c r="L32" s="32"/>
      <c r="AZ32" s="93" t="s">
        <v>1691</v>
      </c>
      <c r="BA32" s="93" t="s">
        <v>1</v>
      </c>
      <c r="BB32" s="93" t="s">
        <v>1</v>
      </c>
      <c r="BC32" s="93" t="s">
        <v>154</v>
      </c>
      <c r="BD32" s="93" t="s">
        <v>89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1692</v>
      </c>
      <c r="BA33" s="93" t="s">
        <v>1</v>
      </c>
      <c r="BB33" s="93" t="s">
        <v>1</v>
      </c>
      <c r="BC33" s="93" t="s">
        <v>1693</v>
      </c>
      <c r="BD33" s="93" t="s">
        <v>89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ROUND((SUM(BE132:BE1161)),  2)</f>
        <v>0</v>
      </c>
      <c r="I35" s="98">
        <v>0.21</v>
      </c>
      <c r="J35" s="86">
        <f>ROUND(((SUM(BE132:BE1161))*I35),  2)</f>
        <v>0</v>
      </c>
      <c r="L35" s="32"/>
    </row>
    <row r="36" spans="2:56" s="1" customFormat="1" ht="14.45" customHeight="1">
      <c r="B36" s="32"/>
      <c r="E36" s="27" t="s">
        <v>47</v>
      </c>
      <c r="F36" s="86">
        <f>ROUND((SUM(BF132:BF1161)),  2)</f>
        <v>0</v>
      </c>
      <c r="I36" s="98">
        <v>0.12</v>
      </c>
      <c r="J36" s="86">
        <f>ROUND(((SUM(BF132:BF1161))*I36),  2)</f>
        <v>0</v>
      </c>
      <c r="L36" s="32"/>
    </row>
    <row r="37" spans="2:56" s="1" customFormat="1" ht="14.45" hidden="1" customHeight="1">
      <c r="B37" s="32"/>
      <c r="E37" s="27" t="s">
        <v>48</v>
      </c>
      <c r="F37" s="86">
        <f>ROUND((SUM(BG132:BG1161)),  2)</f>
        <v>0</v>
      </c>
      <c r="I37" s="98">
        <v>0.21</v>
      </c>
      <c r="J37" s="86">
        <f>0</f>
        <v>0</v>
      </c>
      <c r="L37" s="32"/>
    </row>
    <row r="38" spans="2:56" s="1" customFormat="1" ht="14.45" hidden="1" customHeight="1">
      <c r="B38" s="32"/>
      <c r="E38" s="27" t="s">
        <v>49</v>
      </c>
      <c r="F38" s="86">
        <f>ROUND((SUM(BH132:BH1161)),  2)</f>
        <v>0</v>
      </c>
      <c r="I38" s="98">
        <v>0.12</v>
      </c>
      <c r="J38" s="86">
        <f>0</f>
        <v>0</v>
      </c>
      <c r="L38" s="32"/>
    </row>
    <row r="39" spans="2:56" s="1" customFormat="1" ht="14.45" hidden="1" customHeight="1">
      <c r="B39" s="32"/>
      <c r="E39" s="27" t="s">
        <v>50</v>
      </c>
      <c r="F39" s="86">
        <f>ROUND((SUM(BI132:BI1161)),  2)</f>
        <v>0</v>
      </c>
      <c r="I39" s="98">
        <v>0</v>
      </c>
      <c r="J39" s="86">
        <f>0</f>
        <v>0</v>
      </c>
      <c r="L39" s="32"/>
    </row>
    <row r="40" spans="2:56" s="1" customFormat="1" ht="6.95" customHeight="1">
      <c r="B40" s="32"/>
      <c r="L40" s="32"/>
    </row>
    <row r="41" spans="2:56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56" s="1" customFormat="1" ht="14.45" customHeight="1">
      <c r="B42" s="32"/>
      <c r="L42" s="32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198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6" t="str">
        <f>E7</f>
        <v>BRNO, KOUNICOVA IV – REKONSTRUKCE VODOVODU</v>
      </c>
      <c r="F85" s="247"/>
      <c r="G85" s="247"/>
      <c r="H85" s="247"/>
      <c r="L85" s="32"/>
    </row>
    <row r="86" spans="2:12" ht="12" customHeight="1">
      <c r="B86" s="20"/>
      <c r="C86" s="27" t="s">
        <v>116</v>
      </c>
      <c r="L86" s="20"/>
    </row>
    <row r="87" spans="2:12" s="1" customFormat="1" ht="16.5" customHeight="1">
      <c r="B87" s="32"/>
      <c r="E87" s="246" t="s">
        <v>119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122</v>
      </c>
      <c r="L88" s="32"/>
    </row>
    <row r="89" spans="2:12" s="1" customFormat="1" ht="16.5" customHeight="1">
      <c r="B89" s="32"/>
      <c r="E89" s="204" t="str">
        <f>E11</f>
        <v>SO 320 - VODOVODNI PŘÍPOJKY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19. 9. 2024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PK FRAJT s.r.o. 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199</v>
      </c>
      <c r="D96" s="99"/>
      <c r="E96" s="99"/>
      <c r="F96" s="99"/>
      <c r="G96" s="99"/>
      <c r="H96" s="99"/>
      <c r="I96" s="99"/>
      <c r="J96" s="108" t="s">
        <v>200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201</v>
      </c>
      <c r="J98" s="66">
        <f>J132</f>
        <v>0</v>
      </c>
      <c r="L98" s="32"/>
      <c r="AU98" s="17" t="s">
        <v>202</v>
      </c>
    </row>
    <row r="99" spans="2:47" s="8" customFormat="1" ht="24.95" customHeight="1">
      <c r="B99" s="110"/>
      <c r="D99" s="111" t="s">
        <v>203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9" customFormat="1" ht="19.899999999999999" customHeight="1">
      <c r="B100" s="114"/>
      <c r="D100" s="115" t="s">
        <v>204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2:47" s="9" customFormat="1" ht="19.899999999999999" customHeight="1">
      <c r="B101" s="114"/>
      <c r="D101" s="115" t="s">
        <v>205</v>
      </c>
      <c r="E101" s="116"/>
      <c r="F101" s="116"/>
      <c r="G101" s="116"/>
      <c r="H101" s="116"/>
      <c r="I101" s="116"/>
      <c r="J101" s="117">
        <f>J738</f>
        <v>0</v>
      </c>
      <c r="L101" s="114"/>
    </row>
    <row r="102" spans="2:47" s="9" customFormat="1" ht="19.899999999999999" customHeight="1">
      <c r="B102" s="114"/>
      <c r="D102" s="115" t="s">
        <v>206</v>
      </c>
      <c r="E102" s="116"/>
      <c r="F102" s="116"/>
      <c r="G102" s="116"/>
      <c r="H102" s="116"/>
      <c r="I102" s="116"/>
      <c r="J102" s="117">
        <f>J769</f>
        <v>0</v>
      </c>
      <c r="L102" s="114"/>
    </row>
    <row r="103" spans="2:47" s="9" customFormat="1" ht="19.899999999999999" customHeight="1">
      <c r="B103" s="114"/>
      <c r="D103" s="115" t="s">
        <v>208</v>
      </c>
      <c r="E103" s="116"/>
      <c r="F103" s="116"/>
      <c r="G103" s="116"/>
      <c r="H103" s="116"/>
      <c r="I103" s="116"/>
      <c r="J103" s="117">
        <f>J888</f>
        <v>0</v>
      </c>
      <c r="L103" s="114"/>
    </row>
    <row r="104" spans="2:47" s="9" customFormat="1" ht="19.899999999999999" customHeight="1">
      <c r="B104" s="114"/>
      <c r="D104" s="115" t="s">
        <v>209</v>
      </c>
      <c r="E104" s="116"/>
      <c r="F104" s="116"/>
      <c r="G104" s="116"/>
      <c r="H104" s="116"/>
      <c r="I104" s="116"/>
      <c r="J104" s="117">
        <f>J906</f>
        <v>0</v>
      </c>
      <c r="L104" s="114"/>
    </row>
    <row r="105" spans="2:47" s="9" customFormat="1" ht="19.899999999999999" customHeight="1">
      <c r="B105" s="114"/>
      <c r="D105" s="115" t="s">
        <v>210</v>
      </c>
      <c r="E105" s="116"/>
      <c r="F105" s="116"/>
      <c r="G105" s="116"/>
      <c r="H105" s="116"/>
      <c r="I105" s="116"/>
      <c r="J105" s="117">
        <f>J956</f>
        <v>0</v>
      </c>
      <c r="L105" s="114"/>
    </row>
    <row r="106" spans="2:47" s="9" customFormat="1" ht="19.899999999999999" customHeight="1">
      <c r="B106" s="114"/>
      <c r="D106" s="115" t="s">
        <v>211</v>
      </c>
      <c r="E106" s="116"/>
      <c r="F106" s="116"/>
      <c r="G106" s="116"/>
      <c r="H106" s="116"/>
      <c r="I106" s="116"/>
      <c r="J106" s="117">
        <f>J1028</f>
        <v>0</v>
      </c>
      <c r="L106" s="114"/>
    </row>
    <row r="107" spans="2:47" s="9" customFormat="1" ht="19.899999999999999" customHeight="1">
      <c r="B107" s="114"/>
      <c r="D107" s="115" t="s">
        <v>1694</v>
      </c>
      <c r="E107" s="116"/>
      <c r="F107" s="116"/>
      <c r="G107" s="116"/>
      <c r="H107" s="116"/>
      <c r="I107" s="116"/>
      <c r="J107" s="117">
        <f>J1139</f>
        <v>0</v>
      </c>
      <c r="L107" s="114"/>
    </row>
    <row r="108" spans="2:47" s="9" customFormat="1" ht="19.899999999999999" customHeight="1">
      <c r="B108" s="114"/>
      <c r="D108" s="115" t="s">
        <v>212</v>
      </c>
      <c r="E108" s="116"/>
      <c r="F108" s="116"/>
      <c r="G108" s="116"/>
      <c r="H108" s="116"/>
      <c r="I108" s="116"/>
      <c r="J108" s="117">
        <f>J1142</f>
        <v>0</v>
      </c>
      <c r="L108" s="114"/>
    </row>
    <row r="109" spans="2:47" s="8" customFormat="1" ht="24.95" customHeight="1">
      <c r="B109" s="110"/>
      <c r="D109" s="111" t="s">
        <v>213</v>
      </c>
      <c r="E109" s="112"/>
      <c r="F109" s="112"/>
      <c r="G109" s="112"/>
      <c r="H109" s="112"/>
      <c r="I109" s="112"/>
      <c r="J109" s="113">
        <f>J1144</f>
        <v>0</v>
      </c>
      <c r="L109" s="110"/>
    </row>
    <row r="110" spans="2:47" s="9" customFormat="1" ht="19.899999999999999" customHeight="1">
      <c r="B110" s="114"/>
      <c r="D110" s="115" t="s">
        <v>214</v>
      </c>
      <c r="E110" s="116"/>
      <c r="F110" s="116"/>
      <c r="G110" s="116"/>
      <c r="H110" s="116"/>
      <c r="I110" s="116"/>
      <c r="J110" s="117">
        <f>J1145</f>
        <v>0</v>
      </c>
      <c r="L110" s="114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215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6" t="str">
        <f>E7</f>
        <v>BRNO, KOUNICOVA IV – REKONSTRUKCE VODOVODU</v>
      </c>
      <c r="F120" s="247"/>
      <c r="G120" s="247"/>
      <c r="H120" s="247"/>
      <c r="L120" s="32"/>
    </row>
    <row r="121" spans="2:12" ht="12" customHeight="1">
      <c r="B121" s="20"/>
      <c r="C121" s="27" t="s">
        <v>116</v>
      </c>
      <c r="L121" s="20"/>
    </row>
    <row r="122" spans="2:12" s="1" customFormat="1" ht="16.5" customHeight="1">
      <c r="B122" s="32"/>
      <c r="E122" s="246" t="s">
        <v>119</v>
      </c>
      <c r="F122" s="248"/>
      <c r="G122" s="248"/>
      <c r="H122" s="248"/>
      <c r="L122" s="32"/>
    </row>
    <row r="123" spans="2:12" s="1" customFormat="1" ht="12" customHeight="1">
      <c r="B123" s="32"/>
      <c r="C123" s="27" t="s">
        <v>122</v>
      </c>
      <c r="L123" s="32"/>
    </row>
    <row r="124" spans="2:12" s="1" customFormat="1" ht="16.5" customHeight="1">
      <c r="B124" s="32"/>
      <c r="E124" s="204" t="str">
        <f>E11</f>
        <v>SO 320 - VODOVODNI PŘÍPOJKY</v>
      </c>
      <c r="F124" s="248"/>
      <c r="G124" s="248"/>
      <c r="H124" s="248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22</v>
      </c>
      <c r="F126" s="25" t="str">
        <f>F14</f>
        <v>BRNO</v>
      </c>
      <c r="I126" s="27" t="s">
        <v>24</v>
      </c>
      <c r="J126" s="52" t="str">
        <f>IF(J14="","",J14)</f>
        <v>19. 9. 2024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28</v>
      </c>
      <c r="F128" s="25" t="str">
        <f>E17</f>
        <v>Statutární město Brno</v>
      </c>
      <c r="I128" s="27" t="s">
        <v>34</v>
      </c>
      <c r="J128" s="30" t="str">
        <f>E23</f>
        <v>PK FRAJT s.r.o.  Brno</v>
      </c>
      <c r="L128" s="32"/>
    </row>
    <row r="129" spans="2:65" s="1" customFormat="1" ht="15.2" customHeight="1">
      <c r="B129" s="32"/>
      <c r="C129" s="27" t="s">
        <v>32</v>
      </c>
      <c r="F129" s="25" t="str">
        <f>IF(E20="","",E20)</f>
        <v>Vyplň údaj</v>
      </c>
      <c r="I129" s="27" t="s">
        <v>37</v>
      </c>
      <c r="J129" s="30" t="str">
        <f>E26</f>
        <v>Obrtel M.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8"/>
      <c r="C131" s="119" t="s">
        <v>216</v>
      </c>
      <c r="D131" s="120" t="s">
        <v>66</v>
      </c>
      <c r="E131" s="120" t="s">
        <v>62</v>
      </c>
      <c r="F131" s="120" t="s">
        <v>63</v>
      </c>
      <c r="G131" s="120" t="s">
        <v>217</v>
      </c>
      <c r="H131" s="120" t="s">
        <v>218</v>
      </c>
      <c r="I131" s="120" t="s">
        <v>219</v>
      </c>
      <c r="J131" s="120" t="s">
        <v>200</v>
      </c>
      <c r="K131" s="121" t="s">
        <v>220</v>
      </c>
      <c r="L131" s="118"/>
      <c r="M131" s="59" t="s">
        <v>1</v>
      </c>
      <c r="N131" s="60" t="s">
        <v>45</v>
      </c>
      <c r="O131" s="60" t="s">
        <v>221</v>
      </c>
      <c r="P131" s="60" t="s">
        <v>222</v>
      </c>
      <c r="Q131" s="60" t="s">
        <v>223</v>
      </c>
      <c r="R131" s="60" t="s">
        <v>224</v>
      </c>
      <c r="S131" s="60" t="s">
        <v>225</v>
      </c>
      <c r="T131" s="61" t="s">
        <v>226</v>
      </c>
    </row>
    <row r="132" spans="2:65" s="1" customFormat="1" ht="22.9" customHeight="1">
      <c r="B132" s="32"/>
      <c r="C132" s="64" t="s">
        <v>227</v>
      </c>
      <c r="J132" s="122">
        <f>BK132</f>
        <v>0</v>
      </c>
      <c r="L132" s="32"/>
      <c r="M132" s="62"/>
      <c r="N132" s="53"/>
      <c r="O132" s="53"/>
      <c r="P132" s="123">
        <f>P133+P1144</f>
        <v>0</v>
      </c>
      <c r="Q132" s="53"/>
      <c r="R132" s="123">
        <f>R133+R1144</f>
        <v>41.533059500000007</v>
      </c>
      <c r="S132" s="53"/>
      <c r="T132" s="124">
        <f>T133+T1144</f>
        <v>40.267649999999996</v>
      </c>
      <c r="AT132" s="17" t="s">
        <v>80</v>
      </c>
      <c r="AU132" s="17" t="s">
        <v>202</v>
      </c>
      <c r="BK132" s="125">
        <f>BK133+BK1144</f>
        <v>0</v>
      </c>
    </row>
    <row r="133" spans="2:65" s="11" customFormat="1" ht="25.9" customHeight="1">
      <c r="B133" s="126"/>
      <c r="D133" s="127" t="s">
        <v>80</v>
      </c>
      <c r="E133" s="128" t="s">
        <v>228</v>
      </c>
      <c r="F133" s="128" t="s">
        <v>229</v>
      </c>
      <c r="I133" s="129"/>
      <c r="J133" s="130">
        <f>BK133</f>
        <v>0</v>
      </c>
      <c r="L133" s="126"/>
      <c r="M133" s="131"/>
      <c r="P133" s="132">
        <f>P134+P738+P769+P888+P906+P956+P1028+P1139+P1142</f>
        <v>0</v>
      </c>
      <c r="R133" s="132">
        <f>R134+R738+R769+R888+R906+R956+R1028+R1139+R1142</f>
        <v>40.562465500000009</v>
      </c>
      <c r="T133" s="133">
        <f>T134+T738+T769+T888+T906+T956+T1028+T1139+T1142</f>
        <v>40.267649999999996</v>
      </c>
      <c r="AR133" s="127" t="s">
        <v>21</v>
      </c>
      <c r="AT133" s="134" t="s">
        <v>80</v>
      </c>
      <c r="AU133" s="134" t="s">
        <v>81</v>
      </c>
      <c r="AY133" s="127" t="s">
        <v>230</v>
      </c>
      <c r="BK133" s="135">
        <f>BK134+BK738+BK769+BK888+BK906+BK956+BK1028+BK1139+BK1142</f>
        <v>0</v>
      </c>
    </row>
    <row r="134" spans="2:65" s="11" customFormat="1" ht="22.9" customHeight="1">
      <c r="B134" s="126"/>
      <c r="D134" s="127" t="s">
        <v>80</v>
      </c>
      <c r="E134" s="136" t="s">
        <v>21</v>
      </c>
      <c r="F134" s="136" t="s">
        <v>231</v>
      </c>
      <c r="I134" s="129"/>
      <c r="J134" s="137">
        <f>BK134</f>
        <v>0</v>
      </c>
      <c r="L134" s="126"/>
      <c r="M134" s="131"/>
      <c r="P134" s="132">
        <f>SUM(P135:P737)</f>
        <v>0</v>
      </c>
      <c r="R134" s="132">
        <f>SUM(R135:R737)</f>
        <v>0.30928872000000002</v>
      </c>
      <c r="T134" s="133">
        <f>SUM(T135:T737)</f>
        <v>25.306750000000001</v>
      </c>
      <c r="AR134" s="127" t="s">
        <v>21</v>
      </c>
      <c r="AT134" s="134" t="s">
        <v>80</v>
      </c>
      <c r="AU134" s="134" t="s">
        <v>21</v>
      </c>
      <c r="AY134" s="127" t="s">
        <v>230</v>
      </c>
      <c r="BK134" s="135">
        <f>SUM(BK135:BK737)</f>
        <v>0</v>
      </c>
    </row>
    <row r="135" spans="2:65" s="1" customFormat="1" ht="37.9" customHeight="1">
      <c r="B135" s="32"/>
      <c r="C135" s="138" t="s">
        <v>21</v>
      </c>
      <c r="D135" s="138" t="s">
        <v>232</v>
      </c>
      <c r="E135" s="139" t="s">
        <v>245</v>
      </c>
      <c r="F135" s="140" t="s">
        <v>246</v>
      </c>
      <c r="G135" s="141" t="s">
        <v>247</v>
      </c>
      <c r="H135" s="142">
        <v>4</v>
      </c>
      <c r="I135" s="143"/>
      <c r="J135" s="144">
        <f>ROUND(I135*H135,2)</f>
        <v>0</v>
      </c>
      <c r="K135" s="140" t="s">
        <v>248</v>
      </c>
      <c r="L135" s="32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0.20200000000000001</v>
      </c>
      <c r="T135" s="148">
        <f>S135*H135</f>
        <v>0.80800000000000005</v>
      </c>
      <c r="AR135" s="149" t="s">
        <v>237</v>
      </c>
      <c r="AT135" s="149" t="s">
        <v>232</v>
      </c>
      <c r="AU135" s="149" t="s">
        <v>89</v>
      </c>
      <c r="AY135" s="17" t="s">
        <v>230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21</v>
      </c>
      <c r="BK135" s="150">
        <f>ROUND(I135*H135,2)</f>
        <v>0</v>
      </c>
      <c r="BL135" s="17" t="s">
        <v>237</v>
      </c>
      <c r="BM135" s="149" t="s">
        <v>249</v>
      </c>
    </row>
    <row r="136" spans="2:65" s="12" customFormat="1" ht="11.25">
      <c r="B136" s="151"/>
      <c r="D136" s="152" t="s">
        <v>250</v>
      </c>
      <c r="E136" s="153" t="s">
        <v>1</v>
      </c>
      <c r="F136" s="154" t="s">
        <v>1695</v>
      </c>
      <c r="H136" s="155">
        <v>4</v>
      </c>
      <c r="I136" s="156"/>
      <c r="L136" s="151"/>
      <c r="M136" s="157"/>
      <c r="T136" s="158"/>
      <c r="AT136" s="153" t="s">
        <v>250</v>
      </c>
      <c r="AU136" s="153" t="s">
        <v>89</v>
      </c>
      <c r="AV136" s="12" t="s">
        <v>89</v>
      </c>
      <c r="AW136" s="12" t="s">
        <v>36</v>
      </c>
      <c r="AX136" s="12" t="s">
        <v>81</v>
      </c>
      <c r="AY136" s="153" t="s">
        <v>230</v>
      </c>
    </row>
    <row r="137" spans="2:65" s="13" customFormat="1" ht="11.25">
      <c r="B137" s="159"/>
      <c r="D137" s="152" t="s">
        <v>250</v>
      </c>
      <c r="E137" s="160" t="s">
        <v>166</v>
      </c>
      <c r="F137" s="161" t="s">
        <v>252</v>
      </c>
      <c r="H137" s="162">
        <v>4</v>
      </c>
      <c r="I137" s="163"/>
      <c r="L137" s="159"/>
      <c r="M137" s="164"/>
      <c r="T137" s="165"/>
      <c r="AT137" s="160" t="s">
        <v>250</v>
      </c>
      <c r="AU137" s="160" t="s">
        <v>89</v>
      </c>
      <c r="AV137" s="13" t="s">
        <v>237</v>
      </c>
      <c r="AW137" s="13" t="s">
        <v>36</v>
      </c>
      <c r="AX137" s="13" t="s">
        <v>21</v>
      </c>
      <c r="AY137" s="160" t="s">
        <v>230</v>
      </c>
    </row>
    <row r="138" spans="2:65" s="1" customFormat="1" ht="21.75" customHeight="1">
      <c r="B138" s="32"/>
      <c r="C138" s="138" t="s">
        <v>89</v>
      </c>
      <c r="D138" s="138" t="s">
        <v>232</v>
      </c>
      <c r="E138" s="139" t="s">
        <v>254</v>
      </c>
      <c r="F138" s="140" t="s">
        <v>255</v>
      </c>
      <c r="G138" s="141" t="s">
        <v>247</v>
      </c>
      <c r="H138" s="142">
        <v>4</v>
      </c>
      <c r="I138" s="143"/>
      <c r="J138" s="144">
        <f>ROUND(I138*H138,2)</f>
        <v>0</v>
      </c>
      <c r="K138" s="140" t="s">
        <v>236</v>
      </c>
      <c r="L138" s="32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237</v>
      </c>
      <c r="AT138" s="149" t="s">
        <v>232</v>
      </c>
      <c r="AU138" s="149" t="s">
        <v>89</v>
      </c>
      <c r="AY138" s="17" t="s">
        <v>230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21</v>
      </c>
      <c r="BK138" s="150">
        <f>ROUND(I138*H138,2)</f>
        <v>0</v>
      </c>
      <c r="BL138" s="17" t="s">
        <v>237</v>
      </c>
      <c r="BM138" s="149" t="s">
        <v>256</v>
      </c>
    </row>
    <row r="139" spans="2:65" s="12" customFormat="1" ht="11.25">
      <c r="B139" s="151"/>
      <c r="D139" s="152" t="s">
        <v>250</v>
      </c>
      <c r="E139" s="153" t="s">
        <v>1</v>
      </c>
      <c r="F139" s="154" t="s">
        <v>166</v>
      </c>
      <c r="H139" s="155">
        <v>4</v>
      </c>
      <c r="I139" s="156"/>
      <c r="L139" s="151"/>
      <c r="M139" s="157"/>
      <c r="T139" s="158"/>
      <c r="AT139" s="153" t="s">
        <v>250</v>
      </c>
      <c r="AU139" s="153" t="s">
        <v>89</v>
      </c>
      <c r="AV139" s="12" t="s">
        <v>89</v>
      </c>
      <c r="AW139" s="12" t="s">
        <v>36</v>
      </c>
      <c r="AX139" s="12" t="s">
        <v>21</v>
      </c>
      <c r="AY139" s="153" t="s">
        <v>230</v>
      </c>
    </row>
    <row r="140" spans="2:65" s="1" customFormat="1" ht="11.25">
      <c r="B140" s="32"/>
      <c r="D140" s="152" t="s">
        <v>257</v>
      </c>
      <c r="F140" s="166" t="s">
        <v>258</v>
      </c>
      <c r="L140" s="32"/>
      <c r="M140" s="167"/>
      <c r="T140" s="56"/>
      <c r="AU140" s="17" t="s">
        <v>89</v>
      </c>
    </row>
    <row r="141" spans="2:65" s="1" customFormat="1" ht="11.25">
      <c r="B141" s="32"/>
      <c r="D141" s="152" t="s">
        <v>257</v>
      </c>
      <c r="F141" s="168" t="s">
        <v>1695</v>
      </c>
      <c r="H141" s="169">
        <v>4</v>
      </c>
      <c r="L141" s="32"/>
      <c r="M141" s="167"/>
      <c r="T141" s="56"/>
      <c r="AU141" s="17" t="s">
        <v>89</v>
      </c>
    </row>
    <row r="142" spans="2:65" s="1" customFormat="1" ht="11.25">
      <c r="B142" s="32"/>
      <c r="D142" s="152" t="s">
        <v>257</v>
      </c>
      <c r="F142" s="168" t="s">
        <v>252</v>
      </c>
      <c r="H142" s="169">
        <v>4</v>
      </c>
      <c r="L142" s="32"/>
      <c r="M142" s="167"/>
      <c r="T142" s="56"/>
      <c r="AU142" s="17" t="s">
        <v>89</v>
      </c>
    </row>
    <row r="143" spans="2:65" s="1" customFormat="1" ht="37.9" customHeight="1">
      <c r="B143" s="32"/>
      <c r="C143" s="138" t="s">
        <v>140</v>
      </c>
      <c r="D143" s="138" t="s">
        <v>232</v>
      </c>
      <c r="E143" s="139" t="s">
        <v>260</v>
      </c>
      <c r="F143" s="140" t="s">
        <v>261</v>
      </c>
      <c r="G143" s="141" t="s">
        <v>247</v>
      </c>
      <c r="H143" s="142">
        <v>2</v>
      </c>
      <c r="I143" s="143"/>
      <c r="J143" s="144">
        <f>ROUND(I143*H143,2)</f>
        <v>0</v>
      </c>
      <c r="K143" s="140" t="s">
        <v>248</v>
      </c>
      <c r="L143" s="32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0.155</v>
      </c>
      <c r="T143" s="148">
        <f>S143*H143</f>
        <v>0.31</v>
      </c>
      <c r="AR143" s="149" t="s">
        <v>237</v>
      </c>
      <c r="AT143" s="149" t="s">
        <v>232</v>
      </c>
      <c r="AU143" s="149" t="s">
        <v>89</v>
      </c>
      <c r="AY143" s="17" t="s">
        <v>230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21</v>
      </c>
      <c r="BK143" s="150">
        <f>ROUND(I143*H143,2)</f>
        <v>0</v>
      </c>
      <c r="BL143" s="17" t="s">
        <v>237</v>
      </c>
      <c r="BM143" s="149" t="s">
        <v>262</v>
      </c>
    </row>
    <row r="144" spans="2:65" s="12" customFormat="1" ht="11.25">
      <c r="B144" s="151"/>
      <c r="D144" s="152" t="s">
        <v>250</v>
      </c>
      <c r="E144" s="153" t="s">
        <v>1</v>
      </c>
      <c r="F144" s="154" t="s">
        <v>1696</v>
      </c>
      <c r="H144" s="155">
        <v>2</v>
      </c>
      <c r="I144" s="156"/>
      <c r="L144" s="151"/>
      <c r="M144" s="157"/>
      <c r="T144" s="158"/>
      <c r="AT144" s="153" t="s">
        <v>250</v>
      </c>
      <c r="AU144" s="153" t="s">
        <v>89</v>
      </c>
      <c r="AV144" s="12" t="s">
        <v>89</v>
      </c>
      <c r="AW144" s="12" t="s">
        <v>36</v>
      </c>
      <c r="AX144" s="12" t="s">
        <v>81</v>
      </c>
      <c r="AY144" s="153" t="s">
        <v>230</v>
      </c>
    </row>
    <row r="145" spans="2:65" s="13" customFormat="1" ht="11.25">
      <c r="B145" s="159"/>
      <c r="D145" s="152" t="s">
        <v>250</v>
      </c>
      <c r="E145" s="160" t="s">
        <v>155</v>
      </c>
      <c r="F145" s="161" t="s">
        <v>252</v>
      </c>
      <c r="H145" s="162">
        <v>2</v>
      </c>
      <c r="I145" s="163"/>
      <c r="L145" s="159"/>
      <c r="M145" s="164"/>
      <c r="T145" s="165"/>
      <c r="AT145" s="160" t="s">
        <v>250</v>
      </c>
      <c r="AU145" s="160" t="s">
        <v>89</v>
      </c>
      <c r="AV145" s="13" t="s">
        <v>237</v>
      </c>
      <c r="AW145" s="13" t="s">
        <v>36</v>
      </c>
      <c r="AX145" s="13" t="s">
        <v>21</v>
      </c>
      <c r="AY145" s="160" t="s">
        <v>230</v>
      </c>
    </row>
    <row r="146" spans="2:65" s="1" customFormat="1" ht="24.2" customHeight="1">
      <c r="B146" s="32"/>
      <c r="C146" s="138" t="s">
        <v>237</v>
      </c>
      <c r="D146" s="138" t="s">
        <v>232</v>
      </c>
      <c r="E146" s="139" t="s">
        <v>265</v>
      </c>
      <c r="F146" s="140" t="s">
        <v>266</v>
      </c>
      <c r="G146" s="141" t="s">
        <v>247</v>
      </c>
      <c r="H146" s="142">
        <v>2</v>
      </c>
      <c r="I146" s="143"/>
      <c r="J146" s="144">
        <f>ROUND(I146*H146,2)</f>
        <v>0</v>
      </c>
      <c r="K146" s="140" t="s">
        <v>236</v>
      </c>
      <c r="L146" s="32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237</v>
      </c>
      <c r="AT146" s="149" t="s">
        <v>232</v>
      </c>
      <c r="AU146" s="149" t="s">
        <v>89</v>
      </c>
      <c r="AY146" s="17" t="s">
        <v>230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21</v>
      </c>
      <c r="BK146" s="150">
        <f>ROUND(I146*H146,2)</f>
        <v>0</v>
      </c>
      <c r="BL146" s="17" t="s">
        <v>237</v>
      </c>
      <c r="BM146" s="149" t="s">
        <v>267</v>
      </c>
    </row>
    <row r="147" spans="2:65" s="12" customFormat="1" ht="11.25">
      <c r="B147" s="151"/>
      <c r="D147" s="152" t="s">
        <v>250</v>
      </c>
      <c r="E147" s="153" t="s">
        <v>1</v>
      </c>
      <c r="F147" s="154" t="s">
        <v>155</v>
      </c>
      <c r="H147" s="155">
        <v>2</v>
      </c>
      <c r="I147" s="156"/>
      <c r="L147" s="151"/>
      <c r="M147" s="157"/>
      <c r="T147" s="158"/>
      <c r="AT147" s="153" t="s">
        <v>250</v>
      </c>
      <c r="AU147" s="153" t="s">
        <v>89</v>
      </c>
      <c r="AV147" s="12" t="s">
        <v>89</v>
      </c>
      <c r="AW147" s="12" t="s">
        <v>36</v>
      </c>
      <c r="AX147" s="12" t="s">
        <v>21</v>
      </c>
      <c r="AY147" s="153" t="s">
        <v>230</v>
      </c>
    </row>
    <row r="148" spans="2:65" s="1" customFormat="1" ht="11.25">
      <c r="B148" s="32"/>
      <c r="D148" s="152" t="s">
        <v>257</v>
      </c>
      <c r="F148" s="166" t="s">
        <v>268</v>
      </c>
      <c r="L148" s="32"/>
      <c r="M148" s="167"/>
      <c r="T148" s="56"/>
      <c r="AU148" s="17" t="s">
        <v>89</v>
      </c>
    </row>
    <row r="149" spans="2:65" s="1" customFormat="1" ht="11.25">
      <c r="B149" s="32"/>
      <c r="D149" s="152" t="s">
        <v>257</v>
      </c>
      <c r="F149" s="168" t="s">
        <v>1696</v>
      </c>
      <c r="H149" s="169">
        <v>2</v>
      </c>
      <c r="L149" s="32"/>
      <c r="M149" s="167"/>
      <c r="T149" s="56"/>
      <c r="AU149" s="17" t="s">
        <v>89</v>
      </c>
    </row>
    <row r="150" spans="2:65" s="1" customFormat="1" ht="11.25">
      <c r="B150" s="32"/>
      <c r="D150" s="152" t="s">
        <v>257</v>
      </c>
      <c r="F150" s="168" t="s">
        <v>252</v>
      </c>
      <c r="H150" s="169">
        <v>2</v>
      </c>
      <c r="L150" s="32"/>
      <c r="M150" s="167"/>
      <c r="T150" s="56"/>
      <c r="AU150" s="17" t="s">
        <v>89</v>
      </c>
    </row>
    <row r="151" spans="2:65" s="1" customFormat="1" ht="37.9" customHeight="1">
      <c r="B151" s="32"/>
      <c r="C151" s="138" t="s">
        <v>253</v>
      </c>
      <c r="D151" s="138" t="s">
        <v>232</v>
      </c>
      <c r="E151" s="139" t="s">
        <v>269</v>
      </c>
      <c r="F151" s="140" t="s">
        <v>270</v>
      </c>
      <c r="G151" s="141" t="s">
        <v>247</v>
      </c>
      <c r="H151" s="142">
        <v>4</v>
      </c>
      <c r="I151" s="143"/>
      <c r="J151" s="144">
        <f>ROUND(I151*H151,2)</f>
        <v>0</v>
      </c>
      <c r="K151" s="140" t="s">
        <v>248</v>
      </c>
      <c r="L151" s="32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2.4E-2</v>
      </c>
      <c r="T151" s="148">
        <f>S151*H151</f>
        <v>9.6000000000000002E-2</v>
      </c>
      <c r="AR151" s="149" t="s">
        <v>237</v>
      </c>
      <c r="AT151" s="149" t="s">
        <v>232</v>
      </c>
      <c r="AU151" s="149" t="s">
        <v>89</v>
      </c>
      <c r="AY151" s="17" t="s">
        <v>230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21</v>
      </c>
      <c r="BK151" s="150">
        <f>ROUND(I151*H151,2)</f>
        <v>0</v>
      </c>
      <c r="BL151" s="17" t="s">
        <v>237</v>
      </c>
      <c r="BM151" s="149" t="s">
        <v>271</v>
      </c>
    </row>
    <row r="152" spans="2:65" s="12" customFormat="1" ht="11.25">
      <c r="B152" s="151"/>
      <c r="D152" s="152" t="s">
        <v>250</v>
      </c>
      <c r="E152" s="153" t="s">
        <v>1</v>
      </c>
      <c r="F152" s="154" t="s">
        <v>272</v>
      </c>
      <c r="H152" s="155">
        <v>4</v>
      </c>
      <c r="I152" s="156"/>
      <c r="L152" s="151"/>
      <c r="M152" s="157"/>
      <c r="T152" s="158"/>
      <c r="AT152" s="153" t="s">
        <v>250</v>
      </c>
      <c r="AU152" s="153" t="s">
        <v>89</v>
      </c>
      <c r="AV152" s="12" t="s">
        <v>89</v>
      </c>
      <c r="AW152" s="12" t="s">
        <v>36</v>
      </c>
      <c r="AX152" s="12" t="s">
        <v>81</v>
      </c>
      <c r="AY152" s="153" t="s">
        <v>230</v>
      </c>
    </row>
    <row r="153" spans="2:65" s="13" customFormat="1" ht="11.25">
      <c r="B153" s="159"/>
      <c r="D153" s="152" t="s">
        <v>250</v>
      </c>
      <c r="E153" s="160" t="s">
        <v>167</v>
      </c>
      <c r="F153" s="161" t="s">
        <v>252</v>
      </c>
      <c r="H153" s="162">
        <v>4</v>
      </c>
      <c r="I153" s="163"/>
      <c r="L153" s="159"/>
      <c r="M153" s="164"/>
      <c r="T153" s="165"/>
      <c r="AT153" s="160" t="s">
        <v>250</v>
      </c>
      <c r="AU153" s="160" t="s">
        <v>89</v>
      </c>
      <c r="AV153" s="13" t="s">
        <v>237</v>
      </c>
      <c r="AW153" s="13" t="s">
        <v>36</v>
      </c>
      <c r="AX153" s="13" t="s">
        <v>21</v>
      </c>
      <c r="AY153" s="160" t="s">
        <v>230</v>
      </c>
    </row>
    <row r="154" spans="2:65" s="1" customFormat="1" ht="11.25">
      <c r="B154" s="32"/>
      <c r="D154" s="152" t="s">
        <v>257</v>
      </c>
      <c r="F154" s="166" t="s">
        <v>258</v>
      </c>
      <c r="L154" s="32"/>
      <c r="M154" s="167"/>
      <c r="T154" s="56"/>
      <c r="AU154" s="17" t="s">
        <v>89</v>
      </c>
    </row>
    <row r="155" spans="2:65" s="1" customFormat="1" ht="11.25">
      <c r="B155" s="32"/>
      <c r="D155" s="152" t="s">
        <v>257</v>
      </c>
      <c r="F155" s="168" t="s">
        <v>1695</v>
      </c>
      <c r="H155" s="169">
        <v>4</v>
      </c>
      <c r="L155" s="32"/>
      <c r="M155" s="167"/>
      <c r="T155" s="56"/>
      <c r="AU155" s="17" t="s">
        <v>89</v>
      </c>
    </row>
    <row r="156" spans="2:65" s="1" customFormat="1" ht="11.25">
      <c r="B156" s="32"/>
      <c r="D156" s="152" t="s">
        <v>257</v>
      </c>
      <c r="F156" s="168" t="s">
        <v>252</v>
      </c>
      <c r="H156" s="169">
        <v>4</v>
      </c>
      <c r="L156" s="32"/>
      <c r="M156" s="167"/>
      <c r="T156" s="56"/>
      <c r="AU156" s="17" t="s">
        <v>89</v>
      </c>
    </row>
    <row r="157" spans="2:65" s="1" customFormat="1" ht="33" customHeight="1">
      <c r="B157" s="32"/>
      <c r="C157" s="138" t="s">
        <v>259</v>
      </c>
      <c r="D157" s="138" t="s">
        <v>232</v>
      </c>
      <c r="E157" s="139" t="s">
        <v>274</v>
      </c>
      <c r="F157" s="140" t="s">
        <v>275</v>
      </c>
      <c r="G157" s="141" t="s">
        <v>276</v>
      </c>
      <c r="H157" s="142">
        <v>0.4</v>
      </c>
      <c r="I157" s="143"/>
      <c r="J157" s="144">
        <f>ROUND(I157*H157,2)</f>
        <v>0</v>
      </c>
      <c r="K157" s="140" t="s">
        <v>236</v>
      </c>
      <c r="L157" s="32"/>
      <c r="M157" s="145" t="s">
        <v>1</v>
      </c>
      <c r="N157" s="146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237</v>
      </c>
      <c r="AT157" s="149" t="s">
        <v>232</v>
      </c>
      <c r="AU157" s="149" t="s">
        <v>89</v>
      </c>
      <c r="AY157" s="17" t="s">
        <v>230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21</v>
      </c>
      <c r="BK157" s="150">
        <f>ROUND(I157*H157,2)</f>
        <v>0</v>
      </c>
      <c r="BL157" s="17" t="s">
        <v>237</v>
      </c>
      <c r="BM157" s="149" t="s">
        <v>277</v>
      </c>
    </row>
    <row r="158" spans="2:65" s="12" customFormat="1" ht="11.25">
      <c r="B158" s="151"/>
      <c r="D158" s="152" t="s">
        <v>250</v>
      </c>
      <c r="E158" s="153" t="s">
        <v>1</v>
      </c>
      <c r="F158" s="154" t="s">
        <v>278</v>
      </c>
      <c r="H158" s="155">
        <v>0.4</v>
      </c>
      <c r="I158" s="156"/>
      <c r="L158" s="151"/>
      <c r="M158" s="157"/>
      <c r="T158" s="158"/>
      <c r="AT158" s="153" t="s">
        <v>250</v>
      </c>
      <c r="AU158" s="153" t="s">
        <v>89</v>
      </c>
      <c r="AV158" s="12" t="s">
        <v>89</v>
      </c>
      <c r="AW158" s="12" t="s">
        <v>36</v>
      </c>
      <c r="AX158" s="12" t="s">
        <v>21</v>
      </c>
      <c r="AY158" s="153" t="s">
        <v>230</v>
      </c>
    </row>
    <row r="159" spans="2:65" s="1" customFormat="1" ht="11.25">
      <c r="B159" s="32"/>
      <c r="D159" s="152" t="s">
        <v>257</v>
      </c>
      <c r="F159" s="166" t="s">
        <v>279</v>
      </c>
      <c r="L159" s="32"/>
      <c r="M159" s="167"/>
      <c r="T159" s="56"/>
      <c r="AU159" s="17" t="s">
        <v>89</v>
      </c>
    </row>
    <row r="160" spans="2:65" s="1" customFormat="1" ht="11.25">
      <c r="B160" s="32"/>
      <c r="D160" s="152" t="s">
        <v>257</v>
      </c>
      <c r="F160" s="168" t="s">
        <v>272</v>
      </c>
      <c r="H160" s="169">
        <v>4</v>
      </c>
      <c r="L160" s="32"/>
      <c r="M160" s="167"/>
      <c r="T160" s="56"/>
      <c r="AU160" s="17" t="s">
        <v>89</v>
      </c>
    </row>
    <row r="161" spans="2:65" s="1" customFormat="1" ht="11.25">
      <c r="B161" s="32"/>
      <c r="D161" s="152" t="s">
        <v>257</v>
      </c>
      <c r="F161" s="168" t="s">
        <v>252</v>
      </c>
      <c r="H161" s="169">
        <v>4</v>
      </c>
      <c r="L161" s="32"/>
      <c r="M161" s="167"/>
      <c r="T161" s="56"/>
      <c r="AU161" s="17" t="s">
        <v>89</v>
      </c>
    </row>
    <row r="162" spans="2:65" s="1" customFormat="1" ht="11.25">
      <c r="B162" s="32"/>
      <c r="D162" s="152" t="s">
        <v>257</v>
      </c>
      <c r="F162" s="170" t="s">
        <v>258</v>
      </c>
      <c r="L162" s="32"/>
      <c r="M162" s="167"/>
      <c r="T162" s="56"/>
      <c r="AU162" s="17" t="s">
        <v>89</v>
      </c>
    </row>
    <row r="163" spans="2:65" s="1" customFormat="1" ht="11.25">
      <c r="B163" s="32"/>
      <c r="D163" s="152" t="s">
        <v>257</v>
      </c>
      <c r="F163" s="171" t="s">
        <v>1695</v>
      </c>
      <c r="H163" s="169">
        <v>4</v>
      </c>
      <c r="L163" s="32"/>
      <c r="M163" s="167"/>
      <c r="T163" s="56"/>
      <c r="AU163" s="17" t="s">
        <v>89</v>
      </c>
    </row>
    <row r="164" spans="2:65" s="1" customFormat="1" ht="11.25">
      <c r="B164" s="32"/>
      <c r="D164" s="152" t="s">
        <v>257</v>
      </c>
      <c r="F164" s="171" t="s">
        <v>252</v>
      </c>
      <c r="H164" s="169">
        <v>4</v>
      </c>
      <c r="L164" s="32"/>
      <c r="M164" s="167"/>
      <c r="T164" s="56"/>
      <c r="AU164" s="17" t="s">
        <v>89</v>
      </c>
    </row>
    <row r="165" spans="2:65" s="1" customFormat="1" ht="44.25" customHeight="1">
      <c r="B165" s="32"/>
      <c r="C165" s="138" t="s">
        <v>264</v>
      </c>
      <c r="D165" s="138" t="s">
        <v>232</v>
      </c>
      <c r="E165" s="139" t="s">
        <v>280</v>
      </c>
      <c r="F165" s="140" t="s">
        <v>281</v>
      </c>
      <c r="G165" s="141" t="s">
        <v>276</v>
      </c>
      <c r="H165" s="142">
        <v>3.19</v>
      </c>
      <c r="I165" s="143"/>
      <c r="J165" s="144">
        <f>ROUND(I165*H165,2)</f>
        <v>0</v>
      </c>
      <c r="K165" s="140" t="s">
        <v>248</v>
      </c>
      <c r="L165" s="32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0.255</v>
      </c>
      <c r="T165" s="148">
        <f>S165*H165</f>
        <v>0.81345000000000001</v>
      </c>
      <c r="AR165" s="149" t="s">
        <v>237</v>
      </c>
      <c r="AT165" s="149" t="s">
        <v>232</v>
      </c>
      <c r="AU165" s="149" t="s">
        <v>89</v>
      </c>
      <c r="AY165" s="17" t="s">
        <v>230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21</v>
      </c>
      <c r="BK165" s="150">
        <f>ROUND(I165*H165,2)</f>
        <v>0</v>
      </c>
      <c r="BL165" s="17" t="s">
        <v>237</v>
      </c>
      <c r="BM165" s="149" t="s">
        <v>282</v>
      </c>
    </row>
    <row r="166" spans="2:65" s="14" customFormat="1" ht="11.25">
      <c r="B166" s="172"/>
      <c r="D166" s="152" t="s">
        <v>250</v>
      </c>
      <c r="E166" s="173" t="s">
        <v>1</v>
      </c>
      <c r="F166" s="174" t="s">
        <v>283</v>
      </c>
      <c r="H166" s="173" t="s">
        <v>1</v>
      </c>
      <c r="I166" s="175"/>
      <c r="L166" s="172"/>
      <c r="M166" s="176"/>
      <c r="T166" s="177"/>
      <c r="AT166" s="173" t="s">
        <v>250</v>
      </c>
      <c r="AU166" s="173" t="s">
        <v>89</v>
      </c>
      <c r="AV166" s="14" t="s">
        <v>21</v>
      </c>
      <c r="AW166" s="14" t="s">
        <v>36</v>
      </c>
      <c r="AX166" s="14" t="s">
        <v>81</v>
      </c>
      <c r="AY166" s="173" t="s">
        <v>230</v>
      </c>
    </row>
    <row r="167" spans="2:65" s="12" customFormat="1" ht="11.25">
      <c r="B167" s="151"/>
      <c r="D167" s="152" t="s">
        <v>250</v>
      </c>
      <c r="E167" s="153" t="s">
        <v>1</v>
      </c>
      <c r="F167" s="154" t="s">
        <v>1697</v>
      </c>
      <c r="H167" s="155">
        <v>3.19</v>
      </c>
      <c r="I167" s="156"/>
      <c r="L167" s="151"/>
      <c r="M167" s="157"/>
      <c r="T167" s="158"/>
      <c r="AT167" s="153" t="s">
        <v>250</v>
      </c>
      <c r="AU167" s="153" t="s">
        <v>89</v>
      </c>
      <c r="AV167" s="12" t="s">
        <v>89</v>
      </c>
      <c r="AW167" s="12" t="s">
        <v>36</v>
      </c>
      <c r="AX167" s="12" t="s">
        <v>81</v>
      </c>
      <c r="AY167" s="153" t="s">
        <v>230</v>
      </c>
    </row>
    <row r="168" spans="2:65" s="15" customFormat="1" ht="11.25">
      <c r="B168" s="178"/>
      <c r="D168" s="152" t="s">
        <v>250</v>
      </c>
      <c r="E168" s="179" t="s">
        <v>287</v>
      </c>
      <c r="F168" s="180" t="s">
        <v>288</v>
      </c>
      <c r="H168" s="181">
        <v>3.19</v>
      </c>
      <c r="I168" s="182"/>
      <c r="L168" s="178"/>
      <c r="M168" s="183"/>
      <c r="T168" s="184"/>
      <c r="AT168" s="179" t="s">
        <v>250</v>
      </c>
      <c r="AU168" s="179" t="s">
        <v>89</v>
      </c>
      <c r="AV168" s="15" t="s">
        <v>140</v>
      </c>
      <c r="AW168" s="15" t="s">
        <v>36</v>
      </c>
      <c r="AX168" s="15" t="s">
        <v>81</v>
      </c>
      <c r="AY168" s="179" t="s">
        <v>230</v>
      </c>
    </row>
    <row r="169" spans="2:65" s="13" customFormat="1" ht="11.25">
      <c r="B169" s="159"/>
      <c r="D169" s="152" t="s">
        <v>250</v>
      </c>
      <c r="E169" s="160" t="s">
        <v>175</v>
      </c>
      <c r="F169" s="161" t="s">
        <v>252</v>
      </c>
      <c r="H169" s="162">
        <v>3.19</v>
      </c>
      <c r="I169" s="163"/>
      <c r="L169" s="159"/>
      <c r="M169" s="164"/>
      <c r="T169" s="165"/>
      <c r="AT169" s="160" t="s">
        <v>250</v>
      </c>
      <c r="AU169" s="160" t="s">
        <v>89</v>
      </c>
      <c r="AV169" s="13" t="s">
        <v>237</v>
      </c>
      <c r="AW169" s="13" t="s">
        <v>36</v>
      </c>
      <c r="AX169" s="13" t="s">
        <v>21</v>
      </c>
      <c r="AY169" s="160" t="s">
        <v>230</v>
      </c>
    </row>
    <row r="170" spans="2:65" s="1" customFormat="1" ht="24.2" customHeight="1">
      <c r="B170" s="32"/>
      <c r="C170" s="138" t="s">
        <v>154</v>
      </c>
      <c r="D170" s="138" t="s">
        <v>232</v>
      </c>
      <c r="E170" s="139" t="s">
        <v>296</v>
      </c>
      <c r="F170" s="140" t="s">
        <v>297</v>
      </c>
      <c r="G170" s="141" t="s">
        <v>276</v>
      </c>
      <c r="H170" s="142">
        <v>3.19</v>
      </c>
      <c r="I170" s="143"/>
      <c r="J170" s="144">
        <f>ROUND(I170*H170,2)</f>
        <v>0</v>
      </c>
      <c r="K170" s="140" t="s">
        <v>236</v>
      </c>
      <c r="L170" s="32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237</v>
      </c>
      <c r="AT170" s="149" t="s">
        <v>232</v>
      </c>
      <c r="AU170" s="149" t="s">
        <v>89</v>
      </c>
      <c r="AY170" s="17" t="s">
        <v>230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21</v>
      </c>
      <c r="BK170" s="150">
        <f>ROUND(I170*H170,2)</f>
        <v>0</v>
      </c>
      <c r="BL170" s="17" t="s">
        <v>237</v>
      </c>
      <c r="BM170" s="149" t="s">
        <v>298</v>
      </c>
    </row>
    <row r="171" spans="2:65" s="1" customFormat="1" ht="49.15" customHeight="1">
      <c r="B171" s="32"/>
      <c r="C171" s="138" t="s">
        <v>273</v>
      </c>
      <c r="D171" s="138" t="s">
        <v>232</v>
      </c>
      <c r="E171" s="139" t="s">
        <v>299</v>
      </c>
      <c r="F171" s="140" t="s">
        <v>300</v>
      </c>
      <c r="G171" s="141" t="s">
        <v>276</v>
      </c>
      <c r="H171" s="142">
        <v>14.96</v>
      </c>
      <c r="I171" s="143"/>
      <c r="J171" s="144">
        <f>ROUND(I171*H171,2)</f>
        <v>0</v>
      </c>
      <c r="K171" s="140" t="s">
        <v>248</v>
      </c>
      <c r="L171" s="32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0.12</v>
      </c>
      <c r="T171" s="148">
        <f>S171*H171</f>
        <v>1.7952000000000001</v>
      </c>
      <c r="AR171" s="149" t="s">
        <v>237</v>
      </c>
      <c r="AT171" s="149" t="s">
        <v>232</v>
      </c>
      <c r="AU171" s="149" t="s">
        <v>89</v>
      </c>
      <c r="AY171" s="17" t="s">
        <v>230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21</v>
      </c>
      <c r="BK171" s="150">
        <f>ROUND(I171*H171,2)</f>
        <v>0</v>
      </c>
      <c r="BL171" s="17" t="s">
        <v>237</v>
      </c>
      <c r="BM171" s="149" t="s">
        <v>301</v>
      </c>
    </row>
    <row r="172" spans="2:65" s="14" customFormat="1" ht="11.25">
      <c r="B172" s="172"/>
      <c r="D172" s="152" t="s">
        <v>250</v>
      </c>
      <c r="E172" s="173" t="s">
        <v>1</v>
      </c>
      <c r="F172" s="174" t="s">
        <v>302</v>
      </c>
      <c r="H172" s="173" t="s">
        <v>1</v>
      </c>
      <c r="I172" s="175"/>
      <c r="L172" s="172"/>
      <c r="M172" s="176"/>
      <c r="T172" s="177"/>
      <c r="AT172" s="173" t="s">
        <v>250</v>
      </c>
      <c r="AU172" s="173" t="s">
        <v>89</v>
      </c>
      <c r="AV172" s="14" t="s">
        <v>21</v>
      </c>
      <c r="AW172" s="14" t="s">
        <v>36</v>
      </c>
      <c r="AX172" s="14" t="s">
        <v>81</v>
      </c>
      <c r="AY172" s="173" t="s">
        <v>230</v>
      </c>
    </row>
    <row r="173" spans="2:65" s="12" customFormat="1" ht="11.25">
      <c r="B173" s="151"/>
      <c r="D173" s="152" t="s">
        <v>250</v>
      </c>
      <c r="E173" s="153" t="s">
        <v>1</v>
      </c>
      <c r="F173" s="154" t="s">
        <v>1698</v>
      </c>
      <c r="H173" s="155">
        <v>6.6</v>
      </c>
      <c r="I173" s="156"/>
      <c r="L173" s="151"/>
      <c r="M173" s="157"/>
      <c r="T173" s="158"/>
      <c r="AT173" s="153" t="s">
        <v>250</v>
      </c>
      <c r="AU173" s="153" t="s">
        <v>89</v>
      </c>
      <c r="AV173" s="12" t="s">
        <v>89</v>
      </c>
      <c r="AW173" s="12" t="s">
        <v>36</v>
      </c>
      <c r="AX173" s="12" t="s">
        <v>81</v>
      </c>
      <c r="AY173" s="153" t="s">
        <v>230</v>
      </c>
    </row>
    <row r="174" spans="2:65" s="12" customFormat="1" ht="11.25">
      <c r="B174" s="151"/>
      <c r="D174" s="152" t="s">
        <v>250</v>
      </c>
      <c r="E174" s="153" t="s">
        <v>1</v>
      </c>
      <c r="F174" s="154" t="s">
        <v>1699</v>
      </c>
      <c r="H174" s="155">
        <v>8.36</v>
      </c>
      <c r="I174" s="156"/>
      <c r="L174" s="151"/>
      <c r="M174" s="157"/>
      <c r="T174" s="158"/>
      <c r="AT174" s="153" t="s">
        <v>250</v>
      </c>
      <c r="AU174" s="153" t="s">
        <v>89</v>
      </c>
      <c r="AV174" s="12" t="s">
        <v>89</v>
      </c>
      <c r="AW174" s="12" t="s">
        <v>36</v>
      </c>
      <c r="AX174" s="12" t="s">
        <v>81</v>
      </c>
      <c r="AY174" s="153" t="s">
        <v>230</v>
      </c>
    </row>
    <row r="175" spans="2:65" s="13" customFormat="1" ht="11.25">
      <c r="B175" s="159"/>
      <c r="D175" s="152" t="s">
        <v>250</v>
      </c>
      <c r="E175" s="160" t="s">
        <v>173</v>
      </c>
      <c r="F175" s="161" t="s">
        <v>252</v>
      </c>
      <c r="H175" s="162">
        <v>14.96</v>
      </c>
      <c r="I175" s="163"/>
      <c r="L175" s="159"/>
      <c r="M175" s="164"/>
      <c r="T175" s="165"/>
      <c r="AT175" s="160" t="s">
        <v>250</v>
      </c>
      <c r="AU175" s="160" t="s">
        <v>89</v>
      </c>
      <c r="AV175" s="13" t="s">
        <v>237</v>
      </c>
      <c r="AW175" s="13" t="s">
        <v>36</v>
      </c>
      <c r="AX175" s="13" t="s">
        <v>21</v>
      </c>
      <c r="AY175" s="160" t="s">
        <v>230</v>
      </c>
    </row>
    <row r="176" spans="2:65" s="1" customFormat="1" ht="24.2" customHeight="1">
      <c r="B176" s="32"/>
      <c r="C176" s="138" t="s">
        <v>26</v>
      </c>
      <c r="D176" s="138" t="s">
        <v>232</v>
      </c>
      <c r="E176" s="139" t="s">
        <v>305</v>
      </c>
      <c r="F176" s="140" t="s">
        <v>306</v>
      </c>
      <c r="G176" s="141" t="s">
        <v>276</v>
      </c>
      <c r="H176" s="142">
        <v>14.96</v>
      </c>
      <c r="I176" s="143"/>
      <c r="J176" s="144">
        <f>ROUND(I176*H176,2)</f>
        <v>0</v>
      </c>
      <c r="K176" s="140" t="s">
        <v>236</v>
      </c>
      <c r="L176" s="32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237</v>
      </c>
      <c r="AT176" s="149" t="s">
        <v>232</v>
      </c>
      <c r="AU176" s="149" t="s">
        <v>89</v>
      </c>
      <c r="AY176" s="17" t="s">
        <v>230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21</v>
      </c>
      <c r="BK176" s="150">
        <f>ROUND(I176*H176,2)</f>
        <v>0</v>
      </c>
      <c r="BL176" s="17" t="s">
        <v>237</v>
      </c>
      <c r="BM176" s="149" t="s">
        <v>307</v>
      </c>
    </row>
    <row r="177" spans="2:65" s="1" customFormat="1" ht="37.9" customHeight="1">
      <c r="B177" s="32"/>
      <c r="C177" s="138" t="s">
        <v>138</v>
      </c>
      <c r="D177" s="138" t="s">
        <v>232</v>
      </c>
      <c r="E177" s="139" t="s">
        <v>1700</v>
      </c>
      <c r="F177" s="140" t="s">
        <v>1701</v>
      </c>
      <c r="G177" s="141" t="s">
        <v>276</v>
      </c>
      <c r="H177" s="142">
        <v>14.96</v>
      </c>
      <c r="I177" s="143"/>
      <c r="J177" s="144">
        <f>ROUND(I177*H177,2)</f>
        <v>0</v>
      </c>
      <c r="K177" s="140" t="s">
        <v>236</v>
      </c>
      <c r="L177" s="32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0.33</v>
      </c>
      <c r="T177" s="148">
        <f>S177*H177</f>
        <v>4.9368000000000007</v>
      </c>
      <c r="AR177" s="149" t="s">
        <v>237</v>
      </c>
      <c r="AT177" s="149" t="s">
        <v>232</v>
      </c>
      <c r="AU177" s="149" t="s">
        <v>89</v>
      </c>
      <c r="AY177" s="17" t="s">
        <v>230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21</v>
      </c>
      <c r="BK177" s="150">
        <f>ROUND(I177*H177,2)</f>
        <v>0</v>
      </c>
      <c r="BL177" s="17" t="s">
        <v>237</v>
      </c>
      <c r="BM177" s="149" t="s">
        <v>311</v>
      </c>
    </row>
    <row r="178" spans="2:65" s="12" customFormat="1" ht="11.25">
      <c r="B178" s="151"/>
      <c r="D178" s="152" t="s">
        <v>250</v>
      </c>
      <c r="E178" s="153" t="s">
        <v>1</v>
      </c>
      <c r="F178" s="154" t="s">
        <v>312</v>
      </c>
      <c r="H178" s="155">
        <v>14.96</v>
      </c>
      <c r="I178" s="156"/>
      <c r="L178" s="151"/>
      <c r="M178" s="157"/>
      <c r="T178" s="158"/>
      <c r="AT178" s="153" t="s">
        <v>250</v>
      </c>
      <c r="AU178" s="153" t="s">
        <v>89</v>
      </c>
      <c r="AV178" s="12" t="s">
        <v>89</v>
      </c>
      <c r="AW178" s="12" t="s">
        <v>36</v>
      </c>
      <c r="AX178" s="12" t="s">
        <v>21</v>
      </c>
      <c r="AY178" s="153" t="s">
        <v>230</v>
      </c>
    </row>
    <row r="179" spans="2:65" s="1" customFormat="1" ht="11.25">
      <c r="B179" s="32"/>
      <c r="D179" s="152" t="s">
        <v>257</v>
      </c>
      <c r="F179" s="166" t="s">
        <v>313</v>
      </c>
      <c r="L179" s="32"/>
      <c r="M179" s="167"/>
      <c r="T179" s="56"/>
      <c r="AU179" s="17" t="s">
        <v>89</v>
      </c>
    </row>
    <row r="180" spans="2:65" s="1" customFormat="1" ht="11.25">
      <c r="B180" s="32"/>
      <c r="D180" s="152" t="s">
        <v>257</v>
      </c>
      <c r="F180" s="168" t="s">
        <v>302</v>
      </c>
      <c r="H180" s="169">
        <v>0</v>
      </c>
      <c r="L180" s="32"/>
      <c r="M180" s="167"/>
      <c r="T180" s="56"/>
      <c r="AU180" s="17" t="s">
        <v>89</v>
      </c>
    </row>
    <row r="181" spans="2:65" s="1" customFormat="1" ht="11.25">
      <c r="B181" s="32"/>
      <c r="D181" s="152" t="s">
        <v>257</v>
      </c>
      <c r="F181" s="168" t="s">
        <v>1698</v>
      </c>
      <c r="H181" s="169">
        <v>6.6</v>
      </c>
      <c r="L181" s="32"/>
      <c r="M181" s="167"/>
      <c r="T181" s="56"/>
      <c r="AU181" s="17" t="s">
        <v>89</v>
      </c>
    </row>
    <row r="182" spans="2:65" s="1" customFormat="1" ht="11.25">
      <c r="B182" s="32"/>
      <c r="D182" s="152" t="s">
        <v>257</v>
      </c>
      <c r="F182" s="168" t="s">
        <v>1699</v>
      </c>
      <c r="H182" s="169">
        <v>8.36</v>
      </c>
      <c r="L182" s="32"/>
      <c r="M182" s="167"/>
      <c r="T182" s="56"/>
      <c r="AU182" s="17" t="s">
        <v>89</v>
      </c>
    </row>
    <row r="183" spans="2:65" s="1" customFormat="1" ht="11.25">
      <c r="B183" s="32"/>
      <c r="D183" s="152" t="s">
        <v>257</v>
      </c>
      <c r="F183" s="168" t="s">
        <v>252</v>
      </c>
      <c r="H183" s="169">
        <v>14.96</v>
      </c>
      <c r="L183" s="32"/>
      <c r="M183" s="167"/>
      <c r="T183" s="56"/>
      <c r="AU183" s="17" t="s">
        <v>89</v>
      </c>
    </row>
    <row r="184" spans="2:65" s="1" customFormat="1" ht="24.2" customHeight="1">
      <c r="B184" s="32"/>
      <c r="C184" s="138" t="s">
        <v>8</v>
      </c>
      <c r="D184" s="138" t="s">
        <v>232</v>
      </c>
      <c r="E184" s="139" t="s">
        <v>315</v>
      </c>
      <c r="F184" s="140" t="s">
        <v>316</v>
      </c>
      <c r="G184" s="141" t="s">
        <v>247</v>
      </c>
      <c r="H184" s="142">
        <v>27.2</v>
      </c>
      <c r="I184" s="143"/>
      <c r="J184" s="144">
        <f>ROUND(I184*H184,2)</f>
        <v>0</v>
      </c>
      <c r="K184" s="140" t="s">
        <v>236</v>
      </c>
      <c r="L184" s="32"/>
      <c r="M184" s="145" t="s">
        <v>1</v>
      </c>
      <c r="N184" s="146" t="s">
        <v>46</v>
      </c>
      <c r="P184" s="147">
        <f>O184*H184</f>
        <v>0</v>
      </c>
      <c r="Q184" s="147">
        <v>3.0000000000000001E-5</v>
      </c>
      <c r="R184" s="147">
        <f>Q184*H184</f>
        <v>8.1599999999999999E-4</v>
      </c>
      <c r="S184" s="147">
        <v>0</v>
      </c>
      <c r="T184" s="148">
        <f>S184*H184</f>
        <v>0</v>
      </c>
      <c r="AR184" s="149" t="s">
        <v>237</v>
      </c>
      <c r="AT184" s="149" t="s">
        <v>232</v>
      </c>
      <c r="AU184" s="149" t="s">
        <v>89</v>
      </c>
      <c r="AY184" s="17" t="s">
        <v>230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21</v>
      </c>
      <c r="BK184" s="150">
        <f>ROUND(I184*H184,2)</f>
        <v>0</v>
      </c>
      <c r="BL184" s="17" t="s">
        <v>237</v>
      </c>
      <c r="BM184" s="149" t="s">
        <v>317</v>
      </c>
    </row>
    <row r="185" spans="2:65" s="14" customFormat="1" ht="11.25">
      <c r="B185" s="172"/>
      <c r="D185" s="152" t="s">
        <v>250</v>
      </c>
      <c r="E185" s="173" t="s">
        <v>1</v>
      </c>
      <c r="F185" s="174" t="s">
        <v>318</v>
      </c>
      <c r="H185" s="173" t="s">
        <v>1</v>
      </c>
      <c r="I185" s="175"/>
      <c r="L185" s="172"/>
      <c r="M185" s="176"/>
      <c r="T185" s="177"/>
      <c r="AT185" s="173" t="s">
        <v>250</v>
      </c>
      <c r="AU185" s="173" t="s">
        <v>89</v>
      </c>
      <c r="AV185" s="14" t="s">
        <v>21</v>
      </c>
      <c r="AW185" s="14" t="s">
        <v>36</v>
      </c>
      <c r="AX185" s="14" t="s">
        <v>81</v>
      </c>
      <c r="AY185" s="173" t="s">
        <v>230</v>
      </c>
    </row>
    <row r="186" spans="2:65" s="12" customFormat="1" ht="11.25">
      <c r="B186" s="151"/>
      <c r="D186" s="152" t="s">
        <v>250</v>
      </c>
      <c r="E186" s="153" t="s">
        <v>1</v>
      </c>
      <c r="F186" s="154" t="s">
        <v>1702</v>
      </c>
      <c r="H186" s="155">
        <v>12</v>
      </c>
      <c r="I186" s="156"/>
      <c r="L186" s="151"/>
      <c r="M186" s="157"/>
      <c r="T186" s="158"/>
      <c r="AT186" s="153" t="s">
        <v>250</v>
      </c>
      <c r="AU186" s="153" t="s">
        <v>89</v>
      </c>
      <c r="AV186" s="12" t="s">
        <v>89</v>
      </c>
      <c r="AW186" s="12" t="s">
        <v>36</v>
      </c>
      <c r="AX186" s="12" t="s">
        <v>81</v>
      </c>
      <c r="AY186" s="153" t="s">
        <v>230</v>
      </c>
    </row>
    <row r="187" spans="2:65" s="12" customFormat="1" ht="11.25">
      <c r="B187" s="151"/>
      <c r="D187" s="152" t="s">
        <v>250</v>
      </c>
      <c r="E187" s="153" t="s">
        <v>1</v>
      </c>
      <c r="F187" s="154" t="s">
        <v>1703</v>
      </c>
      <c r="H187" s="155">
        <v>15.2</v>
      </c>
      <c r="I187" s="156"/>
      <c r="L187" s="151"/>
      <c r="M187" s="157"/>
      <c r="T187" s="158"/>
      <c r="AT187" s="153" t="s">
        <v>250</v>
      </c>
      <c r="AU187" s="153" t="s">
        <v>89</v>
      </c>
      <c r="AV187" s="12" t="s">
        <v>89</v>
      </c>
      <c r="AW187" s="12" t="s">
        <v>36</v>
      </c>
      <c r="AX187" s="12" t="s">
        <v>81</v>
      </c>
      <c r="AY187" s="153" t="s">
        <v>230</v>
      </c>
    </row>
    <row r="188" spans="2:65" s="13" customFormat="1" ht="11.25">
      <c r="B188" s="159"/>
      <c r="D188" s="152" t="s">
        <v>250</v>
      </c>
      <c r="E188" s="160" t="s">
        <v>1</v>
      </c>
      <c r="F188" s="161" t="s">
        <v>252</v>
      </c>
      <c r="H188" s="162">
        <v>27.2</v>
      </c>
      <c r="I188" s="163"/>
      <c r="L188" s="159"/>
      <c r="M188" s="164"/>
      <c r="T188" s="165"/>
      <c r="AT188" s="160" t="s">
        <v>250</v>
      </c>
      <c r="AU188" s="160" t="s">
        <v>89</v>
      </c>
      <c r="AV188" s="13" t="s">
        <v>237</v>
      </c>
      <c r="AW188" s="13" t="s">
        <v>36</v>
      </c>
      <c r="AX188" s="13" t="s">
        <v>21</v>
      </c>
      <c r="AY188" s="160" t="s">
        <v>230</v>
      </c>
    </row>
    <row r="189" spans="2:65" s="1" customFormat="1" ht="33" customHeight="1">
      <c r="B189" s="32"/>
      <c r="C189" s="138" t="s">
        <v>304</v>
      </c>
      <c r="D189" s="138" t="s">
        <v>232</v>
      </c>
      <c r="E189" s="139" t="s">
        <v>1704</v>
      </c>
      <c r="F189" s="140" t="s">
        <v>1705</v>
      </c>
      <c r="G189" s="141" t="s">
        <v>276</v>
      </c>
      <c r="H189" s="142">
        <v>6.38</v>
      </c>
      <c r="I189" s="143"/>
      <c r="J189" s="144">
        <f>ROUND(I189*H189,2)</f>
        <v>0</v>
      </c>
      <c r="K189" s="140" t="s">
        <v>236</v>
      </c>
      <c r="L189" s="32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0.625</v>
      </c>
      <c r="T189" s="148">
        <f>S189*H189</f>
        <v>3.9874999999999998</v>
      </c>
      <c r="AR189" s="149" t="s">
        <v>237</v>
      </c>
      <c r="AT189" s="149" t="s">
        <v>232</v>
      </c>
      <c r="AU189" s="149" t="s">
        <v>89</v>
      </c>
      <c r="AY189" s="17" t="s">
        <v>230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21</v>
      </c>
      <c r="BK189" s="150">
        <f>ROUND(I189*H189,2)</f>
        <v>0</v>
      </c>
      <c r="BL189" s="17" t="s">
        <v>237</v>
      </c>
      <c r="BM189" s="149" t="s">
        <v>322</v>
      </c>
    </row>
    <row r="190" spans="2:65" s="12" customFormat="1" ht="11.25">
      <c r="B190" s="151"/>
      <c r="D190" s="152" t="s">
        <v>250</v>
      </c>
      <c r="E190" s="153" t="s">
        <v>1</v>
      </c>
      <c r="F190" s="154" t="s">
        <v>323</v>
      </c>
      <c r="H190" s="155">
        <v>5.28</v>
      </c>
      <c r="I190" s="156"/>
      <c r="L190" s="151"/>
      <c r="M190" s="157"/>
      <c r="T190" s="158"/>
      <c r="AT190" s="153" t="s">
        <v>250</v>
      </c>
      <c r="AU190" s="153" t="s">
        <v>89</v>
      </c>
      <c r="AV190" s="12" t="s">
        <v>89</v>
      </c>
      <c r="AW190" s="12" t="s">
        <v>36</v>
      </c>
      <c r="AX190" s="12" t="s">
        <v>81</v>
      </c>
      <c r="AY190" s="153" t="s">
        <v>230</v>
      </c>
    </row>
    <row r="191" spans="2:65" s="12" customFormat="1" ht="11.25">
      <c r="B191" s="151"/>
      <c r="D191" s="152" t="s">
        <v>250</v>
      </c>
      <c r="E191" s="153" t="s">
        <v>1</v>
      </c>
      <c r="F191" s="154" t="s">
        <v>324</v>
      </c>
      <c r="H191" s="155">
        <v>1.1000000000000001</v>
      </c>
      <c r="I191" s="156"/>
      <c r="L191" s="151"/>
      <c r="M191" s="157"/>
      <c r="T191" s="158"/>
      <c r="AT191" s="153" t="s">
        <v>250</v>
      </c>
      <c r="AU191" s="153" t="s">
        <v>89</v>
      </c>
      <c r="AV191" s="12" t="s">
        <v>89</v>
      </c>
      <c r="AW191" s="12" t="s">
        <v>36</v>
      </c>
      <c r="AX191" s="12" t="s">
        <v>81</v>
      </c>
      <c r="AY191" s="153" t="s">
        <v>230</v>
      </c>
    </row>
    <row r="192" spans="2:65" s="13" customFormat="1" ht="11.25">
      <c r="B192" s="159"/>
      <c r="D192" s="152" t="s">
        <v>250</v>
      </c>
      <c r="E192" s="160" t="s">
        <v>1</v>
      </c>
      <c r="F192" s="161" t="s">
        <v>252</v>
      </c>
      <c r="H192" s="162">
        <v>6.38</v>
      </c>
      <c r="I192" s="163"/>
      <c r="L192" s="159"/>
      <c r="M192" s="164"/>
      <c r="T192" s="165"/>
      <c r="AT192" s="160" t="s">
        <v>250</v>
      </c>
      <c r="AU192" s="160" t="s">
        <v>89</v>
      </c>
      <c r="AV192" s="13" t="s">
        <v>237</v>
      </c>
      <c r="AW192" s="13" t="s">
        <v>36</v>
      </c>
      <c r="AX192" s="13" t="s">
        <v>21</v>
      </c>
      <c r="AY192" s="160" t="s">
        <v>230</v>
      </c>
    </row>
    <row r="193" spans="2:65" s="1" customFormat="1" ht="11.25">
      <c r="B193" s="32"/>
      <c r="D193" s="152" t="s">
        <v>257</v>
      </c>
      <c r="F193" s="166" t="s">
        <v>325</v>
      </c>
      <c r="L193" s="32"/>
      <c r="M193" s="167"/>
      <c r="T193" s="56"/>
      <c r="AU193" s="17" t="s">
        <v>89</v>
      </c>
    </row>
    <row r="194" spans="2:65" s="1" customFormat="1" ht="11.25">
      <c r="B194" s="32"/>
      <c r="D194" s="152" t="s">
        <v>257</v>
      </c>
      <c r="F194" s="168" t="s">
        <v>326</v>
      </c>
      <c r="H194" s="169">
        <v>0</v>
      </c>
      <c r="L194" s="32"/>
      <c r="M194" s="167"/>
      <c r="T194" s="56"/>
      <c r="AU194" s="17" t="s">
        <v>89</v>
      </c>
    </row>
    <row r="195" spans="2:65" s="1" customFormat="1" ht="11.25">
      <c r="B195" s="32"/>
      <c r="D195" s="152" t="s">
        <v>257</v>
      </c>
      <c r="F195" s="168" t="s">
        <v>1706</v>
      </c>
      <c r="H195" s="169">
        <v>5.28</v>
      </c>
      <c r="L195" s="32"/>
      <c r="M195" s="167"/>
      <c r="T195" s="56"/>
      <c r="AU195" s="17" t="s">
        <v>89</v>
      </c>
    </row>
    <row r="196" spans="2:65" s="1" customFormat="1" ht="11.25">
      <c r="B196" s="32"/>
      <c r="D196" s="152" t="s">
        <v>257</v>
      </c>
      <c r="F196" s="168" t="s">
        <v>252</v>
      </c>
      <c r="H196" s="169">
        <v>5.28</v>
      </c>
      <c r="L196" s="32"/>
      <c r="M196" s="167"/>
      <c r="T196" s="56"/>
      <c r="AU196" s="17" t="s">
        <v>89</v>
      </c>
    </row>
    <row r="197" spans="2:65" s="1" customFormat="1" ht="11.25">
      <c r="B197" s="32"/>
      <c r="D197" s="152" t="s">
        <v>257</v>
      </c>
      <c r="F197" s="166" t="s">
        <v>331</v>
      </c>
      <c r="L197" s="32"/>
      <c r="M197" s="167"/>
      <c r="T197" s="56"/>
      <c r="AU197" s="17" t="s">
        <v>89</v>
      </c>
    </row>
    <row r="198" spans="2:65" s="1" customFormat="1" ht="11.25">
      <c r="B198" s="32"/>
      <c r="D198" s="152" t="s">
        <v>257</v>
      </c>
      <c r="F198" s="168" t="s">
        <v>332</v>
      </c>
      <c r="H198" s="169">
        <v>0</v>
      </c>
      <c r="L198" s="32"/>
      <c r="M198" s="167"/>
      <c r="T198" s="56"/>
      <c r="AU198" s="17" t="s">
        <v>89</v>
      </c>
    </row>
    <row r="199" spans="2:65" s="1" customFormat="1" ht="11.25">
      <c r="B199" s="32"/>
      <c r="D199" s="152" t="s">
        <v>257</v>
      </c>
      <c r="F199" s="168" t="s">
        <v>1707</v>
      </c>
      <c r="H199" s="169">
        <v>1.1000000000000001</v>
      </c>
      <c r="L199" s="32"/>
      <c r="M199" s="167"/>
      <c r="T199" s="56"/>
      <c r="AU199" s="17" t="s">
        <v>89</v>
      </c>
    </row>
    <row r="200" spans="2:65" s="1" customFormat="1" ht="11.25">
      <c r="B200" s="32"/>
      <c r="D200" s="152" t="s">
        <v>257</v>
      </c>
      <c r="F200" s="168" t="s">
        <v>288</v>
      </c>
      <c r="H200" s="169">
        <v>1.1000000000000001</v>
      </c>
      <c r="L200" s="32"/>
      <c r="M200" s="167"/>
      <c r="T200" s="56"/>
      <c r="AU200" s="17" t="s">
        <v>89</v>
      </c>
    </row>
    <row r="201" spans="2:65" s="1" customFormat="1" ht="24.2" customHeight="1">
      <c r="B201" s="32"/>
      <c r="C201" s="138" t="s">
        <v>308</v>
      </c>
      <c r="D201" s="138" t="s">
        <v>232</v>
      </c>
      <c r="E201" s="139" t="s">
        <v>335</v>
      </c>
      <c r="F201" s="140" t="s">
        <v>336</v>
      </c>
      <c r="G201" s="141" t="s">
        <v>247</v>
      </c>
      <c r="H201" s="142">
        <v>149</v>
      </c>
      <c r="I201" s="143"/>
      <c r="J201" s="144">
        <f>ROUND(I201*H201,2)</f>
        <v>0</v>
      </c>
      <c r="K201" s="140" t="s">
        <v>236</v>
      </c>
      <c r="L201" s="32"/>
      <c r="M201" s="145" t="s">
        <v>1</v>
      </c>
      <c r="N201" s="146" t="s">
        <v>46</v>
      </c>
      <c r="P201" s="147">
        <f>O201*H201</f>
        <v>0</v>
      </c>
      <c r="Q201" s="147">
        <v>8.0000000000000007E-5</v>
      </c>
      <c r="R201" s="147">
        <f>Q201*H201</f>
        <v>1.1920000000000002E-2</v>
      </c>
      <c r="S201" s="147">
        <v>0</v>
      </c>
      <c r="T201" s="148">
        <f>S201*H201</f>
        <v>0</v>
      </c>
      <c r="AR201" s="149" t="s">
        <v>237</v>
      </c>
      <c r="AT201" s="149" t="s">
        <v>232</v>
      </c>
      <c r="AU201" s="149" t="s">
        <v>89</v>
      </c>
      <c r="AY201" s="17" t="s">
        <v>230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21</v>
      </c>
      <c r="BK201" s="150">
        <f>ROUND(I201*H201,2)</f>
        <v>0</v>
      </c>
      <c r="BL201" s="17" t="s">
        <v>237</v>
      </c>
      <c r="BM201" s="149" t="s">
        <v>337</v>
      </c>
    </row>
    <row r="202" spans="2:65" s="12" customFormat="1" ht="11.25">
      <c r="B202" s="151"/>
      <c r="D202" s="152" t="s">
        <v>250</v>
      </c>
      <c r="E202" s="153" t="s">
        <v>1</v>
      </c>
      <c r="F202" s="154" t="s">
        <v>338</v>
      </c>
      <c r="H202" s="155">
        <v>149</v>
      </c>
      <c r="I202" s="156"/>
      <c r="L202" s="151"/>
      <c r="M202" s="157"/>
      <c r="T202" s="158"/>
      <c r="AT202" s="153" t="s">
        <v>250</v>
      </c>
      <c r="AU202" s="153" t="s">
        <v>89</v>
      </c>
      <c r="AV202" s="12" t="s">
        <v>89</v>
      </c>
      <c r="AW202" s="12" t="s">
        <v>36</v>
      </c>
      <c r="AX202" s="12" t="s">
        <v>21</v>
      </c>
      <c r="AY202" s="153" t="s">
        <v>230</v>
      </c>
    </row>
    <row r="203" spans="2:65" s="1" customFormat="1" ht="11.25">
      <c r="B203" s="32"/>
      <c r="D203" s="152" t="s">
        <v>257</v>
      </c>
      <c r="F203" s="166" t="s">
        <v>339</v>
      </c>
      <c r="L203" s="32"/>
      <c r="M203" s="167"/>
      <c r="T203" s="56"/>
      <c r="AU203" s="17" t="s">
        <v>89</v>
      </c>
    </row>
    <row r="204" spans="2:65" s="1" customFormat="1" ht="24.2" customHeight="1">
      <c r="B204" s="32"/>
      <c r="C204" s="138" t="s">
        <v>314</v>
      </c>
      <c r="D204" s="138" t="s">
        <v>232</v>
      </c>
      <c r="E204" s="139" t="s">
        <v>342</v>
      </c>
      <c r="F204" s="140" t="s">
        <v>343</v>
      </c>
      <c r="G204" s="141" t="s">
        <v>247</v>
      </c>
      <c r="H204" s="142">
        <v>9.6</v>
      </c>
      <c r="I204" s="143"/>
      <c r="J204" s="144">
        <f>ROUND(I204*H204,2)</f>
        <v>0</v>
      </c>
      <c r="K204" s="140" t="s">
        <v>236</v>
      </c>
      <c r="L204" s="32"/>
      <c r="M204" s="145" t="s">
        <v>1</v>
      </c>
      <c r="N204" s="146" t="s">
        <v>46</v>
      </c>
      <c r="P204" s="147">
        <f>O204*H204</f>
        <v>0</v>
      </c>
      <c r="Q204" s="147">
        <v>1.1E-4</v>
      </c>
      <c r="R204" s="147">
        <f>Q204*H204</f>
        <v>1.0560000000000001E-3</v>
      </c>
      <c r="S204" s="147">
        <v>0</v>
      </c>
      <c r="T204" s="148">
        <f>S204*H204</f>
        <v>0</v>
      </c>
      <c r="AR204" s="149" t="s">
        <v>237</v>
      </c>
      <c r="AT204" s="149" t="s">
        <v>232</v>
      </c>
      <c r="AU204" s="149" t="s">
        <v>89</v>
      </c>
      <c r="AY204" s="17" t="s">
        <v>230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21</v>
      </c>
      <c r="BK204" s="150">
        <f>ROUND(I204*H204,2)</f>
        <v>0</v>
      </c>
      <c r="BL204" s="17" t="s">
        <v>237</v>
      </c>
      <c r="BM204" s="149" t="s">
        <v>344</v>
      </c>
    </row>
    <row r="205" spans="2:65" s="12" customFormat="1" ht="11.25">
      <c r="B205" s="151"/>
      <c r="D205" s="152" t="s">
        <v>250</v>
      </c>
      <c r="E205" s="153" t="s">
        <v>1</v>
      </c>
      <c r="F205" s="154" t="s">
        <v>345</v>
      </c>
      <c r="H205" s="155">
        <v>9.6</v>
      </c>
      <c r="I205" s="156"/>
      <c r="L205" s="151"/>
      <c r="M205" s="157"/>
      <c r="T205" s="158"/>
      <c r="AT205" s="153" t="s">
        <v>250</v>
      </c>
      <c r="AU205" s="153" t="s">
        <v>89</v>
      </c>
      <c r="AV205" s="12" t="s">
        <v>89</v>
      </c>
      <c r="AW205" s="12" t="s">
        <v>36</v>
      </c>
      <c r="AX205" s="12" t="s">
        <v>21</v>
      </c>
      <c r="AY205" s="153" t="s">
        <v>230</v>
      </c>
    </row>
    <row r="206" spans="2:65" s="1" customFormat="1" ht="11.25">
      <c r="B206" s="32"/>
      <c r="D206" s="152" t="s">
        <v>257</v>
      </c>
      <c r="F206" s="166" t="s">
        <v>346</v>
      </c>
      <c r="L206" s="32"/>
      <c r="M206" s="167"/>
      <c r="T206" s="56"/>
      <c r="AU206" s="17" t="s">
        <v>89</v>
      </c>
    </row>
    <row r="207" spans="2:65" s="1" customFormat="1" ht="11.25">
      <c r="B207" s="32"/>
      <c r="D207" s="152" t="s">
        <v>257</v>
      </c>
      <c r="F207" s="168" t="s">
        <v>326</v>
      </c>
      <c r="H207" s="169">
        <v>0</v>
      </c>
      <c r="L207" s="32"/>
      <c r="M207" s="167"/>
      <c r="T207" s="56"/>
      <c r="AU207" s="17" t="s">
        <v>89</v>
      </c>
    </row>
    <row r="208" spans="2:65" s="1" customFormat="1" ht="11.25">
      <c r="B208" s="32"/>
      <c r="D208" s="152" t="s">
        <v>257</v>
      </c>
      <c r="F208" s="168" t="s">
        <v>1708</v>
      </c>
      <c r="H208" s="169">
        <v>9.6</v>
      </c>
      <c r="L208" s="32"/>
      <c r="M208" s="167"/>
      <c r="T208" s="56"/>
      <c r="AU208" s="17" t="s">
        <v>89</v>
      </c>
    </row>
    <row r="209" spans="2:65" s="1" customFormat="1" ht="11.25">
      <c r="B209" s="32"/>
      <c r="D209" s="152" t="s">
        <v>257</v>
      </c>
      <c r="F209" s="168" t="s">
        <v>252</v>
      </c>
      <c r="H209" s="169">
        <v>9.6</v>
      </c>
      <c r="L209" s="32"/>
      <c r="M209" s="167"/>
      <c r="T209" s="56"/>
      <c r="AU209" s="17" t="s">
        <v>89</v>
      </c>
    </row>
    <row r="210" spans="2:65" s="1" customFormat="1" ht="21.75" customHeight="1">
      <c r="B210" s="32"/>
      <c r="C210" s="138" t="s">
        <v>156</v>
      </c>
      <c r="D210" s="138" t="s">
        <v>232</v>
      </c>
      <c r="E210" s="139" t="s">
        <v>348</v>
      </c>
      <c r="F210" s="140" t="s">
        <v>349</v>
      </c>
      <c r="G210" s="141" t="s">
        <v>350</v>
      </c>
      <c r="H210" s="142">
        <v>12.747</v>
      </c>
      <c r="I210" s="143"/>
      <c r="J210" s="144">
        <f>ROUND(I210*H210,2)</f>
        <v>0</v>
      </c>
      <c r="K210" s="140" t="s">
        <v>236</v>
      </c>
      <c r="L210" s="32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237</v>
      </c>
      <c r="AT210" s="149" t="s">
        <v>232</v>
      </c>
      <c r="AU210" s="149" t="s">
        <v>89</v>
      </c>
      <c r="AY210" s="17" t="s">
        <v>230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21</v>
      </c>
      <c r="BK210" s="150">
        <f>ROUND(I210*H210,2)</f>
        <v>0</v>
      </c>
      <c r="BL210" s="17" t="s">
        <v>237</v>
      </c>
      <c r="BM210" s="149" t="s">
        <v>351</v>
      </c>
    </row>
    <row r="211" spans="2:65" s="1" customFormat="1" ht="24.2" customHeight="1">
      <c r="B211" s="32"/>
      <c r="C211" s="138" t="s">
        <v>334</v>
      </c>
      <c r="D211" s="138" t="s">
        <v>232</v>
      </c>
      <c r="E211" s="139" t="s">
        <v>353</v>
      </c>
      <c r="F211" s="140" t="s">
        <v>354</v>
      </c>
      <c r="G211" s="141" t="s">
        <v>350</v>
      </c>
      <c r="H211" s="142">
        <v>114.723</v>
      </c>
      <c r="I211" s="143"/>
      <c r="J211" s="144">
        <f>ROUND(I211*H211,2)</f>
        <v>0</v>
      </c>
      <c r="K211" s="140" t="s">
        <v>236</v>
      </c>
      <c r="L211" s="32"/>
      <c r="M211" s="145" t="s">
        <v>1</v>
      </c>
      <c r="N211" s="146" t="s">
        <v>46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237</v>
      </c>
      <c r="AT211" s="149" t="s">
        <v>232</v>
      </c>
      <c r="AU211" s="149" t="s">
        <v>89</v>
      </c>
      <c r="AY211" s="17" t="s">
        <v>230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21</v>
      </c>
      <c r="BK211" s="150">
        <f>ROUND(I211*H211,2)</f>
        <v>0</v>
      </c>
      <c r="BL211" s="17" t="s">
        <v>237</v>
      </c>
      <c r="BM211" s="149" t="s">
        <v>355</v>
      </c>
    </row>
    <row r="212" spans="2:65" s="12" customFormat="1" ht="11.25">
      <c r="B212" s="151"/>
      <c r="D212" s="152" t="s">
        <v>250</v>
      </c>
      <c r="F212" s="154" t="s">
        <v>1709</v>
      </c>
      <c r="H212" s="155">
        <v>114.723</v>
      </c>
      <c r="I212" s="156"/>
      <c r="L212" s="151"/>
      <c r="M212" s="157"/>
      <c r="T212" s="158"/>
      <c r="AT212" s="153" t="s">
        <v>250</v>
      </c>
      <c r="AU212" s="153" t="s">
        <v>89</v>
      </c>
      <c r="AV212" s="12" t="s">
        <v>89</v>
      </c>
      <c r="AW212" s="12" t="s">
        <v>4</v>
      </c>
      <c r="AX212" s="12" t="s">
        <v>21</v>
      </c>
      <c r="AY212" s="153" t="s">
        <v>230</v>
      </c>
    </row>
    <row r="213" spans="2:65" s="1" customFormat="1" ht="37.9" customHeight="1">
      <c r="B213" s="32"/>
      <c r="C213" s="138" t="s">
        <v>341</v>
      </c>
      <c r="D213" s="138" t="s">
        <v>232</v>
      </c>
      <c r="E213" s="139" t="s">
        <v>357</v>
      </c>
      <c r="F213" s="140" t="s">
        <v>358</v>
      </c>
      <c r="G213" s="141" t="s">
        <v>350</v>
      </c>
      <c r="H213" s="142">
        <v>12.747</v>
      </c>
      <c r="I213" s="143"/>
      <c r="J213" s="144">
        <f>ROUND(I213*H213,2)</f>
        <v>0</v>
      </c>
      <c r="K213" s="140" t="s">
        <v>248</v>
      </c>
      <c r="L213" s="32"/>
      <c r="M213" s="145" t="s">
        <v>1</v>
      </c>
      <c r="N213" s="146" t="s">
        <v>46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237</v>
      </c>
      <c r="AT213" s="149" t="s">
        <v>232</v>
      </c>
      <c r="AU213" s="149" t="s">
        <v>89</v>
      </c>
      <c r="AY213" s="17" t="s">
        <v>230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21</v>
      </c>
      <c r="BK213" s="150">
        <f>ROUND(I213*H213,2)</f>
        <v>0</v>
      </c>
      <c r="BL213" s="17" t="s">
        <v>237</v>
      </c>
      <c r="BM213" s="149" t="s">
        <v>359</v>
      </c>
    </row>
    <row r="214" spans="2:65" s="1" customFormat="1" ht="33" customHeight="1">
      <c r="B214" s="32"/>
      <c r="C214" s="138" t="s">
        <v>347</v>
      </c>
      <c r="D214" s="138" t="s">
        <v>232</v>
      </c>
      <c r="E214" s="139" t="s">
        <v>1710</v>
      </c>
      <c r="F214" s="140" t="s">
        <v>1711</v>
      </c>
      <c r="G214" s="141" t="s">
        <v>276</v>
      </c>
      <c r="H214" s="142">
        <v>6.38</v>
      </c>
      <c r="I214" s="143"/>
      <c r="J214" s="144">
        <f>ROUND(I214*H214,2)</f>
        <v>0</v>
      </c>
      <c r="K214" s="140" t="s">
        <v>236</v>
      </c>
      <c r="L214" s="32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0.28999999999999998</v>
      </c>
      <c r="T214" s="148">
        <f>S214*H214</f>
        <v>1.8501999999999998</v>
      </c>
      <c r="AR214" s="149" t="s">
        <v>237</v>
      </c>
      <c r="AT214" s="149" t="s">
        <v>232</v>
      </c>
      <c r="AU214" s="149" t="s">
        <v>89</v>
      </c>
      <c r="AY214" s="17" t="s">
        <v>230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21</v>
      </c>
      <c r="BK214" s="150">
        <f>ROUND(I214*H214,2)</f>
        <v>0</v>
      </c>
      <c r="BL214" s="17" t="s">
        <v>237</v>
      </c>
      <c r="BM214" s="149" t="s">
        <v>363</v>
      </c>
    </row>
    <row r="215" spans="2:65" s="12" customFormat="1" ht="11.25">
      <c r="B215" s="151"/>
      <c r="D215" s="152" t="s">
        <v>250</v>
      </c>
      <c r="E215" s="153" t="s">
        <v>1</v>
      </c>
      <c r="F215" s="154" t="s">
        <v>364</v>
      </c>
      <c r="H215" s="155">
        <v>5.28</v>
      </c>
      <c r="I215" s="156"/>
      <c r="L215" s="151"/>
      <c r="M215" s="157"/>
      <c r="T215" s="158"/>
      <c r="AT215" s="153" t="s">
        <v>250</v>
      </c>
      <c r="AU215" s="153" t="s">
        <v>89</v>
      </c>
      <c r="AV215" s="12" t="s">
        <v>89</v>
      </c>
      <c r="AW215" s="12" t="s">
        <v>36</v>
      </c>
      <c r="AX215" s="12" t="s">
        <v>81</v>
      </c>
      <c r="AY215" s="153" t="s">
        <v>230</v>
      </c>
    </row>
    <row r="216" spans="2:65" s="12" customFormat="1" ht="11.25">
      <c r="B216" s="151"/>
      <c r="D216" s="152" t="s">
        <v>250</v>
      </c>
      <c r="E216" s="153" t="s">
        <v>1</v>
      </c>
      <c r="F216" s="154" t="s">
        <v>366</v>
      </c>
      <c r="H216" s="155">
        <v>1.1000000000000001</v>
      </c>
      <c r="I216" s="156"/>
      <c r="L216" s="151"/>
      <c r="M216" s="157"/>
      <c r="T216" s="158"/>
      <c r="AT216" s="153" t="s">
        <v>250</v>
      </c>
      <c r="AU216" s="153" t="s">
        <v>89</v>
      </c>
      <c r="AV216" s="12" t="s">
        <v>89</v>
      </c>
      <c r="AW216" s="12" t="s">
        <v>36</v>
      </c>
      <c r="AX216" s="12" t="s">
        <v>81</v>
      </c>
      <c r="AY216" s="153" t="s">
        <v>230</v>
      </c>
    </row>
    <row r="217" spans="2:65" s="13" customFormat="1" ht="11.25">
      <c r="B217" s="159"/>
      <c r="D217" s="152" t="s">
        <v>250</v>
      </c>
      <c r="E217" s="160" t="s">
        <v>1</v>
      </c>
      <c r="F217" s="161" t="s">
        <v>252</v>
      </c>
      <c r="H217" s="162">
        <v>6.38</v>
      </c>
      <c r="I217" s="163"/>
      <c r="L217" s="159"/>
      <c r="M217" s="164"/>
      <c r="T217" s="165"/>
      <c r="AT217" s="160" t="s">
        <v>250</v>
      </c>
      <c r="AU217" s="160" t="s">
        <v>89</v>
      </c>
      <c r="AV217" s="13" t="s">
        <v>237</v>
      </c>
      <c r="AW217" s="13" t="s">
        <v>36</v>
      </c>
      <c r="AX217" s="13" t="s">
        <v>21</v>
      </c>
      <c r="AY217" s="160" t="s">
        <v>230</v>
      </c>
    </row>
    <row r="218" spans="2:65" s="1" customFormat="1" ht="11.25">
      <c r="B218" s="32"/>
      <c r="D218" s="152" t="s">
        <v>257</v>
      </c>
      <c r="F218" s="166" t="s">
        <v>325</v>
      </c>
      <c r="L218" s="32"/>
      <c r="M218" s="167"/>
      <c r="T218" s="56"/>
      <c r="AU218" s="17" t="s">
        <v>89</v>
      </c>
    </row>
    <row r="219" spans="2:65" s="1" customFormat="1" ht="11.25">
      <c r="B219" s="32"/>
      <c r="D219" s="152" t="s">
        <v>257</v>
      </c>
      <c r="F219" s="168" t="s">
        <v>326</v>
      </c>
      <c r="H219" s="169">
        <v>0</v>
      </c>
      <c r="L219" s="32"/>
      <c r="M219" s="167"/>
      <c r="T219" s="56"/>
      <c r="AU219" s="17" t="s">
        <v>89</v>
      </c>
    </row>
    <row r="220" spans="2:65" s="1" customFormat="1" ht="11.25">
      <c r="B220" s="32"/>
      <c r="D220" s="152" t="s">
        <v>257</v>
      </c>
      <c r="F220" s="168" t="s">
        <v>1706</v>
      </c>
      <c r="H220" s="169">
        <v>5.28</v>
      </c>
      <c r="L220" s="32"/>
      <c r="M220" s="167"/>
      <c r="T220" s="56"/>
      <c r="AU220" s="17" t="s">
        <v>89</v>
      </c>
    </row>
    <row r="221" spans="2:65" s="1" customFormat="1" ht="11.25">
      <c r="B221" s="32"/>
      <c r="D221" s="152" t="s">
        <v>257</v>
      </c>
      <c r="F221" s="168" t="s">
        <v>252</v>
      </c>
      <c r="H221" s="169">
        <v>5.28</v>
      </c>
      <c r="L221" s="32"/>
      <c r="M221" s="167"/>
      <c r="T221" s="56"/>
      <c r="AU221" s="17" t="s">
        <v>89</v>
      </c>
    </row>
    <row r="222" spans="2:65" s="1" customFormat="1" ht="11.25">
      <c r="B222" s="32"/>
      <c r="D222" s="152" t="s">
        <v>257</v>
      </c>
      <c r="F222" s="166" t="s">
        <v>331</v>
      </c>
      <c r="L222" s="32"/>
      <c r="M222" s="167"/>
      <c r="T222" s="56"/>
      <c r="AU222" s="17" t="s">
        <v>89</v>
      </c>
    </row>
    <row r="223" spans="2:65" s="1" customFormat="1" ht="11.25">
      <c r="B223" s="32"/>
      <c r="D223" s="152" t="s">
        <v>257</v>
      </c>
      <c r="F223" s="168" t="s">
        <v>332</v>
      </c>
      <c r="H223" s="169">
        <v>0</v>
      </c>
      <c r="L223" s="32"/>
      <c r="M223" s="167"/>
      <c r="T223" s="56"/>
      <c r="AU223" s="17" t="s">
        <v>89</v>
      </c>
    </row>
    <row r="224" spans="2:65" s="1" customFormat="1" ht="11.25">
      <c r="B224" s="32"/>
      <c r="D224" s="152" t="s">
        <v>257</v>
      </c>
      <c r="F224" s="168" t="s">
        <v>1707</v>
      </c>
      <c r="H224" s="169">
        <v>1.1000000000000001</v>
      </c>
      <c r="L224" s="32"/>
      <c r="M224" s="167"/>
      <c r="T224" s="56"/>
      <c r="AU224" s="17" t="s">
        <v>89</v>
      </c>
    </row>
    <row r="225" spans="2:65" s="1" customFormat="1" ht="11.25">
      <c r="B225" s="32"/>
      <c r="D225" s="152" t="s">
        <v>257</v>
      </c>
      <c r="F225" s="168" t="s">
        <v>288</v>
      </c>
      <c r="H225" s="169">
        <v>1.1000000000000001</v>
      </c>
      <c r="L225" s="32"/>
      <c r="M225" s="167"/>
      <c r="T225" s="56"/>
      <c r="AU225" s="17" t="s">
        <v>89</v>
      </c>
    </row>
    <row r="226" spans="2:65" s="1" customFormat="1" ht="33" customHeight="1">
      <c r="B226" s="32"/>
      <c r="C226" s="138" t="s">
        <v>352</v>
      </c>
      <c r="D226" s="138" t="s">
        <v>232</v>
      </c>
      <c r="E226" s="139" t="s">
        <v>1712</v>
      </c>
      <c r="F226" s="140" t="s">
        <v>1713</v>
      </c>
      <c r="G226" s="141" t="s">
        <v>276</v>
      </c>
      <c r="H226" s="142">
        <v>18.149999999999999</v>
      </c>
      <c r="I226" s="143"/>
      <c r="J226" s="144">
        <f>ROUND(I226*H226,2)</f>
        <v>0</v>
      </c>
      <c r="K226" s="140" t="s">
        <v>236</v>
      </c>
      <c r="L226" s="32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0.44</v>
      </c>
      <c r="T226" s="148">
        <f>S226*H226</f>
        <v>7.9859999999999998</v>
      </c>
      <c r="AR226" s="149" t="s">
        <v>237</v>
      </c>
      <c r="AT226" s="149" t="s">
        <v>232</v>
      </c>
      <c r="AU226" s="149" t="s">
        <v>89</v>
      </c>
      <c r="AY226" s="17" t="s">
        <v>230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21</v>
      </c>
      <c r="BK226" s="150">
        <f>ROUND(I226*H226,2)</f>
        <v>0</v>
      </c>
      <c r="BL226" s="17" t="s">
        <v>237</v>
      </c>
      <c r="BM226" s="149" t="s">
        <v>374</v>
      </c>
    </row>
    <row r="227" spans="2:65" s="12" customFormat="1" ht="11.25">
      <c r="B227" s="151"/>
      <c r="D227" s="152" t="s">
        <v>250</v>
      </c>
      <c r="E227" s="153" t="s">
        <v>1</v>
      </c>
      <c r="F227" s="154" t="s">
        <v>375</v>
      </c>
      <c r="H227" s="155">
        <v>3.19</v>
      </c>
      <c r="I227" s="156"/>
      <c r="L227" s="151"/>
      <c r="M227" s="157"/>
      <c r="T227" s="158"/>
      <c r="AT227" s="153" t="s">
        <v>250</v>
      </c>
      <c r="AU227" s="153" t="s">
        <v>89</v>
      </c>
      <c r="AV227" s="12" t="s">
        <v>89</v>
      </c>
      <c r="AW227" s="12" t="s">
        <v>36</v>
      </c>
      <c r="AX227" s="12" t="s">
        <v>81</v>
      </c>
      <c r="AY227" s="153" t="s">
        <v>230</v>
      </c>
    </row>
    <row r="228" spans="2:65" s="12" customFormat="1" ht="11.25">
      <c r="B228" s="151"/>
      <c r="D228" s="152" t="s">
        <v>250</v>
      </c>
      <c r="E228" s="153" t="s">
        <v>1</v>
      </c>
      <c r="F228" s="154" t="s">
        <v>376</v>
      </c>
      <c r="H228" s="155">
        <v>14.96</v>
      </c>
      <c r="I228" s="156"/>
      <c r="L228" s="151"/>
      <c r="M228" s="157"/>
      <c r="T228" s="158"/>
      <c r="AT228" s="153" t="s">
        <v>250</v>
      </c>
      <c r="AU228" s="153" t="s">
        <v>89</v>
      </c>
      <c r="AV228" s="12" t="s">
        <v>89</v>
      </c>
      <c r="AW228" s="12" t="s">
        <v>36</v>
      </c>
      <c r="AX228" s="12" t="s">
        <v>81</v>
      </c>
      <c r="AY228" s="153" t="s">
        <v>230</v>
      </c>
    </row>
    <row r="229" spans="2:65" s="13" customFormat="1" ht="11.25">
      <c r="B229" s="159"/>
      <c r="D229" s="152" t="s">
        <v>250</v>
      </c>
      <c r="E229" s="160" t="s">
        <v>1</v>
      </c>
      <c r="F229" s="161" t="s">
        <v>252</v>
      </c>
      <c r="H229" s="162">
        <v>18.149999999999999</v>
      </c>
      <c r="I229" s="163"/>
      <c r="L229" s="159"/>
      <c r="M229" s="164"/>
      <c r="T229" s="165"/>
      <c r="AT229" s="160" t="s">
        <v>250</v>
      </c>
      <c r="AU229" s="160" t="s">
        <v>89</v>
      </c>
      <c r="AV229" s="13" t="s">
        <v>237</v>
      </c>
      <c r="AW229" s="13" t="s">
        <v>36</v>
      </c>
      <c r="AX229" s="13" t="s">
        <v>21</v>
      </c>
      <c r="AY229" s="160" t="s">
        <v>230</v>
      </c>
    </row>
    <row r="230" spans="2:65" s="1" customFormat="1" ht="11.25">
      <c r="B230" s="32"/>
      <c r="D230" s="152" t="s">
        <v>257</v>
      </c>
      <c r="F230" s="166" t="s">
        <v>377</v>
      </c>
      <c r="L230" s="32"/>
      <c r="M230" s="167"/>
      <c r="T230" s="56"/>
      <c r="AU230" s="17" t="s">
        <v>89</v>
      </c>
    </row>
    <row r="231" spans="2:65" s="1" customFormat="1" ht="11.25">
      <c r="B231" s="32"/>
      <c r="D231" s="152" t="s">
        <v>257</v>
      </c>
      <c r="F231" s="168" t="s">
        <v>283</v>
      </c>
      <c r="H231" s="169">
        <v>0</v>
      </c>
      <c r="L231" s="32"/>
      <c r="M231" s="167"/>
      <c r="T231" s="56"/>
      <c r="AU231" s="17" t="s">
        <v>89</v>
      </c>
    </row>
    <row r="232" spans="2:65" s="1" customFormat="1" ht="11.25">
      <c r="B232" s="32"/>
      <c r="D232" s="152" t="s">
        <v>257</v>
      </c>
      <c r="F232" s="168" t="s">
        <v>1697</v>
      </c>
      <c r="H232" s="169">
        <v>3.19</v>
      </c>
      <c r="L232" s="32"/>
      <c r="M232" s="167"/>
      <c r="T232" s="56"/>
      <c r="AU232" s="17" t="s">
        <v>89</v>
      </c>
    </row>
    <row r="233" spans="2:65" s="1" customFormat="1" ht="11.25">
      <c r="B233" s="32"/>
      <c r="D233" s="152" t="s">
        <v>257</v>
      </c>
      <c r="F233" s="168" t="s">
        <v>252</v>
      </c>
      <c r="H233" s="169">
        <v>3.19</v>
      </c>
      <c r="L233" s="32"/>
      <c r="M233" s="167"/>
      <c r="T233" s="56"/>
      <c r="AU233" s="17" t="s">
        <v>89</v>
      </c>
    </row>
    <row r="234" spans="2:65" s="1" customFormat="1" ht="11.25">
      <c r="B234" s="32"/>
      <c r="D234" s="152" t="s">
        <v>257</v>
      </c>
      <c r="F234" s="166" t="s">
        <v>313</v>
      </c>
      <c r="L234" s="32"/>
      <c r="M234" s="167"/>
      <c r="T234" s="56"/>
      <c r="AU234" s="17" t="s">
        <v>89</v>
      </c>
    </row>
    <row r="235" spans="2:65" s="1" customFormat="1" ht="11.25">
      <c r="B235" s="32"/>
      <c r="D235" s="152" t="s">
        <v>257</v>
      </c>
      <c r="F235" s="168" t="s">
        <v>302</v>
      </c>
      <c r="H235" s="169">
        <v>0</v>
      </c>
      <c r="L235" s="32"/>
      <c r="M235" s="167"/>
      <c r="T235" s="56"/>
      <c r="AU235" s="17" t="s">
        <v>89</v>
      </c>
    </row>
    <row r="236" spans="2:65" s="1" customFormat="1" ht="11.25">
      <c r="B236" s="32"/>
      <c r="D236" s="152" t="s">
        <v>257</v>
      </c>
      <c r="F236" s="168" t="s">
        <v>1698</v>
      </c>
      <c r="H236" s="169">
        <v>6.6</v>
      </c>
      <c r="L236" s="32"/>
      <c r="M236" s="167"/>
      <c r="T236" s="56"/>
      <c r="AU236" s="17" t="s">
        <v>89</v>
      </c>
    </row>
    <row r="237" spans="2:65" s="1" customFormat="1" ht="11.25">
      <c r="B237" s="32"/>
      <c r="D237" s="152" t="s">
        <v>257</v>
      </c>
      <c r="F237" s="168" t="s">
        <v>1699</v>
      </c>
      <c r="H237" s="169">
        <v>8.36</v>
      </c>
      <c r="L237" s="32"/>
      <c r="M237" s="167"/>
      <c r="T237" s="56"/>
      <c r="AU237" s="17" t="s">
        <v>89</v>
      </c>
    </row>
    <row r="238" spans="2:65" s="1" customFormat="1" ht="11.25">
      <c r="B238" s="32"/>
      <c r="D238" s="152" t="s">
        <v>257</v>
      </c>
      <c r="F238" s="168" t="s">
        <v>252</v>
      </c>
      <c r="H238" s="169">
        <v>14.96</v>
      </c>
      <c r="L238" s="32"/>
      <c r="M238" s="167"/>
      <c r="T238" s="56"/>
      <c r="AU238" s="17" t="s">
        <v>89</v>
      </c>
    </row>
    <row r="239" spans="2:65" s="1" customFormat="1" ht="21.75" customHeight="1">
      <c r="B239" s="32"/>
      <c r="C239" s="138" t="s">
        <v>7</v>
      </c>
      <c r="D239" s="138" t="s">
        <v>232</v>
      </c>
      <c r="E239" s="139" t="s">
        <v>379</v>
      </c>
      <c r="F239" s="140" t="s">
        <v>380</v>
      </c>
      <c r="G239" s="141" t="s">
        <v>350</v>
      </c>
      <c r="H239" s="142">
        <v>9.8360000000000003</v>
      </c>
      <c r="I239" s="143"/>
      <c r="J239" s="144">
        <f>ROUND(I239*H239,2)</f>
        <v>0</v>
      </c>
      <c r="K239" s="140" t="s">
        <v>236</v>
      </c>
      <c r="L239" s="32"/>
      <c r="M239" s="145" t="s">
        <v>1</v>
      </c>
      <c r="N239" s="146" t="s">
        <v>46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237</v>
      </c>
      <c r="AT239" s="149" t="s">
        <v>232</v>
      </c>
      <c r="AU239" s="149" t="s">
        <v>89</v>
      </c>
      <c r="AY239" s="17" t="s">
        <v>230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21</v>
      </c>
      <c r="BK239" s="150">
        <f>ROUND(I239*H239,2)</f>
        <v>0</v>
      </c>
      <c r="BL239" s="17" t="s">
        <v>237</v>
      </c>
      <c r="BM239" s="149" t="s">
        <v>381</v>
      </c>
    </row>
    <row r="240" spans="2:65" s="1" customFormat="1" ht="24.2" customHeight="1">
      <c r="B240" s="32"/>
      <c r="C240" s="138" t="s">
        <v>360</v>
      </c>
      <c r="D240" s="138" t="s">
        <v>232</v>
      </c>
      <c r="E240" s="139" t="s">
        <v>383</v>
      </c>
      <c r="F240" s="140" t="s">
        <v>384</v>
      </c>
      <c r="G240" s="141" t="s">
        <v>350</v>
      </c>
      <c r="H240" s="142">
        <v>88.524000000000001</v>
      </c>
      <c r="I240" s="143"/>
      <c r="J240" s="144">
        <f>ROUND(I240*H240,2)</f>
        <v>0</v>
      </c>
      <c r="K240" s="140" t="s">
        <v>236</v>
      </c>
      <c r="L240" s="32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237</v>
      </c>
      <c r="AT240" s="149" t="s">
        <v>232</v>
      </c>
      <c r="AU240" s="149" t="s">
        <v>89</v>
      </c>
      <c r="AY240" s="17" t="s">
        <v>230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21</v>
      </c>
      <c r="BK240" s="150">
        <f>ROUND(I240*H240,2)</f>
        <v>0</v>
      </c>
      <c r="BL240" s="17" t="s">
        <v>237</v>
      </c>
      <c r="BM240" s="149" t="s">
        <v>385</v>
      </c>
    </row>
    <row r="241" spans="2:65" s="12" customFormat="1" ht="11.25">
      <c r="B241" s="151"/>
      <c r="D241" s="152" t="s">
        <v>250</v>
      </c>
      <c r="F241" s="154" t="s">
        <v>1714</v>
      </c>
      <c r="H241" s="155">
        <v>88.524000000000001</v>
      </c>
      <c r="I241" s="156"/>
      <c r="L241" s="151"/>
      <c r="M241" s="157"/>
      <c r="T241" s="158"/>
      <c r="AT241" s="153" t="s">
        <v>250</v>
      </c>
      <c r="AU241" s="153" t="s">
        <v>89</v>
      </c>
      <c r="AV241" s="12" t="s">
        <v>89</v>
      </c>
      <c r="AW241" s="12" t="s">
        <v>4</v>
      </c>
      <c r="AX241" s="12" t="s">
        <v>21</v>
      </c>
      <c r="AY241" s="153" t="s">
        <v>230</v>
      </c>
    </row>
    <row r="242" spans="2:65" s="1" customFormat="1" ht="24.2" customHeight="1">
      <c r="B242" s="32"/>
      <c r="C242" s="138" t="s">
        <v>371</v>
      </c>
      <c r="D242" s="138" t="s">
        <v>232</v>
      </c>
      <c r="E242" s="139" t="s">
        <v>388</v>
      </c>
      <c r="F242" s="140" t="s">
        <v>389</v>
      </c>
      <c r="G242" s="141" t="s">
        <v>350</v>
      </c>
      <c r="H242" s="142">
        <v>9.8360000000000003</v>
      </c>
      <c r="I242" s="143"/>
      <c r="J242" s="144">
        <f>ROUND(I242*H242,2)</f>
        <v>0</v>
      </c>
      <c r="K242" s="140" t="s">
        <v>248</v>
      </c>
      <c r="L242" s="32"/>
      <c r="M242" s="145" t="s">
        <v>1</v>
      </c>
      <c r="N242" s="146" t="s">
        <v>46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237</v>
      </c>
      <c r="AT242" s="149" t="s">
        <v>232</v>
      </c>
      <c r="AU242" s="149" t="s">
        <v>89</v>
      </c>
      <c r="AY242" s="17" t="s">
        <v>230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21</v>
      </c>
      <c r="BK242" s="150">
        <f>ROUND(I242*H242,2)</f>
        <v>0</v>
      </c>
      <c r="BL242" s="17" t="s">
        <v>237</v>
      </c>
      <c r="BM242" s="149" t="s">
        <v>390</v>
      </c>
    </row>
    <row r="243" spans="2:65" s="1" customFormat="1" ht="24.2" customHeight="1">
      <c r="B243" s="32"/>
      <c r="C243" s="138" t="s">
        <v>378</v>
      </c>
      <c r="D243" s="138" t="s">
        <v>232</v>
      </c>
      <c r="E243" s="139" t="s">
        <v>1715</v>
      </c>
      <c r="F243" s="140" t="s">
        <v>1716</v>
      </c>
      <c r="G243" s="141" t="s">
        <v>276</v>
      </c>
      <c r="H243" s="142">
        <v>1.1000000000000001</v>
      </c>
      <c r="I243" s="143"/>
      <c r="J243" s="144">
        <f>ROUND(I243*H243,2)</f>
        <v>0</v>
      </c>
      <c r="K243" s="140" t="s">
        <v>236</v>
      </c>
      <c r="L243" s="32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0.316</v>
      </c>
      <c r="T243" s="148">
        <f>S243*H243</f>
        <v>0.34760000000000002</v>
      </c>
      <c r="AR243" s="149" t="s">
        <v>237</v>
      </c>
      <c r="AT243" s="149" t="s">
        <v>232</v>
      </c>
      <c r="AU243" s="149" t="s">
        <v>89</v>
      </c>
      <c r="AY243" s="17" t="s">
        <v>230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21</v>
      </c>
      <c r="BK243" s="150">
        <f>ROUND(I243*H243,2)</f>
        <v>0</v>
      </c>
      <c r="BL243" s="17" t="s">
        <v>237</v>
      </c>
      <c r="BM243" s="149" t="s">
        <v>394</v>
      </c>
    </row>
    <row r="244" spans="2:65" s="14" customFormat="1" ht="11.25">
      <c r="B244" s="172"/>
      <c r="D244" s="152" t="s">
        <v>250</v>
      </c>
      <c r="E244" s="173" t="s">
        <v>1</v>
      </c>
      <c r="F244" s="174" t="s">
        <v>332</v>
      </c>
      <c r="H244" s="173" t="s">
        <v>1</v>
      </c>
      <c r="I244" s="175"/>
      <c r="L244" s="172"/>
      <c r="M244" s="176"/>
      <c r="T244" s="177"/>
      <c r="AT244" s="173" t="s">
        <v>250</v>
      </c>
      <c r="AU244" s="173" t="s">
        <v>89</v>
      </c>
      <c r="AV244" s="14" t="s">
        <v>21</v>
      </c>
      <c r="AW244" s="14" t="s">
        <v>36</v>
      </c>
      <c r="AX244" s="14" t="s">
        <v>81</v>
      </c>
      <c r="AY244" s="173" t="s">
        <v>230</v>
      </c>
    </row>
    <row r="245" spans="2:65" s="12" customFormat="1" ht="11.25">
      <c r="B245" s="151"/>
      <c r="D245" s="152" t="s">
        <v>250</v>
      </c>
      <c r="E245" s="153" t="s">
        <v>1</v>
      </c>
      <c r="F245" s="154" t="s">
        <v>1707</v>
      </c>
      <c r="H245" s="155">
        <v>1.1000000000000001</v>
      </c>
      <c r="I245" s="156"/>
      <c r="L245" s="151"/>
      <c r="M245" s="157"/>
      <c r="T245" s="158"/>
      <c r="AT245" s="153" t="s">
        <v>250</v>
      </c>
      <c r="AU245" s="153" t="s">
        <v>89</v>
      </c>
      <c r="AV245" s="12" t="s">
        <v>89</v>
      </c>
      <c r="AW245" s="12" t="s">
        <v>36</v>
      </c>
      <c r="AX245" s="12" t="s">
        <v>81</v>
      </c>
      <c r="AY245" s="153" t="s">
        <v>230</v>
      </c>
    </row>
    <row r="246" spans="2:65" s="15" customFormat="1" ht="11.25">
      <c r="B246" s="178"/>
      <c r="D246" s="152" t="s">
        <v>250</v>
      </c>
      <c r="E246" s="179" t="s">
        <v>103</v>
      </c>
      <c r="F246" s="180" t="s">
        <v>288</v>
      </c>
      <c r="H246" s="181">
        <v>1.1000000000000001</v>
      </c>
      <c r="I246" s="182"/>
      <c r="L246" s="178"/>
      <c r="M246" s="183"/>
      <c r="T246" s="184"/>
      <c r="AT246" s="179" t="s">
        <v>250</v>
      </c>
      <c r="AU246" s="179" t="s">
        <v>89</v>
      </c>
      <c r="AV246" s="15" t="s">
        <v>140</v>
      </c>
      <c r="AW246" s="15" t="s">
        <v>36</v>
      </c>
      <c r="AX246" s="15" t="s">
        <v>81</v>
      </c>
      <c r="AY246" s="179" t="s">
        <v>230</v>
      </c>
    </row>
    <row r="247" spans="2:65" s="13" customFormat="1" ht="11.25">
      <c r="B247" s="159"/>
      <c r="D247" s="152" t="s">
        <v>250</v>
      </c>
      <c r="E247" s="160" t="s">
        <v>1</v>
      </c>
      <c r="F247" s="161" t="s">
        <v>252</v>
      </c>
      <c r="H247" s="162">
        <v>1.1000000000000001</v>
      </c>
      <c r="I247" s="163"/>
      <c r="L247" s="159"/>
      <c r="M247" s="164"/>
      <c r="T247" s="165"/>
      <c r="AT247" s="160" t="s">
        <v>250</v>
      </c>
      <c r="AU247" s="160" t="s">
        <v>89</v>
      </c>
      <c r="AV247" s="13" t="s">
        <v>237</v>
      </c>
      <c r="AW247" s="13" t="s">
        <v>36</v>
      </c>
      <c r="AX247" s="13" t="s">
        <v>21</v>
      </c>
      <c r="AY247" s="160" t="s">
        <v>230</v>
      </c>
    </row>
    <row r="248" spans="2:65" s="1" customFormat="1" ht="24.2" customHeight="1">
      <c r="B248" s="32"/>
      <c r="C248" s="138" t="s">
        <v>382</v>
      </c>
      <c r="D248" s="138" t="s">
        <v>232</v>
      </c>
      <c r="E248" s="139" t="s">
        <v>396</v>
      </c>
      <c r="F248" s="140" t="s">
        <v>397</v>
      </c>
      <c r="G248" s="141" t="s">
        <v>247</v>
      </c>
      <c r="H248" s="142">
        <v>2</v>
      </c>
      <c r="I248" s="143"/>
      <c r="J248" s="144">
        <f>ROUND(I248*H248,2)</f>
        <v>0</v>
      </c>
      <c r="K248" s="140" t="s">
        <v>236</v>
      </c>
      <c r="L248" s="32"/>
      <c r="M248" s="145" t="s">
        <v>1</v>
      </c>
      <c r="N248" s="146" t="s">
        <v>46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237</v>
      </c>
      <c r="AT248" s="149" t="s">
        <v>232</v>
      </c>
      <c r="AU248" s="149" t="s">
        <v>89</v>
      </c>
      <c r="AY248" s="17" t="s">
        <v>230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21</v>
      </c>
      <c r="BK248" s="150">
        <f>ROUND(I248*H248,2)</f>
        <v>0</v>
      </c>
      <c r="BL248" s="17" t="s">
        <v>237</v>
      </c>
      <c r="BM248" s="149" t="s">
        <v>398</v>
      </c>
    </row>
    <row r="249" spans="2:65" s="14" customFormat="1" ht="11.25">
      <c r="B249" s="172"/>
      <c r="D249" s="152" t="s">
        <v>250</v>
      </c>
      <c r="E249" s="173" t="s">
        <v>1</v>
      </c>
      <c r="F249" s="174" t="s">
        <v>332</v>
      </c>
      <c r="H249" s="173" t="s">
        <v>1</v>
      </c>
      <c r="I249" s="175"/>
      <c r="L249" s="172"/>
      <c r="M249" s="176"/>
      <c r="T249" s="177"/>
      <c r="AT249" s="173" t="s">
        <v>250</v>
      </c>
      <c r="AU249" s="173" t="s">
        <v>89</v>
      </c>
      <c r="AV249" s="14" t="s">
        <v>21</v>
      </c>
      <c r="AW249" s="14" t="s">
        <v>36</v>
      </c>
      <c r="AX249" s="14" t="s">
        <v>81</v>
      </c>
      <c r="AY249" s="173" t="s">
        <v>230</v>
      </c>
    </row>
    <row r="250" spans="2:65" s="12" customFormat="1" ht="11.25">
      <c r="B250" s="151"/>
      <c r="D250" s="152" t="s">
        <v>250</v>
      </c>
      <c r="E250" s="153" t="s">
        <v>1</v>
      </c>
      <c r="F250" s="154" t="s">
        <v>1717</v>
      </c>
      <c r="H250" s="155">
        <v>2</v>
      </c>
      <c r="I250" s="156"/>
      <c r="L250" s="151"/>
      <c r="M250" s="157"/>
      <c r="T250" s="158"/>
      <c r="AT250" s="153" t="s">
        <v>250</v>
      </c>
      <c r="AU250" s="153" t="s">
        <v>89</v>
      </c>
      <c r="AV250" s="12" t="s">
        <v>89</v>
      </c>
      <c r="AW250" s="12" t="s">
        <v>36</v>
      </c>
      <c r="AX250" s="12" t="s">
        <v>21</v>
      </c>
      <c r="AY250" s="153" t="s">
        <v>230</v>
      </c>
    </row>
    <row r="251" spans="2:65" s="1" customFormat="1" ht="24.2" customHeight="1">
      <c r="B251" s="32"/>
      <c r="C251" s="138" t="s">
        <v>387</v>
      </c>
      <c r="D251" s="138" t="s">
        <v>232</v>
      </c>
      <c r="E251" s="139" t="s">
        <v>410</v>
      </c>
      <c r="F251" s="140" t="s">
        <v>411</v>
      </c>
      <c r="G251" s="141" t="s">
        <v>276</v>
      </c>
      <c r="H251" s="142">
        <v>5.28</v>
      </c>
      <c r="I251" s="143"/>
      <c r="J251" s="144">
        <f>ROUND(I251*H251,2)</f>
        <v>0</v>
      </c>
      <c r="K251" s="140" t="s">
        <v>236</v>
      </c>
      <c r="L251" s="32"/>
      <c r="M251" s="145" t="s">
        <v>1</v>
      </c>
      <c r="N251" s="146" t="s">
        <v>46</v>
      </c>
      <c r="P251" s="147">
        <f>O251*H251</f>
        <v>0</v>
      </c>
      <c r="Q251" s="147">
        <v>0</v>
      </c>
      <c r="R251" s="147">
        <f>Q251*H251</f>
        <v>0</v>
      </c>
      <c r="S251" s="147">
        <v>0.45</v>
      </c>
      <c r="T251" s="148">
        <f>S251*H251</f>
        <v>2.3760000000000003</v>
      </c>
      <c r="AR251" s="149" t="s">
        <v>237</v>
      </c>
      <c r="AT251" s="149" t="s">
        <v>232</v>
      </c>
      <c r="AU251" s="149" t="s">
        <v>89</v>
      </c>
      <c r="AY251" s="17" t="s">
        <v>230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21</v>
      </c>
      <c r="BK251" s="150">
        <f>ROUND(I251*H251,2)</f>
        <v>0</v>
      </c>
      <c r="BL251" s="17" t="s">
        <v>237</v>
      </c>
      <c r="BM251" s="149" t="s">
        <v>405</v>
      </c>
    </row>
    <row r="252" spans="2:65" s="14" customFormat="1" ht="11.25">
      <c r="B252" s="172"/>
      <c r="D252" s="152" t="s">
        <v>250</v>
      </c>
      <c r="E252" s="173" t="s">
        <v>1</v>
      </c>
      <c r="F252" s="174" t="s">
        <v>326</v>
      </c>
      <c r="H252" s="173" t="s">
        <v>1</v>
      </c>
      <c r="I252" s="175"/>
      <c r="L252" s="172"/>
      <c r="M252" s="176"/>
      <c r="T252" s="177"/>
      <c r="AT252" s="173" t="s">
        <v>250</v>
      </c>
      <c r="AU252" s="173" t="s">
        <v>89</v>
      </c>
      <c r="AV252" s="14" t="s">
        <v>21</v>
      </c>
      <c r="AW252" s="14" t="s">
        <v>36</v>
      </c>
      <c r="AX252" s="14" t="s">
        <v>81</v>
      </c>
      <c r="AY252" s="173" t="s">
        <v>230</v>
      </c>
    </row>
    <row r="253" spans="2:65" s="12" customFormat="1" ht="11.25">
      <c r="B253" s="151"/>
      <c r="D253" s="152" t="s">
        <v>250</v>
      </c>
      <c r="E253" s="153" t="s">
        <v>1</v>
      </c>
      <c r="F253" s="154" t="s">
        <v>1706</v>
      </c>
      <c r="H253" s="155">
        <v>5.28</v>
      </c>
      <c r="I253" s="156"/>
      <c r="L253" s="151"/>
      <c r="M253" s="157"/>
      <c r="T253" s="158"/>
      <c r="AT253" s="153" t="s">
        <v>250</v>
      </c>
      <c r="AU253" s="153" t="s">
        <v>89</v>
      </c>
      <c r="AV253" s="12" t="s">
        <v>89</v>
      </c>
      <c r="AW253" s="12" t="s">
        <v>36</v>
      </c>
      <c r="AX253" s="12" t="s">
        <v>81</v>
      </c>
      <c r="AY253" s="153" t="s">
        <v>230</v>
      </c>
    </row>
    <row r="254" spans="2:65" s="13" customFormat="1" ht="11.25">
      <c r="B254" s="159"/>
      <c r="D254" s="152" t="s">
        <v>250</v>
      </c>
      <c r="E254" s="160" t="s">
        <v>168</v>
      </c>
      <c r="F254" s="161" t="s">
        <v>252</v>
      </c>
      <c r="H254" s="162">
        <v>5.28</v>
      </c>
      <c r="I254" s="163"/>
      <c r="L254" s="159"/>
      <c r="M254" s="164"/>
      <c r="T254" s="165"/>
      <c r="AT254" s="160" t="s">
        <v>250</v>
      </c>
      <c r="AU254" s="160" t="s">
        <v>89</v>
      </c>
      <c r="AV254" s="13" t="s">
        <v>237</v>
      </c>
      <c r="AW254" s="13" t="s">
        <v>36</v>
      </c>
      <c r="AX254" s="13" t="s">
        <v>21</v>
      </c>
      <c r="AY254" s="160" t="s">
        <v>230</v>
      </c>
    </row>
    <row r="255" spans="2:65" s="1" customFormat="1" ht="24.2" customHeight="1">
      <c r="B255" s="32"/>
      <c r="C255" s="138" t="s">
        <v>391</v>
      </c>
      <c r="D255" s="138" t="s">
        <v>232</v>
      </c>
      <c r="E255" s="139" t="s">
        <v>415</v>
      </c>
      <c r="F255" s="140" t="s">
        <v>416</v>
      </c>
      <c r="G255" s="141" t="s">
        <v>247</v>
      </c>
      <c r="H255" s="142">
        <v>9.6</v>
      </c>
      <c r="I255" s="143"/>
      <c r="J255" s="144">
        <f>ROUND(I255*H255,2)</f>
        <v>0</v>
      </c>
      <c r="K255" s="140" t="s">
        <v>236</v>
      </c>
      <c r="L255" s="32"/>
      <c r="M255" s="145" t="s">
        <v>1</v>
      </c>
      <c r="N255" s="146" t="s">
        <v>46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237</v>
      </c>
      <c r="AT255" s="149" t="s">
        <v>232</v>
      </c>
      <c r="AU255" s="149" t="s">
        <v>89</v>
      </c>
      <c r="AY255" s="17" t="s">
        <v>230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21</v>
      </c>
      <c r="BK255" s="150">
        <f>ROUND(I255*H255,2)</f>
        <v>0</v>
      </c>
      <c r="BL255" s="17" t="s">
        <v>237</v>
      </c>
      <c r="BM255" s="149" t="s">
        <v>417</v>
      </c>
    </row>
    <row r="256" spans="2:65" s="14" customFormat="1" ht="11.25">
      <c r="B256" s="172"/>
      <c r="D256" s="152" t="s">
        <v>250</v>
      </c>
      <c r="E256" s="173" t="s">
        <v>1</v>
      </c>
      <c r="F256" s="174" t="s">
        <v>326</v>
      </c>
      <c r="H256" s="173" t="s">
        <v>1</v>
      </c>
      <c r="I256" s="175"/>
      <c r="L256" s="172"/>
      <c r="M256" s="176"/>
      <c r="T256" s="177"/>
      <c r="AT256" s="173" t="s">
        <v>250</v>
      </c>
      <c r="AU256" s="173" t="s">
        <v>89</v>
      </c>
      <c r="AV256" s="14" t="s">
        <v>21</v>
      </c>
      <c r="AW256" s="14" t="s">
        <v>36</v>
      </c>
      <c r="AX256" s="14" t="s">
        <v>81</v>
      </c>
      <c r="AY256" s="173" t="s">
        <v>230</v>
      </c>
    </row>
    <row r="257" spans="2:65" s="12" customFormat="1" ht="11.25">
      <c r="B257" s="151"/>
      <c r="D257" s="152" t="s">
        <v>250</v>
      </c>
      <c r="E257" s="153" t="s">
        <v>1</v>
      </c>
      <c r="F257" s="154" t="s">
        <v>1708</v>
      </c>
      <c r="H257" s="155">
        <v>9.6</v>
      </c>
      <c r="I257" s="156"/>
      <c r="L257" s="151"/>
      <c r="M257" s="157"/>
      <c r="T257" s="158"/>
      <c r="AT257" s="153" t="s">
        <v>250</v>
      </c>
      <c r="AU257" s="153" t="s">
        <v>89</v>
      </c>
      <c r="AV257" s="12" t="s">
        <v>89</v>
      </c>
      <c r="AW257" s="12" t="s">
        <v>36</v>
      </c>
      <c r="AX257" s="12" t="s">
        <v>81</v>
      </c>
      <c r="AY257" s="153" t="s">
        <v>230</v>
      </c>
    </row>
    <row r="258" spans="2:65" s="13" customFormat="1" ht="11.25">
      <c r="B258" s="159"/>
      <c r="D258" s="152" t="s">
        <v>250</v>
      </c>
      <c r="E258" s="160" t="s">
        <v>172</v>
      </c>
      <c r="F258" s="161" t="s">
        <v>252</v>
      </c>
      <c r="H258" s="162">
        <v>9.6</v>
      </c>
      <c r="I258" s="163"/>
      <c r="L258" s="159"/>
      <c r="M258" s="164"/>
      <c r="T258" s="165"/>
      <c r="AT258" s="160" t="s">
        <v>250</v>
      </c>
      <c r="AU258" s="160" t="s">
        <v>89</v>
      </c>
      <c r="AV258" s="13" t="s">
        <v>237</v>
      </c>
      <c r="AW258" s="13" t="s">
        <v>36</v>
      </c>
      <c r="AX258" s="13" t="s">
        <v>21</v>
      </c>
      <c r="AY258" s="160" t="s">
        <v>230</v>
      </c>
    </row>
    <row r="259" spans="2:65" s="1" customFormat="1" ht="21.75" customHeight="1">
      <c r="B259" s="32"/>
      <c r="C259" s="138" t="s">
        <v>395</v>
      </c>
      <c r="D259" s="138" t="s">
        <v>232</v>
      </c>
      <c r="E259" s="139" t="s">
        <v>379</v>
      </c>
      <c r="F259" s="140" t="s">
        <v>380</v>
      </c>
      <c r="G259" s="141" t="s">
        <v>350</v>
      </c>
      <c r="H259" s="142">
        <v>2.7240000000000002</v>
      </c>
      <c r="I259" s="143"/>
      <c r="J259" s="144">
        <f>ROUND(I259*H259,2)</f>
        <v>0</v>
      </c>
      <c r="K259" s="140" t="s">
        <v>236</v>
      </c>
      <c r="L259" s="32"/>
      <c r="M259" s="145" t="s">
        <v>1</v>
      </c>
      <c r="N259" s="146" t="s">
        <v>46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237</v>
      </c>
      <c r="AT259" s="149" t="s">
        <v>232</v>
      </c>
      <c r="AU259" s="149" t="s">
        <v>89</v>
      </c>
      <c r="AY259" s="17" t="s">
        <v>230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21</v>
      </c>
      <c r="BK259" s="150">
        <f>ROUND(I259*H259,2)</f>
        <v>0</v>
      </c>
      <c r="BL259" s="17" t="s">
        <v>237</v>
      </c>
      <c r="BM259" s="149" t="s">
        <v>418</v>
      </c>
    </row>
    <row r="260" spans="2:65" s="1" customFormat="1" ht="24.2" customHeight="1">
      <c r="B260" s="32"/>
      <c r="C260" s="138" t="s">
        <v>402</v>
      </c>
      <c r="D260" s="138" t="s">
        <v>232</v>
      </c>
      <c r="E260" s="139" t="s">
        <v>383</v>
      </c>
      <c r="F260" s="140" t="s">
        <v>384</v>
      </c>
      <c r="G260" s="141" t="s">
        <v>350</v>
      </c>
      <c r="H260" s="142">
        <v>24.515999999999998</v>
      </c>
      <c r="I260" s="143"/>
      <c r="J260" s="144">
        <f>ROUND(I260*H260,2)</f>
        <v>0</v>
      </c>
      <c r="K260" s="140" t="s">
        <v>236</v>
      </c>
      <c r="L260" s="32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237</v>
      </c>
      <c r="AT260" s="149" t="s">
        <v>232</v>
      </c>
      <c r="AU260" s="149" t="s">
        <v>89</v>
      </c>
      <c r="AY260" s="17" t="s">
        <v>230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21</v>
      </c>
      <c r="BK260" s="150">
        <f>ROUND(I260*H260,2)</f>
        <v>0</v>
      </c>
      <c r="BL260" s="17" t="s">
        <v>237</v>
      </c>
      <c r="BM260" s="149" t="s">
        <v>420</v>
      </c>
    </row>
    <row r="261" spans="2:65" s="12" customFormat="1" ht="11.25">
      <c r="B261" s="151"/>
      <c r="D261" s="152" t="s">
        <v>250</v>
      </c>
      <c r="F261" s="154" t="s">
        <v>1718</v>
      </c>
      <c r="H261" s="155">
        <v>24.515999999999998</v>
      </c>
      <c r="I261" s="156"/>
      <c r="L261" s="151"/>
      <c r="M261" s="157"/>
      <c r="T261" s="158"/>
      <c r="AT261" s="153" t="s">
        <v>250</v>
      </c>
      <c r="AU261" s="153" t="s">
        <v>89</v>
      </c>
      <c r="AV261" s="12" t="s">
        <v>89</v>
      </c>
      <c r="AW261" s="12" t="s">
        <v>4</v>
      </c>
      <c r="AX261" s="12" t="s">
        <v>21</v>
      </c>
      <c r="AY261" s="153" t="s">
        <v>230</v>
      </c>
    </row>
    <row r="262" spans="2:65" s="1" customFormat="1" ht="21.75" customHeight="1">
      <c r="B262" s="32"/>
      <c r="C262" s="138" t="s">
        <v>409</v>
      </c>
      <c r="D262" s="138" t="s">
        <v>232</v>
      </c>
      <c r="E262" s="139" t="s">
        <v>423</v>
      </c>
      <c r="F262" s="140" t="s">
        <v>424</v>
      </c>
      <c r="G262" s="141" t="s">
        <v>350</v>
      </c>
      <c r="H262" s="142">
        <v>2.7240000000000002</v>
      </c>
      <c r="I262" s="143"/>
      <c r="J262" s="144">
        <f>ROUND(I262*H262,2)</f>
        <v>0</v>
      </c>
      <c r="K262" s="140" t="s">
        <v>248</v>
      </c>
      <c r="L262" s="32"/>
      <c r="M262" s="145" t="s">
        <v>1</v>
      </c>
      <c r="N262" s="146" t="s">
        <v>46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237</v>
      </c>
      <c r="AT262" s="149" t="s">
        <v>232</v>
      </c>
      <c r="AU262" s="149" t="s">
        <v>89</v>
      </c>
      <c r="AY262" s="17" t="s">
        <v>230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21</v>
      </c>
      <c r="BK262" s="150">
        <f>ROUND(I262*H262,2)</f>
        <v>0</v>
      </c>
      <c r="BL262" s="17" t="s">
        <v>237</v>
      </c>
      <c r="BM262" s="149" t="s">
        <v>425</v>
      </c>
    </row>
    <row r="263" spans="2:65" s="1" customFormat="1" ht="24.2" customHeight="1">
      <c r="B263" s="32"/>
      <c r="C263" s="138" t="s">
        <v>414</v>
      </c>
      <c r="D263" s="138" t="s">
        <v>232</v>
      </c>
      <c r="E263" s="139" t="s">
        <v>427</v>
      </c>
      <c r="F263" s="140" t="s">
        <v>428</v>
      </c>
      <c r="G263" s="141" t="s">
        <v>276</v>
      </c>
      <c r="H263" s="142">
        <v>1.76</v>
      </c>
      <c r="I263" s="143"/>
      <c r="J263" s="144">
        <f>ROUND(I263*H263,2)</f>
        <v>0</v>
      </c>
      <c r="K263" s="140" t="s">
        <v>236</v>
      </c>
      <c r="L263" s="32"/>
      <c r="M263" s="145" t="s">
        <v>1</v>
      </c>
      <c r="N263" s="146" t="s">
        <v>46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237</v>
      </c>
      <c r="AT263" s="149" t="s">
        <v>232</v>
      </c>
      <c r="AU263" s="149" t="s">
        <v>89</v>
      </c>
      <c r="AY263" s="17" t="s">
        <v>230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21</v>
      </c>
      <c r="BK263" s="150">
        <f>ROUND(I263*H263,2)</f>
        <v>0</v>
      </c>
      <c r="BL263" s="17" t="s">
        <v>237</v>
      </c>
      <c r="BM263" s="149" t="s">
        <v>429</v>
      </c>
    </row>
    <row r="264" spans="2:65" s="12" customFormat="1" ht="11.25">
      <c r="B264" s="151"/>
      <c r="D264" s="152" t="s">
        <v>250</v>
      </c>
      <c r="E264" s="153" t="s">
        <v>1</v>
      </c>
      <c r="F264" s="154" t="s">
        <v>1719</v>
      </c>
      <c r="H264" s="155">
        <v>1.76</v>
      </c>
      <c r="I264" s="156"/>
      <c r="L264" s="151"/>
      <c r="M264" s="157"/>
      <c r="T264" s="158"/>
      <c r="AT264" s="153" t="s">
        <v>250</v>
      </c>
      <c r="AU264" s="153" t="s">
        <v>89</v>
      </c>
      <c r="AV264" s="12" t="s">
        <v>89</v>
      </c>
      <c r="AW264" s="12" t="s">
        <v>36</v>
      </c>
      <c r="AX264" s="12" t="s">
        <v>81</v>
      </c>
      <c r="AY264" s="153" t="s">
        <v>230</v>
      </c>
    </row>
    <row r="265" spans="2:65" s="13" customFormat="1" ht="11.25">
      <c r="B265" s="159"/>
      <c r="D265" s="152" t="s">
        <v>250</v>
      </c>
      <c r="E265" s="160" t="s">
        <v>131</v>
      </c>
      <c r="F265" s="161" t="s">
        <v>252</v>
      </c>
      <c r="H265" s="162">
        <v>1.76</v>
      </c>
      <c r="I265" s="163"/>
      <c r="L265" s="159"/>
      <c r="M265" s="164"/>
      <c r="T265" s="165"/>
      <c r="AT265" s="160" t="s">
        <v>250</v>
      </c>
      <c r="AU265" s="160" t="s">
        <v>89</v>
      </c>
      <c r="AV265" s="13" t="s">
        <v>237</v>
      </c>
      <c r="AW265" s="13" t="s">
        <v>36</v>
      </c>
      <c r="AX265" s="13" t="s">
        <v>21</v>
      </c>
      <c r="AY265" s="160" t="s">
        <v>230</v>
      </c>
    </row>
    <row r="266" spans="2:65" s="1" customFormat="1" ht="37.9" customHeight="1">
      <c r="B266" s="32"/>
      <c r="C266" s="138" t="s">
        <v>118</v>
      </c>
      <c r="D266" s="138" t="s">
        <v>232</v>
      </c>
      <c r="E266" s="139" t="s">
        <v>432</v>
      </c>
      <c r="F266" s="140" t="s">
        <v>433</v>
      </c>
      <c r="G266" s="141" t="s">
        <v>434</v>
      </c>
      <c r="H266" s="142">
        <v>0.35199999999999998</v>
      </c>
      <c r="I266" s="143"/>
      <c r="J266" s="144">
        <f>ROUND(I266*H266,2)</f>
        <v>0</v>
      </c>
      <c r="K266" s="140" t="s">
        <v>236</v>
      </c>
      <c r="L266" s="32"/>
      <c r="M266" s="145" t="s">
        <v>1</v>
      </c>
      <c r="N266" s="146" t="s">
        <v>46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237</v>
      </c>
      <c r="AT266" s="149" t="s">
        <v>232</v>
      </c>
      <c r="AU266" s="149" t="s">
        <v>89</v>
      </c>
      <c r="AY266" s="17" t="s">
        <v>230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21</v>
      </c>
      <c r="BK266" s="150">
        <f>ROUND(I266*H266,2)</f>
        <v>0</v>
      </c>
      <c r="BL266" s="17" t="s">
        <v>237</v>
      </c>
      <c r="BM266" s="149" t="s">
        <v>435</v>
      </c>
    </row>
    <row r="267" spans="2:65" s="12" customFormat="1" ht="11.25">
      <c r="B267" s="151"/>
      <c r="D267" s="152" t="s">
        <v>250</v>
      </c>
      <c r="E267" s="153" t="s">
        <v>1</v>
      </c>
      <c r="F267" s="154" t="s">
        <v>436</v>
      </c>
      <c r="H267" s="155">
        <v>0.35199999999999998</v>
      </c>
      <c r="I267" s="156"/>
      <c r="L267" s="151"/>
      <c r="M267" s="157"/>
      <c r="T267" s="158"/>
      <c r="AT267" s="153" t="s">
        <v>250</v>
      </c>
      <c r="AU267" s="153" t="s">
        <v>89</v>
      </c>
      <c r="AV267" s="12" t="s">
        <v>89</v>
      </c>
      <c r="AW267" s="12" t="s">
        <v>36</v>
      </c>
      <c r="AX267" s="12" t="s">
        <v>21</v>
      </c>
      <c r="AY267" s="153" t="s">
        <v>230</v>
      </c>
    </row>
    <row r="268" spans="2:65" s="1" customFormat="1" ht="11.25">
      <c r="B268" s="32"/>
      <c r="D268" s="152" t="s">
        <v>257</v>
      </c>
      <c r="F268" s="166" t="s">
        <v>437</v>
      </c>
      <c r="L268" s="32"/>
      <c r="M268" s="167"/>
      <c r="T268" s="56"/>
      <c r="AU268" s="17" t="s">
        <v>89</v>
      </c>
    </row>
    <row r="269" spans="2:65" s="1" customFormat="1" ht="11.25">
      <c r="B269" s="32"/>
      <c r="D269" s="152" t="s">
        <v>257</v>
      </c>
      <c r="F269" s="168" t="s">
        <v>1719</v>
      </c>
      <c r="H269" s="169">
        <v>1.76</v>
      </c>
      <c r="L269" s="32"/>
      <c r="M269" s="167"/>
      <c r="T269" s="56"/>
      <c r="AU269" s="17" t="s">
        <v>89</v>
      </c>
    </row>
    <row r="270" spans="2:65" s="1" customFormat="1" ht="11.25">
      <c r="B270" s="32"/>
      <c r="D270" s="152" t="s">
        <v>257</v>
      </c>
      <c r="F270" s="168" t="s">
        <v>252</v>
      </c>
      <c r="H270" s="169">
        <v>1.76</v>
      </c>
      <c r="L270" s="32"/>
      <c r="M270" s="167"/>
      <c r="T270" s="56"/>
      <c r="AU270" s="17" t="s">
        <v>89</v>
      </c>
    </row>
    <row r="271" spans="2:65" s="1" customFormat="1" ht="24.2" customHeight="1">
      <c r="B271" s="32"/>
      <c r="C271" s="138" t="s">
        <v>419</v>
      </c>
      <c r="D271" s="138" t="s">
        <v>232</v>
      </c>
      <c r="E271" s="139" t="s">
        <v>439</v>
      </c>
      <c r="F271" s="140" t="s">
        <v>440</v>
      </c>
      <c r="G271" s="141" t="s">
        <v>247</v>
      </c>
      <c r="H271" s="142">
        <v>1.1000000000000001</v>
      </c>
      <c r="I271" s="143"/>
      <c r="J271" s="144">
        <f>ROUND(I271*H271,2)</f>
        <v>0</v>
      </c>
      <c r="K271" s="140" t="s">
        <v>236</v>
      </c>
      <c r="L271" s="32"/>
      <c r="M271" s="145" t="s">
        <v>1</v>
      </c>
      <c r="N271" s="146" t="s">
        <v>46</v>
      </c>
      <c r="P271" s="147">
        <f>O271*H271</f>
        <v>0</v>
      </c>
      <c r="Q271" s="147">
        <v>8.6800000000000002E-3</v>
      </c>
      <c r="R271" s="147">
        <f>Q271*H271</f>
        <v>9.5480000000000009E-3</v>
      </c>
      <c r="S271" s="147">
        <v>0</v>
      </c>
      <c r="T271" s="148">
        <f>S271*H271</f>
        <v>0</v>
      </c>
      <c r="AR271" s="149" t="s">
        <v>237</v>
      </c>
      <c r="AT271" s="149" t="s">
        <v>232</v>
      </c>
      <c r="AU271" s="149" t="s">
        <v>89</v>
      </c>
      <c r="AY271" s="17" t="s">
        <v>230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21</v>
      </c>
      <c r="BK271" s="150">
        <f>ROUND(I271*H271,2)</f>
        <v>0</v>
      </c>
      <c r="BL271" s="17" t="s">
        <v>237</v>
      </c>
      <c r="BM271" s="149" t="s">
        <v>441</v>
      </c>
    </row>
    <row r="272" spans="2:65" s="12" customFormat="1" ht="11.25">
      <c r="B272" s="151"/>
      <c r="D272" s="152" t="s">
        <v>250</v>
      </c>
      <c r="E272" s="153" t="s">
        <v>1</v>
      </c>
      <c r="F272" s="154" t="s">
        <v>1720</v>
      </c>
      <c r="H272" s="155">
        <v>1.1000000000000001</v>
      </c>
      <c r="I272" s="156"/>
      <c r="L272" s="151"/>
      <c r="M272" s="157"/>
      <c r="T272" s="158"/>
      <c r="AT272" s="153" t="s">
        <v>250</v>
      </c>
      <c r="AU272" s="153" t="s">
        <v>89</v>
      </c>
      <c r="AV272" s="12" t="s">
        <v>89</v>
      </c>
      <c r="AW272" s="12" t="s">
        <v>36</v>
      </c>
      <c r="AX272" s="12" t="s">
        <v>81</v>
      </c>
      <c r="AY272" s="153" t="s">
        <v>230</v>
      </c>
    </row>
    <row r="273" spans="2:65" s="13" customFormat="1" ht="11.25">
      <c r="B273" s="159"/>
      <c r="D273" s="152" t="s">
        <v>250</v>
      </c>
      <c r="E273" s="160" t="s">
        <v>133</v>
      </c>
      <c r="F273" s="161" t="s">
        <v>252</v>
      </c>
      <c r="H273" s="162">
        <v>1.1000000000000001</v>
      </c>
      <c r="I273" s="163"/>
      <c r="L273" s="159"/>
      <c r="M273" s="164"/>
      <c r="T273" s="165"/>
      <c r="AT273" s="160" t="s">
        <v>250</v>
      </c>
      <c r="AU273" s="160" t="s">
        <v>89</v>
      </c>
      <c r="AV273" s="13" t="s">
        <v>237</v>
      </c>
      <c r="AW273" s="13" t="s">
        <v>36</v>
      </c>
      <c r="AX273" s="13" t="s">
        <v>21</v>
      </c>
      <c r="AY273" s="160" t="s">
        <v>230</v>
      </c>
    </row>
    <row r="274" spans="2:65" s="1" customFormat="1" ht="24.2" customHeight="1">
      <c r="B274" s="32"/>
      <c r="C274" s="138" t="s">
        <v>422</v>
      </c>
      <c r="D274" s="138" t="s">
        <v>232</v>
      </c>
      <c r="E274" s="139" t="s">
        <v>448</v>
      </c>
      <c r="F274" s="140" t="s">
        <v>449</v>
      </c>
      <c r="G274" s="141" t="s">
        <v>247</v>
      </c>
      <c r="H274" s="142">
        <v>5.5</v>
      </c>
      <c r="I274" s="143"/>
      <c r="J274" s="144">
        <f>ROUND(I274*H274,2)</f>
        <v>0</v>
      </c>
      <c r="K274" s="140" t="s">
        <v>236</v>
      </c>
      <c r="L274" s="32"/>
      <c r="M274" s="145" t="s">
        <v>1</v>
      </c>
      <c r="N274" s="146" t="s">
        <v>46</v>
      </c>
      <c r="P274" s="147">
        <f>O274*H274</f>
        <v>0</v>
      </c>
      <c r="Q274" s="147">
        <v>3.6900000000000002E-2</v>
      </c>
      <c r="R274" s="147">
        <f>Q274*H274</f>
        <v>0.20295000000000002</v>
      </c>
      <c r="S274" s="147">
        <v>0</v>
      </c>
      <c r="T274" s="148">
        <f>S274*H274</f>
        <v>0</v>
      </c>
      <c r="AR274" s="149" t="s">
        <v>237</v>
      </c>
      <c r="AT274" s="149" t="s">
        <v>232</v>
      </c>
      <c r="AU274" s="149" t="s">
        <v>89</v>
      </c>
      <c r="AY274" s="17" t="s">
        <v>230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21</v>
      </c>
      <c r="BK274" s="150">
        <f>ROUND(I274*H274,2)</f>
        <v>0</v>
      </c>
      <c r="BL274" s="17" t="s">
        <v>237</v>
      </c>
      <c r="BM274" s="149" t="s">
        <v>450</v>
      </c>
    </row>
    <row r="275" spans="2:65" s="12" customFormat="1" ht="11.25">
      <c r="B275" s="151"/>
      <c r="D275" s="152" t="s">
        <v>250</v>
      </c>
      <c r="E275" s="153" t="s">
        <v>1</v>
      </c>
      <c r="F275" s="154" t="s">
        <v>1721</v>
      </c>
      <c r="H275" s="155">
        <v>5</v>
      </c>
      <c r="I275" s="156"/>
      <c r="L275" s="151"/>
      <c r="M275" s="157"/>
      <c r="T275" s="158"/>
      <c r="AT275" s="153" t="s">
        <v>250</v>
      </c>
      <c r="AU275" s="153" t="s">
        <v>89</v>
      </c>
      <c r="AV275" s="12" t="s">
        <v>89</v>
      </c>
      <c r="AW275" s="12" t="s">
        <v>36</v>
      </c>
      <c r="AX275" s="12" t="s">
        <v>81</v>
      </c>
      <c r="AY275" s="153" t="s">
        <v>230</v>
      </c>
    </row>
    <row r="276" spans="2:65" s="13" customFormat="1" ht="11.25">
      <c r="B276" s="159"/>
      <c r="D276" s="152" t="s">
        <v>250</v>
      </c>
      <c r="E276" s="160" t="s">
        <v>117</v>
      </c>
      <c r="F276" s="161" t="s">
        <v>252</v>
      </c>
      <c r="H276" s="162">
        <v>5</v>
      </c>
      <c r="I276" s="163"/>
      <c r="L276" s="159"/>
      <c r="M276" s="164"/>
      <c r="T276" s="165"/>
      <c r="AT276" s="160" t="s">
        <v>250</v>
      </c>
      <c r="AU276" s="160" t="s">
        <v>89</v>
      </c>
      <c r="AV276" s="13" t="s">
        <v>237</v>
      </c>
      <c r="AW276" s="13" t="s">
        <v>36</v>
      </c>
      <c r="AX276" s="13" t="s">
        <v>81</v>
      </c>
      <c r="AY276" s="160" t="s">
        <v>230</v>
      </c>
    </row>
    <row r="277" spans="2:65" s="12" customFormat="1" ht="11.25">
      <c r="B277" s="151"/>
      <c r="D277" s="152" t="s">
        <v>250</v>
      </c>
      <c r="E277" s="153" t="s">
        <v>1</v>
      </c>
      <c r="F277" s="154" t="s">
        <v>454</v>
      </c>
      <c r="H277" s="155">
        <v>5.5</v>
      </c>
      <c r="I277" s="156"/>
      <c r="L277" s="151"/>
      <c r="M277" s="157"/>
      <c r="T277" s="158"/>
      <c r="AT277" s="153" t="s">
        <v>250</v>
      </c>
      <c r="AU277" s="153" t="s">
        <v>89</v>
      </c>
      <c r="AV277" s="12" t="s">
        <v>89</v>
      </c>
      <c r="AW277" s="12" t="s">
        <v>36</v>
      </c>
      <c r="AX277" s="12" t="s">
        <v>81</v>
      </c>
      <c r="AY277" s="153" t="s">
        <v>230</v>
      </c>
    </row>
    <row r="278" spans="2:65" s="13" customFormat="1" ht="11.25">
      <c r="B278" s="159"/>
      <c r="D278" s="152" t="s">
        <v>250</v>
      </c>
      <c r="E278" s="160" t="s">
        <v>120</v>
      </c>
      <c r="F278" s="161" t="s">
        <v>252</v>
      </c>
      <c r="H278" s="162">
        <v>5.5</v>
      </c>
      <c r="I278" s="163"/>
      <c r="L278" s="159"/>
      <c r="M278" s="164"/>
      <c r="T278" s="165"/>
      <c r="AT278" s="160" t="s">
        <v>250</v>
      </c>
      <c r="AU278" s="160" t="s">
        <v>89</v>
      </c>
      <c r="AV278" s="13" t="s">
        <v>237</v>
      </c>
      <c r="AW278" s="13" t="s">
        <v>36</v>
      </c>
      <c r="AX278" s="13" t="s">
        <v>21</v>
      </c>
      <c r="AY278" s="160" t="s">
        <v>230</v>
      </c>
    </row>
    <row r="279" spans="2:65" s="1" customFormat="1" ht="11.25">
      <c r="B279" s="32"/>
      <c r="D279" s="152" t="s">
        <v>257</v>
      </c>
      <c r="F279" s="166" t="s">
        <v>455</v>
      </c>
      <c r="L279" s="32"/>
      <c r="M279" s="167"/>
      <c r="T279" s="56"/>
      <c r="AU279" s="17" t="s">
        <v>89</v>
      </c>
    </row>
    <row r="280" spans="2:65" s="1" customFormat="1" ht="11.25">
      <c r="B280" s="32"/>
      <c r="D280" s="152" t="s">
        <v>257</v>
      </c>
      <c r="F280" s="168" t="s">
        <v>1721</v>
      </c>
      <c r="H280" s="169">
        <v>5</v>
      </c>
      <c r="L280" s="32"/>
      <c r="M280" s="167"/>
      <c r="T280" s="56"/>
      <c r="AU280" s="17" t="s">
        <v>89</v>
      </c>
    </row>
    <row r="281" spans="2:65" s="1" customFormat="1" ht="11.25">
      <c r="B281" s="32"/>
      <c r="D281" s="152" t="s">
        <v>257</v>
      </c>
      <c r="F281" s="168" t="s">
        <v>252</v>
      </c>
      <c r="H281" s="169">
        <v>5</v>
      </c>
      <c r="L281" s="32"/>
      <c r="M281" s="167"/>
      <c r="T281" s="56"/>
      <c r="AU281" s="17" t="s">
        <v>89</v>
      </c>
    </row>
    <row r="282" spans="2:65" s="1" customFormat="1" ht="24.2" customHeight="1">
      <c r="B282" s="32"/>
      <c r="C282" s="138" t="s">
        <v>426</v>
      </c>
      <c r="D282" s="138" t="s">
        <v>232</v>
      </c>
      <c r="E282" s="139" t="s">
        <v>457</v>
      </c>
      <c r="F282" s="140" t="s">
        <v>458</v>
      </c>
      <c r="G282" s="141" t="s">
        <v>434</v>
      </c>
      <c r="H282" s="142">
        <v>6.3689999999999998</v>
      </c>
      <c r="I282" s="143"/>
      <c r="J282" s="144">
        <f>ROUND(I282*H282,2)</f>
        <v>0</v>
      </c>
      <c r="K282" s="140" t="s">
        <v>236</v>
      </c>
      <c r="L282" s="32"/>
      <c r="M282" s="145" t="s">
        <v>1</v>
      </c>
      <c r="N282" s="146" t="s">
        <v>46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237</v>
      </c>
      <c r="AT282" s="149" t="s">
        <v>232</v>
      </c>
      <c r="AU282" s="149" t="s">
        <v>89</v>
      </c>
      <c r="AY282" s="17" t="s">
        <v>230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21</v>
      </c>
      <c r="BK282" s="150">
        <f>ROUND(I282*H282,2)</f>
        <v>0</v>
      </c>
      <c r="BL282" s="17" t="s">
        <v>237</v>
      </c>
      <c r="BM282" s="149" t="s">
        <v>459</v>
      </c>
    </row>
    <row r="283" spans="2:65" s="12" customFormat="1" ht="11.25">
      <c r="B283" s="151"/>
      <c r="D283" s="152" t="s">
        <v>250</v>
      </c>
      <c r="E283" s="153" t="s">
        <v>1</v>
      </c>
      <c r="F283" s="154" t="s">
        <v>460</v>
      </c>
      <c r="H283" s="155">
        <v>2.2440000000000002</v>
      </c>
      <c r="I283" s="156"/>
      <c r="L283" s="151"/>
      <c r="M283" s="157"/>
      <c r="T283" s="158"/>
      <c r="AT283" s="153" t="s">
        <v>250</v>
      </c>
      <c r="AU283" s="153" t="s">
        <v>89</v>
      </c>
      <c r="AV283" s="12" t="s">
        <v>89</v>
      </c>
      <c r="AW283" s="12" t="s">
        <v>36</v>
      </c>
      <c r="AX283" s="12" t="s">
        <v>81</v>
      </c>
      <c r="AY283" s="153" t="s">
        <v>230</v>
      </c>
    </row>
    <row r="284" spans="2:65" s="12" customFormat="1" ht="11.25">
      <c r="B284" s="151"/>
      <c r="D284" s="152" t="s">
        <v>250</v>
      </c>
      <c r="E284" s="153" t="s">
        <v>1</v>
      </c>
      <c r="F284" s="154" t="s">
        <v>461</v>
      </c>
      <c r="H284" s="155">
        <v>4.125</v>
      </c>
      <c r="I284" s="156"/>
      <c r="L284" s="151"/>
      <c r="M284" s="157"/>
      <c r="T284" s="158"/>
      <c r="AT284" s="153" t="s">
        <v>250</v>
      </c>
      <c r="AU284" s="153" t="s">
        <v>89</v>
      </c>
      <c r="AV284" s="12" t="s">
        <v>89</v>
      </c>
      <c r="AW284" s="12" t="s">
        <v>36</v>
      </c>
      <c r="AX284" s="12" t="s">
        <v>81</v>
      </c>
      <c r="AY284" s="153" t="s">
        <v>230</v>
      </c>
    </row>
    <row r="285" spans="2:65" s="13" customFormat="1" ht="11.25">
      <c r="B285" s="159"/>
      <c r="D285" s="152" t="s">
        <v>250</v>
      </c>
      <c r="E285" s="160" t="s">
        <v>147</v>
      </c>
      <c r="F285" s="161" t="s">
        <v>252</v>
      </c>
      <c r="H285" s="162">
        <v>6.3689999999999998</v>
      </c>
      <c r="I285" s="163"/>
      <c r="L285" s="159"/>
      <c r="M285" s="164"/>
      <c r="T285" s="165"/>
      <c r="AT285" s="160" t="s">
        <v>250</v>
      </c>
      <c r="AU285" s="160" t="s">
        <v>89</v>
      </c>
      <c r="AV285" s="13" t="s">
        <v>237</v>
      </c>
      <c r="AW285" s="13" t="s">
        <v>36</v>
      </c>
      <c r="AX285" s="13" t="s">
        <v>21</v>
      </c>
      <c r="AY285" s="160" t="s">
        <v>230</v>
      </c>
    </row>
    <row r="286" spans="2:65" s="1" customFormat="1" ht="11.25">
      <c r="B286" s="32"/>
      <c r="D286" s="152" t="s">
        <v>257</v>
      </c>
      <c r="F286" s="166" t="s">
        <v>467</v>
      </c>
      <c r="L286" s="32"/>
      <c r="M286" s="167"/>
      <c r="T286" s="56"/>
      <c r="AU286" s="17" t="s">
        <v>89</v>
      </c>
    </row>
    <row r="287" spans="2:65" s="1" customFormat="1" ht="11.25">
      <c r="B287" s="32"/>
      <c r="D287" s="152" t="s">
        <v>257</v>
      </c>
      <c r="F287" s="168" t="s">
        <v>1720</v>
      </c>
      <c r="H287" s="169">
        <v>1.1000000000000001</v>
      </c>
      <c r="L287" s="32"/>
      <c r="M287" s="167"/>
      <c r="T287" s="56"/>
      <c r="AU287" s="17" t="s">
        <v>89</v>
      </c>
    </row>
    <row r="288" spans="2:65" s="1" customFormat="1" ht="11.25">
      <c r="B288" s="32"/>
      <c r="D288" s="152" t="s">
        <v>257</v>
      </c>
      <c r="F288" s="168" t="s">
        <v>252</v>
      </c>
      <c r="H288" s="169">
        <v>1.1000000000000001</v>
      </c>
      <c r="L288" s="32"/>
      <c r="M288" s="167"/>
      <c r="T288" s="56"/>
      <c r="AU288" s="17" t="s">
        <v>89</v>
      </c>
    </row>
    <row r="289" spans="2:65" s="1" customFormat="1" ht="11.25">
      <c r="B289" s="32"/>
      <c r="D289" s="152" t="s">
        <v>257</v>
      </c>
      <c r="F289" s="166" t="s">
        <v>468</v>
      </c>
      <c r="L289" s="32"/>
      <c r="M289" s="167"/>
      <c r="T289" s="56"/>
      <c r="AU289" s="17" t="s">
        <v>89</v>
      </c>
    </row>
    <row r="290" spans="2:65" s="1" customFormat="1" ht="11.25">
      <c r="B290" s="32"/>
      <c r="D290" s="152" t="s">
        <v>257</v>
      </c>
      <c r="F290" s="168" t="s">
        <v>454</v>
      </c>
      <c r="H290" s="169">
        <v>5.5</v>
      </c>
      <c r="L290" s="32"/>
      <c r="M290" s="167"/>
      <c r="T290" s="56"/>
      <c r="AU290" s="17" t="s">
        <v>89</v>
      </c>
    </row>
    <row r="291" spans="2:65" s="1" customFormat="1" ht="11.25">
      <c r="B291" s="32"/>
      <c r="D291" s="152" t="s">
        <v>257</v>
      </c>
      <c r="F291" s="168" t="s">
        <v>252</v>
      </c>
      <c r="H291" s="169">
        <v>5.5</v>
      </c>
      <c r="L291" s="32"/>
      <c r="M291" s="167"/>
      <c r="T291" s="56"/>
      <c r="AU291" s="17" t="s">
        <v>89</v>
      </c>
    </row>
    <row r="292" spans="2:65" s="1" customFormat="1" ht="37.9" customHeight="1">
      <c r="B292" s="32"/>
      <c r="C292" s="138" t="s">
        <v>431</v>
      </c>
      <c r="D292" s="138" t="s">
        <v>232</v>
      </c>
      <c r="E292" s="139" t="s">
        <v>470</v>
      </c>
      <c r="F292" s="140" t="s">
        <v>471</v>
      </c>
      <c r="G292" s="141" t="s">
        <v>434</v>
      </c>
      <c r="H292" s="142">
        <v>1.5920000000000001</v>
      </c>
      <c r="I292" s="143"/>
      <c r="J292" s="144">
        <f>ROUND(I292*H292,2)</f>
        <v>0</v>
      </c>
      <c r="K292" s="140" t="s">
        <v>236</v>
      </c>
      <c r="L292" s="32"/>
      <c r="M292" s="145" t="s">
        <v>1</v>
      </c>
      <c r="N292" s="146" t="s">
        <v>46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237</v>
      </c>
      <c r="AT292" s="149" t="s">
        <v>232</v>
      </c>
      <c r="AU292" s="149" t="s">
        <v>89</v>
      </c>
      <c r="AY292" s="17" t="s">
        <v>230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21</v>
      </c>
      <c r="BK292" s="150">
        <f>ROUND(I292*H292,2)</f>
        <v>0</v>
      </c>
      <c r="BL292" s="17" t="s">
        <v>237</v>
      </c>
      <c r="BM292" s="149" t="s">
        <v>472</v>
      </c>
    </row>
    <row r="293" spans="2:65" s="14" customFormat="1" ht="11.25">
      <c r="B293" s="172"/>
      <c r="D293" s="152" t="s">
        <v>250</v>
      </c>
      <c r="E293" s="173" t="s">
        <v>1</v>
      </c>
      <c r="F293" s="174" t="s">
        <v>473</v>
      </c>
      <c r="H293" s="173" t="s">
        <v>1</v>
      </c>
      <c r="I293" s="175"/>
      <c r="L293" s="172"/>
      <c r="M293" s="176"/>
      <c r="T293" s="177"/>
      <c r="AT293" s="173" t="s">
        <v>250</v>
      </c>
      <c r="AU293" s="173" t="s">
        <v>89</v>
      </c>
      <c r="AV293" s="14" t="s">
        <v>21</v>
      </c>
      <c r="AW293" s="14" t="s">
        <v>36</v>
      </c>
      <c r="AX293" s="14" t="s">
        <v>81</v>
      </c>
      <c r="AY293" s="173" t="s">
        <v>230</v>
      </c>
    </row>
    <row r="294" spans="2:65" s="12" customFormat="1" ht="11.25">
      <c r="B294" s="151"/>
      <c r="D294" s="152" t="s">
        <v>250</v>
      </c>
      <c r="E294" s="153" t="s">
        <v>1</v>
      </c>
      <c r="F294" s="154" t="s">
        <v>474</v>
      </c>
      <c r="H294" s="155">
        <v>1.5920000000000001</v>
      </c>
      <c r="I294" s="156"/>
      <c r="L294" s="151"/>
      <c r="M294" s="157"/>
      <c r="T294" s="158"/>
      <c r="AT294" s="153" t="s">
        <v>250</v>
      </c>
      <c r="AU294" s="153" t="s">
        <v>89</v>
      </c>
      <c r="AV294" s="12" t="s">
        <v>89</v>
      </c>
      <c r="AW294" s="12" t="s">
        <v>36</v>
      </c>
      <c r="AX294" s="12" t="s">
        <v>21</v>
      </c>
      <c r="AY294" s="153" t="s">
        <v>230</v>
      </c>
    </row>
    <row r="295" spans="2:65" s="1" customFormat="1" ht="11.25">
      <c r="B295" s="32"/>
      <c r="D295" s="152" t="s">
        <v>257</v>
      </c>
      <c r="F295" s="166" t="s">
        <v>475</v>
      </c>
      <c r="L295" s="32"/>
      <c r="M295" s="167"/>
      <c r="T295" s="56"/>
      <c r="AU295" s="17" t="s">
        <v>89</v>
      </c>
    </row>
    <row r="296" spans="2:65" s="1" customFormat="1" ht="11.25">
      <c r="B296" s="32"/>
      <c r="D296" s="152" t="s">
        <v>257</v>
      </c>
      <c r="F296" s="168" t="s">
        <v>460</v>
      </c>
      <c r="H296" s="169">
        <v>2.2440000000000002</v>
      </c>
      <c r="L296" s="32"/>
      <c r="M296" s="167"/>
      <c r="T296" s="56"/>
      <c r="AU296" s="17" t="s">
        <v>89</v>
      </c>
    </row>
    <row r="297" spans="2:65" s="1" customFormat="1" ht="11.25">
      <c r="B297" s="32"/>
      <c r="D297" s="152" t="s">
        <v>257</v>
      </c>
      <c r="F297" s="168" t="s">
        <v>461</v>
      </c>
      <c r="H297" s="169">
        <v>4.125</v>
      </c>
      <c r="L297" s="32"/>
      <c r="M297" s="167"/>
      <c r="T297" s="56"/>
      <c r="AU297" s="17" t="s">
        <v>89</v>
      </c>
    </row>
    <row r="298" spans="2:65" s="1" customFormat="1" ht="11.25">
      <c r="B298" s="32"/>
      <c r="D298" s="152" t="s">
        <v>257</v>
      </c>
      <c r="F298" s="168" t="s">
        <v>252</v>
      </c>
      <c r="H298" s="169">
        <v>6.3689999999999998</v>
      </c>
      <c r="L298" s="32"/>
      <c r="M298" s="167"/>
      <c r="T298" s="56"/>
      <c r="AU298" s="17" t="s">
        <v>89</v>
      </c>
    </row>
    <row r="299" spans="2:65" s="1" customFormat="1" ht="37.9" customHeight="1">
      <c r="B299" s="32"/>
      <c r="C299" s="138" t="s">
        <v>438</v>
      </c>
      <c r="D299" s="138" t="s">
        <v>232</v>
      </c>
      <c r="E299" s="139" t="s">
        <v>477</v>
      </c>
      <c r="F299" s="140" t="s">
        <v>478</v>
      </c>
      <c r="G299" s="141" t="s">
        <v>434</v>
      </c>
      <c r="H299" s="142">
        <v>4.7770000000000001</v>
      </c>
      <c r="I299" s="143"/>
      <c r="J299" s="144">
        <f>ROUND(I299*H299,2)</f>
        <v>0</v>
      </c>
      <c r="K299" s="140" t="s">
        <v>236</v>
      </c>
      <c r="L299" s="32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237</v>
      </c>
      <c r="AT299" s="149" t="s">
        <v>232</v>
      </c>
      <c r="AU299" s="149" t="s">
        <v>89</v>
      </c>
      <c r="AY299" s="17" t="s">
        <v>230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21</v>
      </c>
      <c r="BK299" s="150">
        <f>ROUND(I299*H299,2)</f>
        <v>0</v>
      </c>
      <c r="BL299" s="17" t="s">
        <v>237</v>
      </c>
      <c r="BM299" s="149" t="s">
        <v>479</v>
      </c>
    </row>
    <row r="300" spans="2:65" s="12" customFormat="1" ht="11.25">
      <c r="B300" s="151"/>
      <c r="D300" s="152" t="s">
        <v>250</v>
      </c>
      <c r="E300" s="153" t="s">
        <v>1</v>
      </c>
      <c r="F300" s="154" t="s">
        <v>480</v>
      </c>
      <c r="H300" s="155">
        <v>4.7770000000000001</v>
      </c>
      <c r="I300" s="156"/>
      <c r="L300" s="151"/>
      <c r="M300" s="157"/>
      <c r="T300" s="158"/>
      <c r="AT300" s="153" t="s">
        <v>250</v>
      </c>
      <c r="AU300" s="153" t="s">
        <v>89</v>
      </c>
      <c r="AV300" s="12" t="s">
        <v>89</v>
      </c>
      <c r="AW300" s="12" t="s">
        <v>36</v>
      </c>
      <c r="AX300" s="12" t="s">
        <v>21</v>
      </c>
      <c r="AY300" s="153" t="s">
        <v>230</v>
      </c>
    </row>
    <row r="301" spans="2:65" s="1" customFormat="1" ht="11.25">
      <c r="B301" s="32"/>
      <c r="D301" s="152" t="s">
        <v>257</v>
      </c>
      <c r="F301" s="166" t="s">
        <v>475</v>
      </c>
      <c r="L301" s="32"/>
      <c r="M301" s="167"/>
      <c r="T301" s="56"/>
      <c r="AU301" s="17" t="s">
        <v>89</v>
      </c>
    </row>
    <row r="302" spans="2:65" s="1" customFormat="1" ht="11.25">
      <c r="B302" s="32"/>
      <c r="D302" s="152" t="s">
        <v>257</v>
      </c>
      <c r="F302" s="168" t="s">
        <v>460</v>
      </c>
      <c r="H302" s="169">
        <v>2.2440000000000002</v>
      </c>
      <c r="L302" s="32"/>
      <c r="M302" s="167"/>
      <c r="T302" s="56"/>
      <c r="AU302" s="17" t="s">
        <v>89</v>
      </c>
    </row>
    <row r="303" spans="2:65" s="1" customFormat="1" ht="11.25">
      <c r="B303" s="32"/>
      <c r="D303" s="152" t="s">
        <v>257</v>
      </c>
      <c r="F303" s="168" t="s">
        <v>461</v>
      </c>
      <c r="H303" s="169">
        <v>4.125</v>
      </c>
      <c r="L303" s="32"/>
      <c r="M303" s="167"/>
      <c r="T303" s="56"/>
      <c r="AU303" s="17" t="s">
        <v>89</v>
      </c>
    </row>
    <row r="304" spans="2:65" s="1" customFormat="1" ht="11.25">
      <c r="B304" s="32"/>
      <c r="D304" s="152" t="s">
        <v>257</v>
      </c>
      <c r="F304" s="168" t="s">
        <v>252</v>
      </c>
      <c r="H304" s="169">
        <v>6.3689999999999998</v>
      </c>
      <c r="L304" s="32"/>
      <c r="M304" s="167"/>
      <c r="T304" s="56"/>
      <c r="AU304" s="17" t="s">
        <v>89</v>
      </c>
    </row>
    <row r="305" spans="2:65" s="1" customFormat="1" ht="33" customHeight="1">
      <c r="B305" s="32"/>
      <c r="C305" s="138" t="s">
        <v>447</v>
      </c>
      <c r="D305" s="138" t="s">
        <v>232</v>
      </c>
      <c r="E305" s="139" t="s">
        <v>1722</v>
      </c>
      <c r="F305" s="140" t="s">
        <v>1723</v>
      </c>
      <c r="G305" s="141" t="s">
        <v>434</v>
      </c>
      <c r="H305" s="142">
        <v>8.2520000000000007</v>
      </c>
      <c r="I305" s="143"/>
      <c r="J305" s="144">
        <f>ROUND(I305*H305,2)</f>
        <v>0</v>
      </c>
      <c r="K305" s="140" t="s">
        <v>236</v>
      </c>
      <c r="L305" s="32"/>
      <c r="M305" s="145" t="s">
        <v>1</v>
      </c>
      <c r="N305" s="146" t="s">
        <v>46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237</v>
      </c>
      <c r="AT305" s="149" t="s">
        <v>232</v>
      </c>
      <c r="AU305" s="149" t="s">
        <v>89</v>
      </c>
      <c r="AY305" s="17" t="s">
        <v>230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21</v>
      </c>
      <c r="BK305" s="150">
        <f>ROUND(I305*H305,2)</f>
        <v>0</v>
      </c>
      <c r="BL305" s="17" t="s">
        <v>237</v>
      </c>
      <c r="BM305" s="149" t="s">
        <v>484</v>
      </c>
    </row>
    <row r="306" spans="2:65" s="12" customFormat="1" ht="11.25">
      <c r="B306" s="151"/>
      <c r="D306" s="152" t="s">
        <v>250</v>
      </c>
      <c r="E306" s="153" t="s">
        <v>1</v>
      </c>
      <c r="F306" s="154" t="s">
        <v>1724</v>
      </c>
      <c r="H306" s="155">
        <v>12.989000000000001</v>
      </c>
      <c r="I306" s="156"/>
      <c r="L306" s="151"/>
      <c r="M306" s="157"/>
      <c r="T306" s="158"/>
      <c r="AT306" s="153" t="s">
        <v>250</v>
      </c>
      <c r="AU306" s="153" t="s">
        <v>89</v>
      </c>
      <c r="AV306" s="12" t="s">
        <v>89</v>
      </c>
      <c r="AW306" s="12" t="s">
        <v>36</v>
      </c>
      <c r="AX306" s="12" t="s">
        <v>81</v>
      </c>
      <c r="AY306" s="153" t="s">
        <v>230</v>
      </c>
    </row>
    <row r="307" spans="2:65" s="12" customFormat="1" ht="11.25">
      <c r="B307" s="151"/>
      <c r="D307" s="152" t="s">
        <v>250</v>
      </c>
      <c r="E307" s="153" t="s">
        <v>1</v>
      </c>
      <c r="F307" s="154" t="s">
        <v>1725</v>
      </c>
      <c r="H307" s="155">
        <v>5.7350000000000003</v>
      </c>
      <c r="I307" s="156"/>
      <c r="L307" s="151"/>
      <c r="M307" s="157"/>
      <c r="T307" s="158"/>
      <c r="AT307" s="153" t="s">
        <v>250</v>
      </c>
      <c r="AU307" s="153" t="s">
        <v>89</v>
      </c>
      <c r="AV307" s="12" t="s">
        <v>89</v>
      </c>
      <c r="AW307" s="12" t="s">
        <v>36</v>
      </c>
      <c r="AX307" s="12" t="s">
        <v>81</v>
      </c>
      <c r="AY307" s="153" t="s">
        <v>230</v>
      </c>
    </row>
    <row r="308" spans="2:65" s="12" customFormat="1" ht="11.25">
      <c r="B308" s="151"/>
      <c r="D308" s="152" t="s">
        <v>250</v>
      </c>
      <c r="E308" s="153" t="s">
        <v>1</v>
      </c>
      <c r="F308" s="154" t="s">
        <v>1726</v>
      </c>
      <c r="H308" s="155">
        <v>14.167999999999999</v>
      </c>
      <c r="I308" s="156"/>
      <c r="L308" s="151"/>
      <c r="M308" s="157"/>
      <c r="T308" s="158"/>
      <c r="AT308" s="153" t="s">
        <v>250</v>
      </c>
      <c r="AU308" s="153" t="s">
        <v>89</v>
      </c>
      <c r="AV308" s="12" t="s">
        <v>89</v>
      </c>
      <c r="AW308" s="12" t="s">
        <v>36</v>
      </c>
      <c r="AX308" s="12" t="s">
        <v>81</v>
      </c>
      <c r="AY308" s="153" t="s">
        <v>230</v>
      </c>
    </row>
    <row r="309" spans="2:65" s="12" customFormat="1" ht="11.25">
      <c r="B309" s="151"/>
      <c r="D309" s="152" t="s">
        <v>250</v>
      </c>
      <c r="E309" s="153" t="s">
        <v>1</v>
      </c>
      <c r="F309" s="154" t="s">
        <v>1727</v>
      </c>
      <c r="H309" s="155">
        <v>6.3179999999999996</v>
      </c>
      <c r="I309" s="156"/>
      <c r="L309" s="151"/>
      <c r="M309" s="157"/>
      <c r="T309" s="158"/>
      <c r="AT309" s="153" t="s">
        <v>250</v>
      </c>
      <c r="AU309" s="153" t="s">
        <v>89</v>
      </c>
      <c r="AV309" s="12" t="s">
        <v>89</v>
      </c>
      <c r="AW309" s="12" t="s">
        <v>36</v>
      </c>
      <c r="AX309" s="12" t="s">
        <v>81</v>
      </c>
      <c r="AY309" s="153" t="s">
        <v>230</v>
      </c>
    </row>
    <row r="310" spans="2:65" s="12" customFormat="1" ht="11.25">
      <c r="B310" s="151"/>
      <c r="D310" s="152" t="s">
        <v>250</v>
      </c>
      <c r="E310" s="153" t="s">
        <v>1</v>
      </c>
      <c r="F310" s="154" t="s">
        <v>1728</v>
      </c>
      <c r="H310" s="155">
        <v>6.5579999999999998</v>
      </c>
      <c r="I310" s="156"/>
      <c r="L310" s="151"/>
      <c r="M310" s="157"/>
      <c r="T310" s="158"/>
      <c r="AT310" s="153" t="s">
        <v>250</v>
      </c>
      <c r="AU310" s="153" t="s">
        <v>89</v>
      </c>
      <c r="AV310" s="12" t="s">
        <v>89</v>
      </c>
      <c r="AW310" s="12" t="s">
        <v>36</v>
      </c>
      <c r="AX310" s="12" t="s">
        <v>81</v>
      </c>
      <c r="AY310" s="153" t="s">
        <v>230</v>
      </c>
    </row>
    <row r="311" spans="2:65" s="12" customFormat="1" ht="11.25">
      <c r="B311" s="151"/>
      <c r="D311" s="152" t="s">
        <v>250</v>
      </c>
      <c r="E311" s="153" t="s">
        <v>1</v>
      </c>
      <c r="F311" s="154" t="s">
        <v>1729</v>
      </c>
      <c r="H311" s="155">
        <v>6.6509999999999998</v>
      </c>
      <c r="I311" s="156"/>
      <c r="L311" s="151"/>
      <c r="M311" s="157"/>
      <c r="T311" s="158"/>
      <c r="AT311" s="153" t="s">
        <v>250</v>
      </c>
      <c r="AU311" s="153" t="s">
        <v>89</v>
      </c>
      <c r="AV311" s="12" t="s">
        <v>89</v>
      </c>
      <c r="AW311" s="12" t="s">
        <v>36</v>
      </c>
      <c r="AX311" s="12" t="s">
        <v>81</v>
      </c>
      <c r="AY311" s="153" t="s">
        <v>230</v>
      </c>
    </row>
    <row r="312" spans="2:65" s="12" customFormat="1" ht="11.25">
      <c r="B312" s="151"/>
      <c r="D312" s="152" t="s">
        <v>250</v>
      </c>
      <c r="E312" s="153" t="s">
        <v>1</v>
      </c>
      <c r="F312" s="154" t="s">
        <v>1730</v>
      </c>
      <c r="H312" s="155">
        <v>1.925</v>
      </c>
      <c r="I312" s="156"/>
      <c r="L312" s="151"/>
      <c r="M312" s="157"/>
      <c r="T312" s="158"/>
      <c r="AT312" s="153" t="s">
        <v>250</v>
      </c>
      <c r="AU312" s="153" t="s">
        <v>89</v>
      </c>
      <c r="AV312" s="12" t="s">
        <v>89</v>
      </c>
      <c r="AW312" s="12" t="s">
        <v>36</v>
      </c>
      <c r="AX312" s="12" t="s">
        <v>81</v>
      </c>
      <c r="AY312" s="153" t="s">
        <v>230</v>
      </c>
    </row>
    <row r="313" spans="2:65" s="14" customFormat="1" ht="11.25">
      <c r="B313" s="172"/>
      <c r="D313" s="152" t="s">
        <v>250</v>
      </c>
      <c r="E313" s="173" t="s">
        <v>1</v>
      </c>
      <c r="F313" s="174" t="s">
        <v>509</v>
      </c>
      <c r="H313" s="173" t="s">
        <v>1</v>
      </c>
      <c r="I313" s="175"/>
      <c r="L313" s="172"/>
      <c r="M313" s="176"/>
      <c r="T313" s="177"/>
      <c r="AT313" s="173" t="s">
        <v>250</v>
      </c>
      <c r="AU313" s="173" t="s">
        <v>89</v>
      </c>
      <c r="AV313" s="14" t="s">
        <v>21</v>
      </c>
      <c r="AW313" s="14" t="s">
        <v>36</v>
      </c>
      <c r="AX313" s="14" t="s">
        <v>81</v>
      </c>
      <c r="AY313" s="173" t="s">
        <v>230</v>
      </c>
    </row>
    <row r="314" spans="2:65" s="12" customFormat="1" ht="11.25">
      <c r="B314" s="151"/>
      <c r="D314" s="152" t="s">
        <v>250</v>
      </c>
      <c r="E314" s="153" t="s">
        <v>1</v>
      </c>
      <c r="F314" s="154" t="s">
        <v>1731</v>
      </c>
      <c r="H314" s="155">
        <v>-2.464</v>
      </c>
      <c r="I314" s="156"/>
      <c r="L314" s="151"/>
      <c r="M314" s="157"/>
      <c r="T314" s="158"/>
      <c r="AT314" s="153" t="s">
        <v>250</v>
      </c>
      <c r="AU314" s="153" t="s">
        <v>89</v>
      </c>
      <c r="AV314" s="12" t="s">
        <v>89</v>
      </c>
      <c r="AW314" s="12" t="s">
        <v>36</v>
      </c>
      <c r="AX314" s="12" t="s">
        <v>81</v>
      </c>
      <c r="AY314" s="153" t="s">
        <v>230</v>
      </c>
    </row>
    <row r="315" spans="2:65" s="12" customFormat="1" ht="11.25">
      <c r="B315" s="151"/>
      <c r="D315" s="152" t="s">
        <v>250</v>
      </c>
      <c r="E315" s="153" t="s">
        <v>1</v>
      </c>
      <c r="F315" s="154" t="s">
        <v>511</v>
      </c>
      <c r="H315" s="155">
        <v>-0.35199999999999998</v>
      </c>
      <c r="I315" s="156"/>
      <c r="L315" s="151"/>
      <c r="M315" s="157"/>
      <c r="T315" s="158"/>
      <c r="AT315" s="153" t="s">
        <v>250</v>
      </c>
      <c r="AU315" s="153" t="s">
        <v>89</v>
      </c>
      <c r="AV315" s="12" t="s">
        <v>89</v>
      </c>
      <c r="AW315" s="12" t="s">
        <v>36</v>
      </c>
      <c r="AX315" s="12" t="s">
        <v>81</v>
      </c>
      <c r="AY315" s="153" t="s">
        <v>230</v>
      </c>
    </row>
    <row r="316" spans="2:65" s="12" customFormat="1" ht="11.25">
      <c r="B316" s="151"/>
      <c r="D316" s="152" t="s">
        <v>250</v>
      </c>
      <c r="E316" s="153" t="s">
        <v>1</v>
      </c>
      <c r="F316" s="154" t="s">
        <v>512</v>
      </c>
      <c r="H316" s="155">
        <v>-3.1680000000000001</v>
      </c>
      <c r="I316" s="156"/>
      <c r="L316" s="151"/>
      <c r="M316" s="157"/>
      <c r="T316" s="158"/>
      <c r="AT316" s="153" t="s">
        <v>250</v>
      </c>
      <c r="AU316" s="153" t="s">
        <v>89</v>
      </c>
      <c r="AV316" s="12" t="s">
        <v>89</v>
      </c>
      <c r="AW316" s="12" t="s">
        <v>36</v>
      </c>
      <c r="AX316" s="12" t="s">
        <v>81</v>
      </c>
      <c r="AY316" s="153" t="s">
        <v>230</v>
      </c>
    </row>
    <row r="317" spans="2:65" s="12" customFormat="1" ht="11.25">
      <c r="B317" s="151"/>
      <c r="D317" s="152" t="s">
        <v>250</v>
      </c>
      <c r="E317" s="153" t="s">
        <v>1</v>
      </c>
      <c r="F317" s="154" t="s">
        <v>514</v>
      </c>
      <c r="H317" s="155">
        <v>-1.117</v>
      </c>
      <c r="I317" s="156"/>
      <c r="L317" s="151"/>
      <c r="M317" s="157"/>
      <c r="T317" s="158"/>
      <c r="AT317" s="153" t="s">
        <v>250</v>
      </c>
      <c r="AU317" s="153" t="s">
        <v>89</v>
      </c>
      <c r="AV317" s="12" t="s">
        <v>89</v>
      </c>
      <c r="AW317" s="12" t="s">
        <v>36</v>
      </c>
      <c r="AX317" s="12" t="s">
        <v>81</v>
      </c>
      <c r="AY317" s="153" t="s">
        <v>230</v>
      </c>
    </row>
    <row r="318" spans="2:65" s="12" customFormat="1" ht="11.25">
      <c r="B318" s="151"/>
      <c r="D318" s="152" t="s">
        <v>250</v>
      </c>
      <c r="E318" s="153" t="s">
        <v>1</v>
      </c>
      <c r="F318" s="154" t="s">
        <v>515</v>
      </c>
      <c r="H318" s="155">
        <v>-7.0309999999999997</v>
      </c>
      <c r="I318" s="156"/>
      <c r="L318" s="151"/>
      <c r="M318" s="157"/>
      <c r="T318" s="158"/>
      <c r="AT318" s="153" t="s">
        <v>250</v>
      </c>
      <c r="AU318" s="153" t="s">
        <v>89</v>
      </c>
      <c r="AV318" s="12" t="s">
        <v>89</v>
      </c>
      <c r="AW318" s="12" t="s">
        <v>36</v>
      </c>
      <c r="AX318" s="12" t="s">
        <v>81</v>
      </c>
      <c r="AY318" s="153" t="s">
        <v>230</v>
      </c>
    </row>
    <row r="319" spans="2:65" s="12" customFormat="1" ht="11.25">
      <c r="B319" s="151"/>
      <c r="D319" s="152" t="s">
        <v>250</v>
      </c>
      <c r="E319" s="153" t="s">
        <v>1</v>
      </c>
      <c r="F319" s="154" t="s">
        <v>516</v>
      </c>
      <c r="H319" s="155">
        <v>-0.55000000000000004</v>
      </c>
      <c r="I319" s="156"/>
      <c r="L319" s="151"/>
      <c r="M319" s="157"/>
      <c r="T319" s="158"/>
      <c r="AT319" s="153" t="s">
        <v>250</v>
      </c>
      <c r="AU319" s="153" t="s">
        <v>89</v>
      </c>
      <c r="AV319" s="12" t="s">
        <v>89</v>
      </c>
      <c r="AW319" s="12" t="s">
        <v>36</v>
      </c>
      <c r="AX319" s="12" t="s">
        <v>81</v>
      </c>
      <c r="AY319" s="153" t="s">
        <v>230</v>
      </c>
    </row>
    <row r="320" spans="2:65" s="15" customFormat="1" ht="11.25">
      <c r="B320" s="178"/>
      <c r="D320" s="152" t="s">
        <v>250</v>
      </c>
      <c r="E320" s="179" t="s">
        <v>145</v>
      </c>
      <c r="F320" s="180" t="s">
        <v>288</v>
      </c>
      <c r="H320" s="181">
        <v>39.661999999999999</v>
      </c>
      <c r="I320" s="182"/>
      <c r="L320" s="178"/>
      <c r="M320" s="183"/>
      <c r="T320" s="184"/>
      <c r="AT320" s="179" t="s">
        <v>250</v>
      </c>
      <c r="AU320" s="179" t="s">
        <v>89</v>
      </c>
      <c r="AV320" s="15" t="s">
        <v>140</v>
      </c>
      <c r="AW320" s="15" t="s">
        <v>36</v>
      </c>
      <c r="AX320" s="15" t="s">
        <v>81</v>
      </c>
      <c r="AY320" s="179" t="s">
        <v>230</v>
      </c>
    </row>
    <row r="321" spans="2:51" s="14" customFormat="1" ht="11.25">
      <c r="B321" s="172"/>
      <c r="D321" s="152" t="s">
        <v>250</v>
      </c>
      <c r="E321" s="173" t="s">
        <v>1</v>
      </c>
      <c r="F321" s="174" t="s">
        <v>517</v>
      </c>
      <c r="H321" s="173" t="s">
        <v>1</v>
      </c>
      <c r="I321" s="175"/>
      <c r="L321" s="172"/>
      <c r="M321" s="176"/>
      <c r="T321" s="177"/>
      <c r="AT321" s="173" t="s">
        <v>250</v>
      </c>
      <c r="AU321" s="173" t="s">
        <v>89</v>
      </c>
      <c r="AV321" s="14" t="s">
        <v>21</v>
      </c>
      <c r="AW321" s="14" t="s">
        <v>36</v>
      </c>
      <c r="AX321" s="14" t="s">
        <v>81</v>
      </c>
      <c r="AY321" s="173" t="s">
        <v>230</v>
      </c>
    </row>
    <row r="322" spans="2:51" s="12" customFormat="1" ht="11.25">
      <c r="B322" s="151"/>
      <c r="D322" s="152" t="s">
        <v>250</v>
      </c>
      <c r="E322" s="153" t="s">
        <v>1</v>
      </c>
      <c r="F322" s="154" t="s">
        <v>1732</v>
      </c>
      <c r="H322" s="155">
        <v>-8.6999999999999994E-2</v>
      </c>
      <c r="I322" s="156"/>
      <c r="L322" s="151"/>
      <c r="M322" s="157"/>
      <c r="T322" s="158"/>
      <c r="AT322" s="153" t="s">
        <v>250</v>
      </c>
      <c r="AU322" s="153" t="s">
        <v>89</v>
      </c>
      <c r="AV322" s="12" t="s">
        <v>89</v>
      </c>
      <c r="AW322" s="12" t="s">
        <v>36</v>
      </c>
      <c r="AX322" s="12" t="s">
        <v>81</v>
      </c>
      <c r="AY322" s="153" t="s">
        <v>230</v>
      </c>
    </row>
    <row r="323" spans="2:51" s="12" customFormat="1" ht="11.25">
      <c r="B323" s="151"/>
      <c r="D323" s="152" t="s">
        <v>250</v>
      </c>
      <c r="E323" s="153" t="s">
        <v>1</v>
      </c>
      <c r="F323" s="154" t="s">
        <v>1733</v>
      </c>
      <c r="H323" s="155">
        <v>-0.19700000000000001</v>
      </c>
      <c r="I323" s="156"/>
      <c r="L323" s="151"/>
      <c r="M323" s="157"/>
      <c r="T323" s="158"/>
      <c r="AT323" s="153" t="s">
        <v>250</v>
      </c>
      <c r="AU323" s="153" t="s">
        <v>89</v>
      </c>
      <c r="AV323" s="12" t="s">
        <v>89</v>
      </c>
      <c r="AW323" s="12" t="s">
        <v>36</v>
      </c>
      <c r="AX323" s="12" t="s">
        <v>81</v>
      </c>
      <c r="AY323" s="153" t="s">
        <v>230</v>
      </c>
    </row>
    <row r="324" spans="2:51" s="12" customFormat="1" ht="11.25">
      <c r="B324" s="151"/>
      <c r="D324" s="152" t="s">
        <v>250</v>
      </c>
      <c r="E324" s="153" t="s">
        <v>1</v>
      </c>
      <c r="F324" s="154" t="s">
        <v>524</v>
      </c>
      <c r="H324" s="155">
        <v>-6.3689999999999998</v>
      </c>
      <c r="I324" s="156"/>
      <c r="L324" s="151"/>
      <c r="M324" s="157"/>
      <c r="T324" s="158"/>
      <c r="AT324" s="153" t="s">
        <v>250</v>
      </c>
      <c r="AU324" s="153" t="s">
        <v>89</v>
      </c>
      <c r="AV324" s="12" t="s">
        <v>89</v>
      </c>
      <c r="AW324" s="12" t="s">
        <v>36</v>
      </c>
      <c r="AX324" s="12" t="s">
        <v>81</v>
      </c>
      <c r="AY324" s="153" t="s">
        <v>230</v>
      </c>
    </row>
    <row r="325" spans="2:51" s="13" customFormat="1" ht="11.25">
      <c r="B325" s="159"/>
      <c r="D325" s="152" t="s">
        <v>250</v>
      </c>
      <c r="E325" s="160" t="s">
        <v>143</v>
      </c>
      <c r="F325" s="161" t="s">
        <v>252</v>
      </c>
      <c r="H325" s="162">
        <v>33.009</v>
      </c>
      <c r="I325" s="163"/>
      <c r="L325" s="159"/>
      <c r="M325" s="164"/>
      <c r="T325" s="165"/>
      <c r="AT325" s="160" t="s">
        <v>250</v>
      </c>
      <c r="AU325" s="160" t="s">
        <v>89</v>
      </c>
      <c r="AV325" s="13" t="s">
        <v>237</v>
      </c>
      <c r="AW325" s="13" t="s">
        <v>36</v>
      </c>
      <c r="AX325" s="13" t="s">
        <v>81</v>
      </c>
      <c r="AY325" s="160" t="s">
        <v>230</v>
      </c>
    </row>
    <row r="326" spans="2:51" s="12" customFormat="1" ht="11.25">
      <c r="B326" s="151"/>
      <c r="D326" s="152" t="s">
        <v>250</v>
      </c>
      <c r="E326" s="153" t="s">
        <v>1</v>
      </c>
      <c r="F326" s="154" t="s">
        <v>525</v>
      </c>
      <c r="H326" s="155">
        <v>8.2520000000000007</v>
      </c>
      <c r="I326" s="156"/>
      <c r="L326" s="151"/>
      <c r="M326" s="157"/>
      <c r="T326" s="158"/>
      <c r="AT326" s="153" t="s">
        <v>250</v>
      </c>
      <c r="AU326" s="153" t="s">
        <v>89</v>
      </c>
      <c r="AV326" s="12" t="s">
        <v>89</v>
      </c>
      <c r="AW326" s="12" t="s">
        <v>36</v>
      </c>
      <c r="AX326" s="12" t="s">
        <v>81</v>
      </c>
      <c r="AY326" s="153" t="s">
        <v>230</v>
      </c>
    </row>
    <row r="327" spans="2:51" s="13" customFormat="1" ht="11.25">
      <c r="B327" s="159"/>
      <c r="D327" s="152" t="s">
        <v>250</v>
      </c>
      <c r="E327" s="160" t="s">
        <v>1</v>
      </c>
      <c r="F327" s="161" t="s">
        <v>252</v>
      </c>
      <c r="H327" s="162">
        <v>8.2520000000000007</v>
      </c>
      <c r="I327" s="163"/>
      <c r="L327" s="159"/>
      <c r="M327" s="164"/>
      <c r="T327" s="165"/>
      <c r="AT327" s="160" t="s">
        <v>250</v>
      </c>
      <c r="AU327" s="160" t="s">
        <v>89</v>
      </c>
      <c r="AV327" s="13" t="s">
        <v>237</v>
      </c>
      <c r="AW327" s="13" t="s">
        <v>36</v>
      </c>
      <c r="AX327" s="13" t="s">
        <v>21</v>
      </c>
      <c r="AY327" s="160" t="s">
        <v>230</v>
      </c>
    </row>
    <row r="328" spans="2:51" s="1" customFormat="1" ht="11.25">
      <c r="B328" s="32"/>
      <c r="D328" s="152" t="s">
        <v>257</v>
      </c>
      <c r="F328" s="166" t="s">
        <v>437</v>
      </c>
      <c r="L328" s="32"/>
      <c r="M328" s="167"/>
      <c r="T328" s="56"/>
      <c r="AU328" s="17" t="s">
        <v>89</v>
      </c>
    </row>
    <row r="329" spans="2:51" s="1" customFormat="1" ht="11.25">
      <c r="B329" s="32"/>
      <c r="D329" s="152" t="s">
        <v>257</v>
      </c>
      <c r="F329" s="168" t="s">
        <v>1719</v>
      </c>
      <c r="H329" s="169">
        <v>1.76</v>
      </c>
      <c r="L329" s="32"/>
      <c r="M329" s="167"/>
      <c r="T329" s="56"/>
      <c r="AU329" s="17" t="s">
        <v>89</v>
      </c>
    </row>
    <row r="330" spans="2:51" s="1" customFormat="1" ht="11.25">
      <c r="B330" s="32"/>
      <c r="D330" s="152" t="s">
        <v>257</v>
      </c>
      <c r="F330" s="168" t="s">
        <v>252</v>
      </c>
      <c r="H330" s="169">
        <v>1.76</v>
      </c>
      <c r="L330" s="32"/>
      <c r="M330" s="167"/>
      <c r="T330" s="56"/>
      <c r="AU330" s="17" t="s">
        <v>89</v>
      </c>
    </row>
    <row r="331" spans="2:51" s="1" customFormat="1" ht="11.25">
      <c r="B331" s="32"/>
      <c r="D331" s="152" t="s">
        <v>257</v>
      </c>
      <c r="F331" s="166" t="s">
        <v>325</v>
      </c>
      <c r="L331" s="32"/>
      <c r="M331" s="167"/>
      <c r="T331" s="56"/>
      <c r="AU331" s="17" t="s">
        <v>89</v>
      </c>
    </row>
    <row r="332" spans="2:51" s="1" customFormat="1" ht="11.25">
      <c r="B332" s="32"/>
      <c r="D332" s="152" t="s">
        <v>257</v>
      </c>
      <c r="F332" s="168" t="s">
        <v>326</v>
      </c>
      <c r="H332" s="169">
        <v>0</v>
      </c>
      <c r="L332" s="32"/>
      <c r="M332" s="167"/>
      <c r="T332" s="56"/>
      <c r="AU332" s="17" t="s">
        <v>89</v>
      </c>
    </row>
    <row r="333" spans="2:51" s="1" customFormat="1" ht="11.25">
      <c r="B333" s="32"/>
      <c r="D333" s="152" t="s">
        <v>257</v>
      </c>
      <c r="F333" s="168" t="s">
        <v>1706</v>
      </c>
      <c r="H333" s="169">
        <v>5.28</v>
      </c>
      <c r="L333" s="32"/>
      <c r="M333" s="167"/>
      <c r="T333" s="56"/>
      <c r="AU333" s="17" t="s">
        <v>89</v>
      </c>
    </row>
    <row r="334" spans="2:51" s="1" customFormat="1" ht="11.25">
      <c r="B334" s="32"/>
      <c r="D334" s="152" t="s">
        <v>257</v>
      </c>
      <c r="F334" s="168" t="s">
        <v>252</v>
      </c>
      <c r="H334" s="169">
        <v>5.28</v>
      </c>
      <c r="L334" s="32"/>
      <c r="M334" s="167"/>
      <c r="T334" s="56"/>
      <c r="AU334" s="17" t="s">
        <v>89</v>
      </c>
    </row>
    <row r="335" spans="2:51" s="1" customFormat="1" ht="11.25">
      <c r="B335" s="32"/>
      <c r="D335" s="152" t="s">
        <v>257</v>
      </c>
      <c r="F335" s="166" t="s">
        <v>377</v>
      </c>
      <c r="L335" s="32"/>
      <c r="M335" s="167"/>
      <c r="T335" s="56"/>
      <c r="AU335" s="17" t="s">
        <v>89</v>
      </c>
    </row>
    <row r="336" spans="2:51" s="1" customFormat="1" ht="11.25">
      <c r="B336" s="32"/>
      <c r="D336" s="152" t="s">
        <v>257</v>
      </c>
      <c r="F336" s="168" t="s">
        <v>283</v>
      </c>
      <c r="H336" s="169">
        <v>0</v>
      </c>
      <c r="L336" s="32"/>
      <c r="M336" s="167"/>
      <c r="T336" s="56"/>
      <c r="AU336" s="17" t="s">
        <v>89</v>
      </c>
    </row>
    <row r="337" spans="2:47" s="1" customFormat="1" ht="11.25">
      <c r="B337" s="32"/>
      <c r="D337" s="152" t="s">
        <v>257</v>
      </c>
      <c r="F337" s="168" t="s">
        <v>1697</v>
      </c>
      <c r="H337" s="169">
        <v>3.19</v>
      </c>
      <c r="L337" s="32"/>
      <c r="M337" s="167"/>
      <c r="T337" s="56"/>
      <c r="AU337" s="17" t="s">
        <v>89</v>
      </c>
    </row>
    <row r="338" spans="2:47" s="1" customFormat="1" ht="11.25">
      <c r="B338" s="32"/>
      <c r="D338" s="152" t="s">
        <v>257</v>
      </c>
      <c r="F338" s="168" t="s">
        <v>252</v>
      </c>
      <c r="H338" s="169">
        <v>3.19</v>
      </c>
      <c r="L338" s="32"/>
      <c r="M338" s="167"/>
      <c r="T338" s="56"/>
      <c r="AU338" s="17" t="s">
        <v>89</v>
      </c>
    </row>
    <row r="339" spans="2:47" s="1" customFormat="1" ht="11.25">
      <c r="B339" s="32"/>
      <c r="D339" s="152" t="s">
        <v>257</v>
      </c>
      <c r="F339" s="166" t="s">
        <v>313</v>
      </c>
      <c r="L339" s="32"/>
      <c r="M339" s="167"/>
      <c r="T339" s="56"/>
      <c r="AU339" s="17" t="s">
        <v>89</v>
      </c>
    </row>
    <row r="340" spans="2:47" s="1" customFormat="1" ht="11.25">
      <c r="B340" s="32"/>
      <c r="D340" s="152" t="s">
        <v>257</v>
      </c>
      <c r="F340" s="168" t="s">
        <v>302</v>
      </c>
      <c r="H340" s="169">
        <v>0</v>
      </c>
      <c r="L340" s="32"/>
      <c r="M340" s="167"/>
      <c r="T340" s="56"/>
      <c r="AU340" s="17" t="s">
        <v>89</v>
      </c>
    </row>
    <row r="341" spans="2:47" s="1" customFormat="1" ht="11.25">
      <c r="B341" s="32"/>
      <c r="D341" s="152" t="s">
        <v>257</v>
      </c>
      <c r="F341" s="168" t="s">
        <v>1698</v>
      </c>
      <c r="H341" s="169">
        <v>6.6</v>
      </c>
      <c r="L341" s="32"/>
      <c r="M341" s="167"/>
      <c r="T341" s="56"/>
      <c r="AU341" s="17" t="s">
        <v>89</v>
      </c>
    </row>
    <row r="342" spans="2:47" s="1" customFormat="1" ht="11.25">
      <c r="B342" s="32"/>
      <c r="D342" s="152" t="s">
        <v>257</v>
      </c>
      <c r="F342" s="168" t="s">
        <v>1699</v>
      </c>
      <c r="H342" s="169">
        <v>8.36</v>
      </c>
      <c r="L342" s="32"/>
      <c r="M342" s="167"/>
      <c r="T342" s="56"/>
      <c r="AU342" s="17" t="s">
        <v>89</v>
      </c>
    </row>
    <row r="343" spans="2:47" s="1" customFormat="1" ht="11.25">
      <c r="B343" s="32"/>
      <c r="D343" s="152" t="s">
        <v>257</v>
      </c>
      <c r="F343" s="168" t="s">
        <v>252</v>
      </c>
      <c r="H343" s="169">
        <v>14.96</v>
      </c>
      <c r="L343" s="32"/>
      <c r="M343" s="167"/>
      <c r="T343" s="56"/>
      <c r="AU343" s="17" t="s">
        <v>89</v>
      </c>
    </row>
    <row r="344" spans="2:47" s="1" customFormat="1" ht="11.25">
      <c r="B344" s="32"/>
      <c r="D344" s="152" t="s">
        <v>257</v>
      </c>
      <c r="F344" s="166" t="s">
        <v>331</v>
      </c>
      <c r="L344" s="32"/>
      <c r="M344" s="167"/>
      <c r="T344" s="56"/>
      <c r="AU344" s="17" t="s">
        <v>89</v>
      </c>
    </row>
    <row r="345" spans="2:47" s="1" customFormat="1" ht="11.25">
      <c r="B345" s="32"/>
      <c r="D345" s="152" t="s">
        <v>257</v>
      </c>
      <c r="F345" s="168" t="s">
        <v>332</v>
      </c>
      <c r="H345" s="169">
        <v>0</v>
      </c>
      <c r="L345" s="32"/>
      <c r="M345" s="167"/>
      <c r="T345" s="56"/>
      <c r="AU345" s="17" t="s">
        <v>89</v>
      </c>
    </row>
    <row r="346" spans="2:47" s="1" customFormat="1" ht="11.25">
      <c r="B346" s="32"/>
      <c r="D346" s="152" t="s">
        <v>257</v>
      </c>
      <c r="F346" s="168" t="s">
        <v>1707</v>
      </c>
      <c r="H346" s="169">
        <v>1.1000000000000001</v>
      </c>
      <c r="L346" s="32"/>
      <c r="M346" s="167"/>
      <c r="T346" s="56"/>
      <c r="AU346" s="17" t="s">
        <v>89</v>
      </c>
    </row>
    <row r="347" spans="2:47" s="1" customFormat="1" ht="11.25">
      <c r="B347" s="32"/>
      <c r="D347" s="152" t="s">
        <v>257</v>
      </c>
      <c r="F347" s="168" t="s">
        <v>288</v>
      </c>
      <c r="H347" s="169">
        <v>1.1000000000000001</v>
      </c>
      <c r="L347" s="32"/>
      <c r="M347" s="167"/>
      <c r="T347" s="56"/>
      <c r="AU347" s="17" t="s">
        <v>89</v>
      </c>
    </row>
    <row r="348" spans="2:47" s="1" customFormat="1" ht="11.25">
      <c r="B348" s="32"/>
      <c r="D348" s="152" t="s">
        <v>257</v>
      </c>
      <c r="F348" s="166" t="s">
        <v>475</v>
      </c>
      <c r="L348" s="32"/>
      <c r="M348" s="167"/>
      <c r="T348" s="56"/>
      <c r="AU348" s="17" t="s">
        <v>89</v>
      </c>
    </row>
    <row r="349" spans="2:47" s="1" customFormat="1" ht="11.25">
      <c r="B349" s="32"/>
      <c r="D349" s="152" t="s">
        <v>257</v>
      </c>
      <c r="F349" s="168" t="s">
        <v>460</v>
      </c>
      <c r="H349" s="169">
        <v>2.2440000000000002</v>
      </c>
      <c r="L349" s="32"/>
      <c r="M349" s="167"/>
      <c r="T349" s="56"/>
      <c r="AU349" s="17" t="s">
        <v>89</v>
      </c>
    </row>
    <row r="350" spans="2:47" s="1" customFormat="1" ht="11.25">
      <c r="B350" s="32"/>
      <c r="D350" s="152" t="s">
        <v>257</v>
      </c>
      <c r="F350" s="168" t="s">
        <v>461</v>
      </c>
      <c r="H350" s="169">
        <v>4.125</v>
      </c>
      <c r="L350" s="32"/>
      <c r="M350" s="167"/>
      <c r="T350" s="56"/>
      <c r="AU350" s="17" t="s">
        <v>89</v>
      </c>
    </row>
    <row r="351" spans="2:47" s="1" customFormat="1" ht="11.25">
      <c r="B351" s="32"/>
      <c r="D351" s="152" t="s">
        <v>257</v>
      </c>
      <c r="F351" s="168" t="s">
        <v>252</v>
      </c>
      <c r="H351" s="169">
        <v>6.3689999999999998</v>
      </c>
      <c r="L351" s="32"/>
      <c r="M351" s="167"/>
      <c r="T351" s="56"/>
      <c r="AU351" s="17" t="s">
        <v>89</v>
      </c>
    </row>
    <row r="352" spans="2:47" s="1" customFormat="1" ht="11.25">
      <c r="B352" s="32"/>
      <c r="D352" s="152" t="s">
        <v>257</v>
      </c>
      <c r="F352" s="166" t="s">
        <v>535</v>
      </c>
      <c r="L352" s="32"/>
      <c r="M352" s="167"/>
      <c r="T352" s="56"/>
      <c r="AU352" s="17" t="s">
        <v>89</v>
      </c>
    </row>
    <row r="353" spans="2:47" s="1" customFormat="1" ht="11.25">
      <c r="B353" s="32"/>
      <c r="D353" s="152" t="s">
        <v>257</v>
      </c>
      <c r="F353" s="168" t="s">
        <v>1724</v>
      </c>
      <c r="H353" s="169">
        <v>12.989000000000001</v>
      </c>
      <c r="L353" s="32"/>
      <c r="M353" s="167"/>
      <c r="T353" s="56"/>
      <c r="AU353" s="17" t="s">
        <v>89</v>
      </c>
    </row>
    <row r="354" spans="2:47" s="1" customFormat="1" ht="11.25">
      <c r="B354" s="32"/>
      <c r="D354" s="152" t="s">
        <v>257</v>
      </c>
      <c r="F354" s="168" t="s">
        <v>1725</v>
      </c>
      <c r="H354" s="169">
        <v>5.7350000000000003</v>
      </c>
      <c r="L354" s="32"/>
      <c r="M354" s="167"/>
      <c r="T354" s="56"/>
      <c r="AU354" s="17" t="s">
        <v>89</v>
      </c>
    </row>
    <row r="355" spans="2:47" s="1" customFormat="1" ht="11.25">
      <c r="B355" s="32"/>
      <c r="D355" s="152" t="s">
        <v>257</v>
      </c>
      <c r="F355" s="168" t="s">
        <v>1726</v>
      </c>
      <c r="H355" s="169">
        <v>14.167999999999999</v>
      </c>
      <c r="L355" s="32"/>
      <c r="M355" s="167"/>
      <c r="T355" s="56"/>
      <c r="AU355" s="17" t="s">
        <v>89</v>
      </c>
    </row>
    <row r="356" spans="2:47" s="1" customFormat="1" ht="11.25">
      <c r="B356" s="32"/>
      <c r="D356" s="152" t="s">
        <v>257</v>
      </c>
      <c r="F356" s="168" t="s">
        <v>1727</v>
      </c>
      <c r="H356" s="169">
        <v>6.3179999999999996</v>
      </c>
      <c r="L356" s="32"/>
      <c r="M356" s="167"/>
      <c r="T356" s="56"/>
      <c r="AU356" s="17" t="s">
        <v>89</v>
      </c>
    </row>
    <row r="357" spans="2:47" s="1" customFormat="1" ht="11.25">
      <c r="B357" s="32"/>
      <c r="D357" s="152" t="s">
        <v>257</v>
      </c>
      <c r="F357" s="168" t="s">
        <v>1728</v>
      </c>
      <c r="H357" s="169">
        <v>6.5579999999999998</v>
      </c>
      <c r="L357" s="32"/>
      <c r="M357" s="167"/>
      <c r="T357" s="56"/>
      <c r="AU357" s="17" t="s">
        <v>89</v>
      </c>
    </row>
    <row r="358" spans="2:47" s="1" customFormat="1" ht="11.25">
      <c r="B358" s="32"/>
      <c r="D358" s="152" t="s">
        <v>257</v>
      </c>
      <c r="F358" s="168" t="s">
        <v>1729</v>
      </c>
      <c r="H358" s="169">
        <v>6.6509999999999998</v>
      </c>
      <c r="L358" s="32"/>
      <c r="M358" s="167"/>
      <c r="T358" s="56"/>
      <c r="AU358" s="17" t="s">
        <v>89</v>
      </c>
    </row>
    <row r="359" spans="2:47" s="1" customFormat="1" ht="11.25">
      <c r="B359" s="32"/>
      <c r="D359" s="152" t="s">
        <v>257</v>
      </c>
      <c r="F359" s="168" t="s">
        <v>1730</v>
      </c>
      <c r="H359" s="169">
        <v>1.925</v>
      </c>
      <c r="L359" s="32"/>
      <c r="M359" s="167"/>
      <c r="T359" s="56"/>
      <c r="AU359" s="17" t="s">
        <v>89</v>
      </c>
    </row>
    <row r="360" spans="2:47" s="1" customFormat="1" ht="11.25">
      <c r="B360" s="32"/>
      <c r="D360" s="152" t="s">
        <v>257</v>
      </c>
      <c r="F360" s="168" t="s">
        <v>509</v>
      </c>
      <c r="H360" s="169">
        <v>0</v>
      </c>
      <c r="L360" s="32"/>
      <c r="M360" s="167"/>
      <c r="T360" s="56"/>
      <c r="AU360" s="17" t="s">
        <v>89</v>
      </c>
    </row>
    <row r="361" spans="2:47" s="1" customFormat="1" ht="11.25">
      <c r="B361" s="32"/>
      <c r="D361" s="152" t="s">
        <v>257</v>
      </c>
      <c r="F361" s="168" t="s">
        <v>1731</v>
      </c>
      <c r="H361" s="169">
        <v>-2.464</v>
      </c>
      <c r="L361" s="32"/>
      <c r="M361" s="167"/>
      <c r="T361" s="56"/>
      <c r="AU361" s="17" t="s">
        <v>89</v>
      </c>
    </row>
    <row r="362" spans="2:47" s="1" customFormat="1" ht="11.25">
      <c r="B362" s="32"/>
      <c r="D362" s="152" t="s">
        <v>257</v>
      </c>
      <c r="F362" s="168" t="s">
        <v>511</v>
      </c>
      <c r="H362" s="169">
        <v>-0.35199999999999998</v>
      </c>
      <c r="L362" s="32"/>
      <c r="M362" s="167"/>
      <c r="T362" s="56"/>
      <c r="AU362" s="17" t="s">
        <v>89</v>
      </c>
    </row>
    <row r="363" spans="2:47" s="1" customFormat="1" ht="11.25">
      <c r="B363" s="32"/>
      <c r="D363" s="152" t="s">
        <v>257</v>
      </c>
      <c r="F363" s="168" t="s">
        <v>512</v>
      </c>
      <c r="H363" s="169">
        <v>-3.1680000000000001</v>
      </c>
      <c r="L363" s="32"/>
      <c r="M363" s="167"/>
      <c r="T363" s="56"/>
      <c r="AU363" s="17" t="s">
        <v>89</v>
      </c>
    </row>
    <row r="364" spans="2:47" s="1" customFormat="1" ht="11.25">
      <c r="B364" s="32"/>
      <c r="D364" s="152" t="s">
        <v>257</v>
      </c>
      <c r="F364" s="168" t="s">
        <v>514</v>
      </c>
      <c r="H364" s="169">
        <v>-1.117</v>
      </c>
      <c r="L364" s="32"/>
      <c r="M364" s="167"/>
      <c r="T364" s="56"/>
      <c r="AU364" s="17" t="s">
        <v>89</v>
      </c>
    </row>
    <row r="365" spans="2:47" s="1" customFormat="1" ht="11.25">
      <c r="B365" s="32"/>
      <c r="D365" s="152" t="s">
        <v>257</v>
      </c>
      <c r="F365" s="168" t="s">
        <v>515</v>
      </c>
      <c r="H365" s="169">
        <v>-7.0309999999999997</v>
      </c>
      <c r="L365" s="32"/>
      <c r="M365" s="167"/>
      <c r="T365" s="56"/>
      <c r="AU365" s="17" t="s">
        <v>89</v>
      </c>
    </row>
    <row r="366" spans="2:47" s="1" customFormat="1" ht="11.25">
      <c r="B366" s="32"/>
      <c r="D366" s="152" t="s">
        <v>257</v>
      </c>
      <c r="F366" s="168" t="s">
        <v>516</v>
      </c>
      <c r="H366" s="169">
        <v>-0.55000000000000004</v>
      </c>
      <c r="L366" s="32"/>
      <c r="M366" s="167"/>
      <c r="T366" s="56"/>
      <c r="AU366" s="17" t="s">
        <v>89</v>
      </c>
    </row>
    <row r="367" spans="2:47" s="1" customFormat="1" ht="11.25">
      <c r="B367" s="32"/>
      <c r="D367" s="152" t="s">
        <v>257</v>
      </c>
      <c r="F367" s="168" t="s">
        <v>517</v>
      </c>
      <c r="H367" s="169">
        <v>0</v>
      </c>
      <c r="L367" s="32"/>
      <c r="M367" s="167"/>
      <c r="T367" s="56"/>
      <c r="AU367" s="17" t="s">
        <v>89</v>
      </c>
    </row>
    <row r="368" spans="2:47" s="1" customFormat="1" ht="11.25">
      <c r="B368" s="32"/>
      <c r="D368" s="152" t="s">
        <v>257</v>
      </c>
      <c r="F368" s="168" t="s">
        <v>1732</v>
      </c>
      <c r="H368" s="169">
        <v>-8.6999999999999994E-2</v>
      </c>
      <c r="L368" s="32"/>
      <c r="M368" s="167"/>
      <c r="T368" s="56"/>
      <c r="AU368" s="17" t="s">
        <v>89</v>
      </c>
    </row>
    <row r="369" spans="2:65" s="1" customFormat="1" ht="11.25">
      <c r="B369" s="32"/>
      <c r="D369" s="152" t="s">
        <v>257</v>
      </c>
      <c r="F369" s="168" t="s">
        <v>1733</v>
      </c>
      <c r="H369" s="169">
        <v>-0.19700000000000001</v>
      </c>
      <c r="L369" s="32"/>
      <c r="M369" s="167"/>
      <c r="T369" s="56"/>
      <c r="AU369" s="17" t="s">
        <v>89</v>
      </c>
    </row>
    <row r="370" spans="2:65" s="1" customFormat="1" ht="11.25">
      <c r="B370" s="32"/>
      <c r="D370" s="152" t="s">
        <v>257</v>
      </c>
      <c r="F370" s="168" t="s">
        <v>524</v>
      </c>
      <c r="H370" s="169">
        <v>-6.3689999999999998</v>
      </c>
      <c r="L370" s="32"/>
      <c r="M370" s="167"/>
      <c r="T370" s="56"/>
      <c r="AU370" s="17" t="s">
        <v>89</v>
      </c>
    </row>
    <row r="371" spans="2:65" s="1" customFormat="1" ht="11.25">
      <c r="B371" s="32"/>
      <c r="D371" s="152" t="s">
        <v>257</v>
      </c>
      <c r="F371" s="168" t="s">
        <v>252</v>
      </c>
      <c r="H371" s="169">
        <v>33.009</v>
      </c>
      <c r="L371" s="32"/>
      <c r="M371" s="167"/>
      <c r="T371" s="56"/>
      <c r="AU371" s="17" t="s">
        <v>89</v>
      </c>
    </row>
    <row r="372" spans="2:65" s="1" customFormat="1" ht="33" customHeight="1">
      <c r="B372" s="32"/>
      <c r="C372" s="138" t="s">
        <v>456</v>
      </c>
      <c r="D372" s="138" t="s">
        <v>232</v>
      </c>
      <c r="E372" s="139" t="s">
        <v>1734</v>
      </c>
      <c r="F372" s="140" t="s">
        <v>1735</v>
      </c>
      <c r="G372" s="141" t="s">
        <v>434</v>
      </c>
      <c r="H372" s="142">
        <v>24.757000000000001</v>
      </c>
      <c r="I372" s="143"/>
      <c r="J372" s="144">
        <f>ROUND(I372*H372,2)</f>
        <v>0</v>
      </c>
      <c r="K372" s="140" t="s">
        <v>236</v>
      </c>
      <c r="L372" s="32"/>
      <c r="M372" s="145" t="s">
        <v>1</v>
      </c>
      <c r="N372" s="146" t="s">
        <v>46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237</v>
      </c>
      <c r="AT372" s="149" t="s">
        <v>232</v>
      </c>
      <c r="AU372" s="149" t="s">
        <v>89</v>
      </c>
      <c r="AY372" s="17" t="s">
        <v>230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21</v>
      </c>
      <c r="BK372" s="150">
        <f>ROUND(I372*H372,2)</f>
        <v>0</v>
      </c>
      <c r="BL372" s="17" t="s">
        <v>237</v>
      </c>
      <c r="BM372" s="149" t="s">
        <v>539</v>
      </c>
    </row>
    <row r="373" spans="2:65" s="12" customFormat="1" ht="11.25">
      <c r="B373" s="151"/>
      <c r="D373" s="152" t="s">
        <v>250</v>
      </c>
      <c r="E373" s="153" t="s">
        <v>1</v>
      </c>
      <c r="F373" s="154" t="s">
        <v>540</v>
      </c>
      <c r="H373" s="155">
        <v>24.757000000000001</v>
      </c>
      <c r="I373" s="156"/>
      <c r="L373" s="151"/>
      <c r="M373" s="157"/>
      <c r="T373" s="158"/>
      <c r="AT373" s="153" t="s">
        <v>250</v>
      </c>
      <c r="AU373" s="153" t="s">
        <v>89</v>
      </c>
      <c r="AV373" s="12" t="s">
        <v>89</v>
      </c>
      <c r="AW373" s="12" t="s">
        <v>36</v>
      </c>
      <c r="AX373" s="12" t="s">
        <v>21</v>
      </c>
      <c r="AY373" s="153" t="s">
        <v>230</v>
      </c>
    </row>
    <row r="374" spans="2:65" s="1" customFormat="1" ht="11.25">
      <c r="B374" s="32"/>
      <c r="D374" s="152" t="s">
        <v>257</v>
      </c>
      <c r="F374" s="166" t="s">
        <v>535</v>
      </c>
      <c r="L374" s="32"/>
      <c r="M374" s="167"/>
      <c r="T374" s="56"/>
      <c r="AU374" s="17" t="s">
        <v>89</v>
      </c>
    </row>
    <row r="375" spans="2:65" s="1" customFormat="1" ht="11.25">
      <c r="B375" s="32"/>
      <c r="D375" s="152" t="s">
        <v>257</v>
      </c>
      <c r="F375" s="168" t="s">
        <v>1724</v>
      </c>
      <c r="H375" s="169">
        <v>12.989000000000001</v>
      </c>
      <c r="L375" s="32"/>
      <c r="M375" s="167"/>
      <c r="T375" s="56"/>
      <c r="AU375" s="17" t="s">
        <v>89</v>
      </c>
    </row>
    <row r="376" spans="2:65" s="1" customFormat="1" ht="11.25">
      <c r="B376" s="32"/>
      <c r="D376" s="152" t="s">
        <v>257</v>
      </c>
      <c r="F376" s="168" t="s">
        <v>1725</v>
      </c>
      <c r="H376" s="169">
        <v>5.7350000000000003</v>
      </c>
      <c r="L376" s="32"/>
      <c r="M376" s="167"/>
      <c r="T376" s="56"/>
      <c r="AU376" s="17" t="s">
        <v>89</v>
      </c>
    </row>
    <row r="377" spans="2:65" s="1" customFormat="1" ht="11.25">
      <c r="B377" s="32"/>
      <c r="D377" s="152" t="s">
        <v>257</v>
      </c>
      <c r="F377" s="168" t="s">
        <v>1726</v>
      </c>
      <c r="H377" s="169">
        <v>14.167999999999999</v>
      </c>
      <c r="L377" s="32"/>
      <c r="M377" s="167"/>
      <c r="T377" s="56"/>
      <c r="AU377" s="17" t="s">
        <v>89</v>
      </c>
    </row>
    <row r="378" spans="2:65" s="1" customFormat="1" ht="11.25">
      <c r="B378" s="32"/>
      <c r="D378" s="152" t="s">
        <v>257</v>
      </c>
      <c r="F378" s="168" t="s">
        <v>1727</v>
      </c>
      <c r="H378" s="169">
        <v>6.3179999999999996</v>
      </c>
      <c r="L378" s="32"/>
      <c r="M378" s="167"/>
      <c r="T378" s="56"/>
      <c r="AU378" s="17" t="s">
        <v>89</v>
      </c>
    </row>
    <row r="379" spans="2:65" s="1" customFormat="1" ht="11.25">
      <c r="B379" s="32"/>
      <c r="D379" s="152" t="s">
        <v>257</v>
      </c>
      <c r="F379" s="168" t="s">
        <v>1728</v>
      </c>
      <c r="H379" s="169">
        <v>6.5579999999999998</v>
      </c>
      <c r="L379" s="32"/>
      <c r="M379" s="167"/>
      <c r="T379" s="56"/>
      <c r="AU379" s="17" t="s">
        <v>89</v>
      </c>
    </row>
    <row r="380" spans="2:65" s="1" customFormat="1" ht="11.25">
      <c r="B380" s="32"/>
      <c r="D380" s="152" t="s">
        <v>257</v>
      </c>
      <c r="F380" s="168" t="s">
        <v>1729</v>
      </c>
      <c r="H380" s="169">
        <v>6.6509999999999998</v>
      </c>
      <c r="L380" s="32"/>
      <c r="M380" s="167"/>
      <c r="T380" s="56"/>
      <c r="AU380" s="17" t="s">
        <v>89</v>
      </c>
    </row>
    <row r="381" spans="2:65" s="1" customFormat="1" ht="11.25">
      <c r="B381" s="32"/>
      <c r="D381" s="152" t="s">
        <v>257</v>
      </c>
      <c r="F381" s="168" t="s">
        <v>1730</v>
      </c>
      <c r="H381" s="169">
        <v>1.925</v>
      </c>
      <c r="L381" s="32"/>
      <c r="M381" s="167"/>
      <c r="T381" s="56"/>
      <c r="AU381" s="17" t="s">
        <v>89</v>
      </c>
    </row>
    <row r="382" spans="2:65" s="1" customFormat="1" ht="11.25">
      <c r="B382" s="32"/>
      <c r="D382" s="152" t="s">
        <v>257</v>
      </c>
      <c r="F382" s="168" t="s">
        <v>509</v>
      </c>
      <c r="H382" s="169">
        <v>0</v>
      </c>
      <c r="L382" s="32"/>
      <c r="M382" s="167"/>
      <c r="T382" s="56"/>
      <c r="AU382" s="17" t="s">
        <v>89</v>
      </c>
    </row>
    <row r="383" spans="2:65" s="1" customFormat="1" ht="11.25">
      <c r="B383" s="32"/>
      <c r="D383" s="152" t="s">
        <v>257</v>
      </c>
      <c r="F383" s="168" t="s">
        <v>1731</v>
      </c>
      <c r="H383" s="169">
        <v>-2.464</v>
      </c>
      <c r="L383" s="32"/>
      <c r="M383" s="167"/>
      <c r="T383" s="56"/>
      <c r="AU383" s="17" t="s">
        <v>89</v>
      </c>
    </row>
    <row r="384" spans="2:65" s="1" customFormat="1" ht="11.25">
      <c r="B384" s="32"/>
      <c r="D384" s="152" t="s">
        <v>257</v>
      </c>
      <c r="F384" s="168" t="s">
        <v>511</v>
      </c>
      <c r="H384" s="169">
        <v>-0.35199999999999998</v>
      </c>
      <c r="L384" s="32"/>
      <c r="M384" s="167"/>
      <c r="T384" s="56"/>
      <c r="AU384" s="17" t="s">
        <v>89</v>
      </c>
    </row>
    <row r="385" spans="2:65" s="1" customFormat="1" ht="11.25">
      <c r="B385" s="32"/>
      <c r="D385" s="152" t="s">
        <v>257</v>
      </c>
      <c r="F385" s="168" t="s">
        <v>512</v>
      </c>
      <c r="H385" s="169">
        <v>-3.1680000000000001</v>
      </c>
      <c r="L385" s="32"/>
      <c r="M385" s="167"/>
      <c r="T385" s="56"/>
      <c r="AU385" s="17" t="s">
        <v>89</v>
      </c>
    </row>
    <row r="386" spans="2:65" s="1" customFormat="1" ht="11.25">
      <c r="B386" s="32"/>
      <c r="D386" s="152" t="s">
        <v>257</v>
      </c>
      <c r="F386" s="168" t="s">
        <v>514</v>
      </c>
      <c r="H386" s="169">
        <v>-1.117</v>
      </c>
      <c r="L386" s="32"/>
      <c r="M386" s="167"/>
      <c r="T386" s="56"/>
      <c r="AU386" s="17" t="s">
        <v>89</v>
      </c>
    </row>
    <row r="387" spans="2:65" s="1" customFormat="1" ht="11.25">
      <c r="B387" s="32"/>
      <c r="D387" s="152" t="s">
        <v>257</v>
      </c>
      <c r="F387" s="168" t="s">
        <v>515</v>
      </c>
      <c r="H387" s="169">
        <v>-7.0309999999999997</v>
      </c>
      <c r="L387" s="32"/>
      <c r="M387" s="167"/>
      <c r="T387" s="56"/>
      <c r="AU387" s="17" t="s">
        <v>89</v>
      </c>
    </row>
    <row r="388" spans="2:65" s="1" customFormat="1" ht="11.25">
      <c r="B388" s="32"/>
      <c r="D388" s="152" t="s">
        <v>257</v>
      </c>
      <c r="F388" s="168" t="s">
        <v>516</v>
      </c>
      <c r="H388" s="169">
        <v>-0.55000000000000004</v>
      </c>
      <c r="L388" s="32"/>
      <c r="M388" s="167"/>
      <c r="T388" s="56"/>
      <c r="AU388" s="17" t="s">
        <v>89</v>
      </c>
    </row>
    <row r="389" spans="2:65" s="1" customFormat="1" ht="11.25">
      <c r="B389" s="32"/>
      <c r="D389" s="152" t="s">
        <v>257</v>
      </c>
      <c r="F389" s="168" t="s">
        <v>517</v>
      </c>
      <c r="H389" s="169">
        <v>0</v>
      </c>
      <c r="L389" s="32"/>
      <c r="M389" s="167"/>
      <c r="T389" s="56"/>
      <c r="AU389" s="17" t="s">
        <v>89</v>
      </c>
    </row>
    <row r="390" spans="2:65" s="1" customFormat="1" ht="11.25">
      <c r="B390" s="32"/>
      <c r="D390" s="152" t="s">
        <v>257</v>
      </c>
      <c r="F390" s="168" t="s">
        <v>1732</v>
      </c>
      <c r="H390" s="169">
        <v>-8.6999999999999994E-2</v>
      </c>
      <c r="L390" s="32"/>
      <c r="M390" s="167"/>
      <c r="T390" s="56"/>
      <c r="AU390" s="17" t="s">
        <v>89</v>
      </c>
    </row>
    <row r="391" spans="2:65" s="1" customFormat="1" ht="11.25">
      <c r="B391" s="32"/>
      <c r="D391" s="152" t="s">
        <v>257</v>
      </c>
      <c r="F391" s="168" t="s">
        <v>1733</v>
      </c>
      <c r="H391" s="169">
        <v>-0.19700000000000001</v>
      </c>
      <c r="L391" s="32"/>
      <c r="M391" s="167"/>
      <c r="T391" s="56"/>
      <c r="AU391" s="17" t="s">
        <v>89</v>
      </c>
    </row>
    <row r="392" spans="2:65" s="1" customFormat="1" ht="11.25">
      <c r="B392" s="32"/>
      <c r="D392" s="152" t="s">
        <v>257</v>
      </c>
      <c r="F392" s="168" t="s">
        <v>524</v>
      </c>
      <c r="H392" s="169">
        <v>-6.3689999999999998</v>
      </c>
      <c r="L392" s="32"/>
      <c r="M392" s="167"/>
      <c r="T392" s="56"/>
      <c r="AU392" s="17" t="s">
        <v>89</v>
      </c>
    </row>
    <row r="393" spans="2:65" s="1" customFormat="1" ht="11.25">
      <c r="B393" s="32"/>
      <c r="D393" s="152" t="s">
        <v>257</v>
      </c>
      <c r="F393" s="168" t="s">
        <v>252</v>
      </c>
      <c r="H393" s="169">
        <v>33.009</v>
      </c>
      <c r="L393" s="32"/>
      <c r="M393" s="167"/>
      <c r="T393" s="56"/>
      <c r="AU393" s="17" t="s">
        <v>89</v>
      </c>
    </row>
    <row r="394" spans="2:65" s="1" customFormat="1" ht="21.75" customHeight="1">
      <c r="B394" s="32"/>
      <c r="C394" s="138" t="s">
        <v>469</v>
      </c>
      <c r="D394" s="138" t="s">
        <v>232</v>
      </c>
      <c r="E394" s="139" t="s">
        <v>542</v>
      </c>
      <c r="F394" s="140" t="s">
        <v>543</v>
      </c>
      <c r="G394" s="141" t="s">
        <v>276</v>
      </c>
      <c r="H394" s="142">
        <v>98.808000000000007</v>
      </c>
      <c r="I394" s="143"/>
      <c r="J394" s="144">
        <f>ROUND(I394*H394,2)</f>
        <v>0</v>
      </c>
      <c r="K394" s="140" t="s">
        <v>236</v>
      </c>
      <c r="L394" s="32"/>
      <c r="M394" s="145" t="s">
        <v>1</v>
      </c>
      <c r="N394" s="146" t="s">
        <v>46</v>
      </c>
      <c r="P394" s="147">
        <f>O394*H394</f>
        <v>0</v>
      </c>
      <c r="Q394" s="147">
        <v>8.4000000000000003E-4</v>
      </c>
      <c r="R394" s="147">
        <f>Q394*H394</f>
        <v>8.2998720000000012E-2</v>
      </c>
      <c r="S394" s="147">
        <v>0</v>
      </c>
      <c r="T394" s="148">
        <f>S394*H394</f>
        <v>0</v>
      </c>
      <c r="AR394" s="149" t="s">
        <v>237</v>
      </c>
      <c r="AT394" s="149" t="s">
        <v>232</v>
      </c>
      <c r="AU394" s="149" t="s">
        <v>89</v>
      </c>
      <c r="AY394" s="17" t="s">
        <v>230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21</v>
      </c>
      <c r="BK394" s="150">
        <f>ROUND(I394*H394,2)</f>
        <v>0</v>
      </c>
      <c r="BL394" s="17" t="s">
        <v>237</v>
      </c>
      <c r="BM394" s="149" t="s">
        <v>544</v>
      </c>
    </row>
    <row r="395" spans="2:65" s="12" customFormat="1" ht="11.25">
      <c r="B395" s="151"/>
      <c r="D395" s="152" t="s">
        <v>250</v>
      </c>
      <c r="E395" s="153" t="s">
        <v>1</v>
      </c>
      <c r="F395" s="154" t="s">
        <v>1736</v>
      </c>
      <c r="H395" s="155">
        <v>23.616</v>
      </c>
      <c r="I395" s="156"/>
      <c r="L395" s="151"/>
      <c r="M395" s="157"/>
      <c r="T395" s="158"/>
      <c r="AT395" s="153" t="s">
        <v>250</v>
      </c>
      <c r="AU395" s="153" t="s">
        <v>89</v>
      </c>
      <c r="AV395" s="12" t="s">
        <v>89</v>
      </c>
      <c r="AW395" s="12" t="s">
        <v>36</v>
      </c>
      <c r="AX395" s="12" t="s">
        <v>81</v>
      </c>
      <c r="AY395" s="153" t="s">
        <v>230</v>
      </c>
    </row>
    <row r="396" spans="2:65" s="12" customFormat="1" ht="11.25">
      <c r="B396" s="151"/>
      <c r="D396" s="152" t="s">
        <v>250</v>
      </c>
      <c r="E396" s="153" t="s">
        <v>1</v>
      </c>
      <c r="F396" s="154" t="s">
        <v>1737</v>
      </c>
      <c r="H396" s="155">
        <v>10.427</v>
      </c>
      <c r="I396" s="156"/>
      <c r="L396" s="151"/>
      <c r="M396" s="157"/>
      <c r="T396" s="158"/>
      <c r="AT396" s="153" t="s">
        <v>250</v>
      </c>
      <c r="AU396" s="153" t="s">
        <v>89</v>
      </c>
      <c r="AV396" s="12" t="s">
        <v>89</v>
      </c>
      <c r="AW396" s="12" t="s">
        <v>36</v>
      </c>
      <c r="AX396" s="12" t="s">
        <v>81</v>
      </c>
      <c r="AY396" s="153" t="s">
        <v>230</v>
      </c>
    </row>
    <row r="397" spans="2:65" s="12" customFormat="1" ht="11.25">
      <c r="B397" s="151"/>
      <c r="D397" s="152" t="s">
        <v>250</v>
      </c>
      <c r="E397" s="153" t="s">
        <v>1</v>
      </c>
      <c r="F397" s="154" t="s">
        <v>1738</v>
      </c>
      <c r="H397" s="155">
        <v>25.76</v>
      </c>
      <c r="I397" s="156"/>
      <c r="L397" s="151"/>
      <c r="M397" s="157"/>
      <c r="T397" s="158"/>
      <c r="AT397" s="153" t="s">
        <v>250</v>
      </c>
      <c r="AU397" s="153" t="s">
        <v>89</v>
      </c>
      <c r="AV397" s="12" t="s">
        <v>89</v>
      </c>
      <c r="AW397" s="12" t="s">
        <v>36</v>
      </c>
      <c r="AX397" s="12" t="s">
        <v>81</v>
      </c>
      <c r="AY397" s="153" t="s">
        <v>230</v>
      </c>
    </row>
    <row r="398" spans="2:65" s="12" customFormat="1" ht="11.25">
      <c r="B398" s="151"/>
      <c r="D398" s="152" t="s">
        <v>250</v>
      </c>
      <c r="E398" s="153" t="s">
        <v>1</v>
      </c>
      <c r="F398" s="154" t="s">
        <v>1739</v>
      </c>
      <c r="H398" s="155">
        <v>11.487</v>
      </c>
      <c r="I398" s="156"/>
      <c r="L398" s="151"/>
      <c r="M398" s="157"/>
      <c r="T398" s="158"/>
      <c r="AT398" s="153" t="s">
        <v>250</v>
      </c>
      <c r="AU398" s="153" t="s">
        <v>89</v>
      </c>
      <c r="AV398" s="12" t="s">
        <v>89</v>
      </c>
      <c r="AW398" s="12" t="s">
        <v>36</v>
      </c>
      <c r="AX398" s="12" t="s">
        <v>81</v>
      </c>
      <c r="AY398" s="153" t="s">
        <v>230</v>
      </c>
    </row>
    <row r="399" spans="2:65" s="12" customFormat="1" ht="11.25">
      <c r="B399" s="151"/>
      <c r="D399" s="152" t="s">
        <v>250</v>
      </c>
      <c r="E399" s="153" t="s">
        <v>1</v>
      </c>
      <c r="F399" s="154" t="s">
        <v>1740</v>
      </c>
      <c r="H399" s="155">
        <v>11.923999999999999</v>
      </c>
      <c r="I399" s="156"/>
      <c r="L399" s="151"/>
      <c r="M399" s="157"/>
      <c r="T399" s="158"/>
      <c r="AT399" s="153" t="s">
        <v>250</v>
      </c>
      <c r="AU399" s="153" t="s">
        <v>89</v>
      </c>
      <c r="AV399" s="12" t="s">
        <v>89</v>
      </c>
      <c r="AW399" s="12" t="s">
        <v>36</v>
      </c>
      <c r="AX399" s="12" t="s">
        <v>81</v>
      </c>
      <c r="AY399" s="153" t="s">
        <v>230</v>
      </c>
    </row>
    <row r="400" spans="2:65" s="12" customFormat="1" ht="11.25">
      <c r="B400" s="151"/>
      <c r="D400" s="152" t="s">
        <v>250</v>
      </c>
      <c r="E400" s="153" t="s">
        <v>1</v>
      </c>
      <c r="F400" s="154" t="s">
        <v>1741</v>
      </c>
      <c r="H400" s="155">
        <v>12.093999999999999</v>
      </c>
      <c r="I400" s="156"/>
      <c r="L400" s="151"/>
      <c r="M400" s="157"/>
      <c r="T400" s="158"/>
      <c r="AT400" s="153" t="s">
        <v>250</v>
      </c>
      <c r="AU400" s="153" t="s">
        <v>89</v>
      </c>
      <c r="AV400" s="12" t="s">
        <v>89</v>
      </c>
      <c r="AW400" s="12" t="s">
        <v>36</v>
      </c>
      <c r="AX400" s="12" t="s">
        <v>81</v>
      </c>
      <c r="AY400" s="153" t="s">
        <v>230</v>
      </c>
    </row>
    <row r="401" spans="2:65" s="12" customFormat="1" ht="11.25">
      <c r="B401" s="151"/>
      <c r="D401" s="152" t="s">
        <v>250</v>
      </c>
      <c r="E401" s="153" t="s">
        <v>1</v>
      </c>
      <c r="F401" s="154" t="s">
        <v>1742</v>
      </c>
      <c r="H401" s="155">
        <v>3.5</v>
      </c>
      <c r="I401" s="156"/>
      <c r="L401" s="151"/>
      <c r="M401" s="157"/>
      <c r="T401" s="158"/>
      <c r="AT401" s="153" t="s">
        <v>250</v>
      </c>
      <c r="AU401" s="153" t="s">
        <v>89</v>
      </c>
      <c r="AV401" s="12" t="s">
        <v>89</v>
      </c>
      <c r="AW401" s="12" t="s">
        <v>36</v>
      </c>
      <c r="AX401" s="12" t="s">
        <v>81</v>
      </c>
      <c r="AY401" s="153" t="s">
        <v>230</v>
      </c>
    </row>
    <row r="402" spans="2:65" s="13" customFormat="1" ht="11.25">
      <c r="B402" s="159"/>
      <c r="D402" s="152" t="s">
        <v>250</v>
      </c>
      <c r="E402" s="160" t="s">
        <v>1</v>
      </c>
      <c r="F402" s="161" t="s">
        <v>252</v>
      </c>
      <c r="H402" s="162">
        <v>98.808000000000007</v>
      </c>
      <c r="I402" s="163"/>
      <c r="L402" s="159"/>
      <c r="M402" s="164"/>
      <c r="T402" s="165"/>
      <c r="AT402" s="160" t="s">
        <v>250</v>
      </c>
      <c r="AU402" s="160" t="s">
        <v>89</v>
      </c>
      <c r="AV402" s="13" t="s">
        <v>237</v>
      </c>
      <c r="AW402" s="13" t="s">
        <v>36</v>
      </c>
      <c r="AX402" s="13" t="s">
        <v>21</v>
      </c>
      <c r="AY402" s="160" t="s">
        <v>230</v>
      </c>
    </row>
    <row r="403" spans="2:65" s="1" customFormat="1" ht="24.2" customHeight="1">
      <c r="B403" s="32"/>
      <c r="C403" s="138" t="s">
        <v>476</v>
      </c>
      <c r="D403" s="138" t="s">
        <v>232</v>
      </c>
      <c r="E403" s="139" t="s">
        <v>569</v>
      </c>
      <c r="F403" s="140" t="s">
        <v>570</v>
      </c>
      <c r="G403" s="141" t="s">
        <v>276</v>
      </c>
      <c r="H403" s="142">
        <v>98.808000000000007</v>
      </c>
      <c r="I403" s="143"/>
      <c r="J403" s="144">
        <f>ROUND(I403*H403,2)</f>
        <v>0</v>
      </c>
      <c r="K403" s="140" t="s">
        <v>236</v>
      </c>
      <c r="L403" s="32"/>
      <c r="M403" s="145" t="s">
        <v>1</v>
      </c>
      <c r="N403" s="146" t="s">
        <v>46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237</v>
      </c>
      <c r="AT403" s="149" t="s">
        <v>232</v>
      </c>
      <c r="AU403" s="149" t="s">
        <v>89</v>
      </c>
      <c r="AY403" s="17" t="s">
        <v>230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21</v>
      </c>
      <c r="BK403" s="150">
        <f>ROUND(I403*H403,2)</f>
        <v>0</v>
      </c>
      <c r="BL403" s="17" t="s">
        <v>237</v>
      </c>
      <c r="BM403" s="149" t="s">
        <v>571</v>
      </c>
    </row>
    <row r="404" spans="2:65" s="1" customFormat="1" ht="37.9" customHeight="1">
      <c r="B404" s="32"/>
      <c r="C404" s="138" t="s">
        <v>481</v>
      </c>
      <c r="D404" s="138" t="s">
        <v>232</v>
      </c>
      <c r="E404" s="139" t="s">
        <v>432</v>
      </c>
      <c r="F404" s="140" t="s">
        <v>433</v>
      </c>
      <c r="G404" s="141" t="s">
        <v>434</v>
      </c>
      <c r="H404" s="142">
        <v>9.8450000000000006</v>
      </c>
      <c r="I404" s="143"/>
      <c r="J404" s="144">
        <f>ROUND(I404*H404,2)</f>
        <v>0</v>
      </c>
      <c r="K404" s="140" t="s">
        <v>236</v>
      </c>
      <c r="L404" s="32"/>
      <c r="M404" s="145" t="s">
        <v>1</v>
      </c>
      <c r="N404" s="146" t="s">
        <v>46</v>
      </c>
      <c r="P404" s="147">
        <f>O404*H404</f>
        <v>0</v>
      </c>
      <c r="Q404" s="147">
        <v>0</v>
      </c>
      <c r="R404" s="147">
        <f>Q404*H404</f>
        <v>0</v>
      </c>
      <c r="S404" s="147">
        <v>0</v>
      </c>
      <c r="T404" s="148">
        <f>S404*H404</f>
        <v>0</v>
      </c>
      <c r="AR404" s="149" t="s">
        <v>237</v>
      </c>
      <c r="AT404" s="149" t="s">
        <v>232</v>
      </c>
      <c r="AU404" s="149" t="s">
        <v>89</v>
      </c>
      <c r="AY404" s="17" t="s">
        <v>230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21</v>
      </c>
      <c r="BK404" s="150">
        <f>ROUND(I404*H404,2)</f>
        <v>0</v>
      </c>
      <c r="BL404" s="17" t="s">
        <v>237</v>
      </c>
      <c r="BM404" s="149" t="s">
        <v>581</v>
      </c>
    </row>
    <row r="405" spans="2:65" s="12" customFormat="1" ht="11.25">
      <c r="B405" s="151"/>
      <c r="D405" s="152" t="s">
        <v>250</v>
      </c>
      <c r="E405" s="153" t="s">
        <v>1</v>
      </c>
      <c r="F405" s="154" t="s">
        <v>582</v>
      </c>
      <c r="H405" s="155">
        <v>39.378</v>
      </c>
      <c r="I405" s="156"/>
      <c r="L405" s="151"/>
      <c r="M405" s="157"/>
      <c r="T405" s="158"/>
      <c r="AT405" s="153" t="s">
        <v>250</v>
      </c>
      <c r="AU405" s="153" t="s">
        <v>89</v>
      </c>
      <c r="AV405" s="12" t="s">
        <v>89</v>
      </c>
      <c r="AW405" s="12" t="s">
        <v>36</v>
      </c>
      <c r="AX405" s="12" t="s">
        <v>81</v>
      </c>
      <c r="AY405" s="153" t="s">
        <v>230</v>
      </c>
    </row>
    <row r="406" spans="2:65" s="13" customFormat="1" ht="11.25">
      <c r="B406" s="159"/>
      <c r="D406" s="152" t="s">
        <v>250</v>
      </c>
      <c r="E406" s="160" t="s">
        <v>129</v>
      </c>
      <c r="F406" s="161" t="s">
        <v>252</v>
      </c>
      <c r="H406" s="162">
        <v>39.378</v>
      </c>
      <c r="I406" s="163"/>
      <c r="L406" s="159"/>
      <c r="M406" s="164"/>
      <c r="T406" s="165"/>
      <c r="AT406" s="160" t="s">
        <v>250</v>
      </c>
      <c r="AU406" s="160" t="s">
        <v>89</v>
      </c>
      <c r="AV406" s="13" t="s">
        <v>237</v>
      </c>
      <c r="AW406" s="13" t="s">
        <v>36</v>
      </c>
      <c r="AX406" s="13" t="s">
        <v>81</v>
      </c>
      <c r="AY406" s="160" t="s">
        <v>230</v>
      </c>
    </row>
    <row r="407" spans="2:65" s="12" customFormat="1" ht="11.25">
      <c r="B407" s="151"/>
      <c r="D407" s="152" t="s">
        <v>250</v>
      </c>
      <c r="E407" s="153" t="s">
        <v>1</v>
      </c>
      <c r="F407" s="154" t="s">
        <v>583</v>
      </c>
      <c r="H407" s="155">
        <v>9.8450000000000006</v>
      </c>
      <c r="I407" s="156"/>
      <c r="L407" s="151"/>
      <c r="M407" s="157"/>
      <c r="T407" s="158"/>
      <c r="AT407" s="153" t="s">
        <v>250</v>
      </c>
      <c r="AU407" s="153" t="s">
        <v>89</v>
      </c>
      <c r="AV407" s="12" t="s">
        <v>89</v>
      </c>
      <c r="AW407" s="12" t="s">
        <v>36</v>
      </c>
      <c r="AX407" s="12" t="s">
        <v>81</v>
      </c>
      <c r="AY407" s="153" t="s">
        <v>230</v>
      </c>
    </row>
    <row r="408" spans="2:65" s="13" customFormat="1" ht="11.25">
      <c r="B408" s="159"/>
      <c r="D408" s="152" t="s">
        <v>250</v>
      </c>
      <c r="E408" s="160" t="s">
        <v>1</v>
      </c>
      <c r="F408" s="161" t="s">
        <v>252</v>
      </c>
      <c r="H408" s="162">
        <v>9.8450000000000006</v>
      </c>
      <c r="I408" s="163"/>
      <c r="L408" s="159"/>
      <c r="M408" s="164"/>
      <c r="T408" s="165"/>
      <c r="AT408" s="160" t="s">
        <v>250</v>
      </c>
      <c r="AU408" s="160" t="s">
        <v>89</v>
      </c>
      <c r="AV408" s="13" t="s">
        <v>237</v>
      </c>
      <c r="AW408" s="13" t="s">
        <v>36</v>
      </c>
      <c r="AX408" s="13" t="s">
        <v>21</v>
      </c>
      <c r="AY408" s="160" t="s">
        <v>230</v>
      </c>
    </row>
    <row r="409" spans="2:65" s="1" customFormat="1" ht="11.25">
      <c r="B409" s="32"/>
      <c r="D409" s="152" t="s">
        <v>257</v>
      </c>
      <c r="F409" s="166" t="s">
        <v>535</v>
      </c>
      <c r="L409" s="32"/>
      <c r="M409" s="167"/>
      <c r="T409" s="56"/>
      <c r="AU409" s="17" t="s">
        <v>89</v>
      </c>
    </row>
    <row r="410" spans="2:65" s="1" customFormat="1" ht="11.25">
      <c r="B410" s="32"/>
      <c r="D410" s="152" t="s">
        <v>257</v>
      </c>
      <c r="F410" s="168" t="s">
        <v>1724</v>
      </c>
      <c r="H410" s="169">
        <v>12.989000000000001</v>
      </c>
      <c r="L410" s="32"/>
      <c r="M410" s="167"/>
      <c r="T410" s="56"/>
      <c r="AU410" s="17" t="s">
        <v>89</v>
      </c>
    </row>
    <row r="411" spans="2:65" s="1" customFormat="1" ht="11.25">
      <c r="B411" s="32"/>
      <c r="D411" s="152" t="s">
        <v>257</v>
      </c>
      <c r="F411" s="168" t="s">
        <v>1725</v>
      </c>
      <c r="H411" s="169">
        <v>5.7350000000000003</v>
      </c>
      <c r="L411" s="32"/>
      <c r="M411" s="167"/>
      <c r="T411" s="56"/>
      <c r="AU411" s="17" t="s">
        <v>89</v>
      </c>
    </row>
    <row r="412" spans="2:65" s="1" customFormat="1" ht="11.25">
      <c r="B412" s="32"/>
      <c r="D412" s="152" t="s">
        <v>257</v>
      </c>
      <c r="F412" s="168" t="s">
        <v>1726</v>
      </c>
      <c r="H412" s="169">
        <v>14.167999999999999</v>
      </c>
      <c r="L412" s="32"/>
      <c r="M412" s="167"/>
      <c r="T412" s="56"/>
      <c r="AU412" s="17" t="s">
        <v>89</v>
      </c>
    </row>
    <row r="413" spans="2:65" s="1" customFormat="1" ht="11.25">
      <c r="B413" s="32"/>
      <c r="D413" s="152" t="s">
        <v>257</v>
      </c>
      <c r="F413" s="168" t="s">
        <v>1727</v>
      </c>
      <c r="H413" s="169">
        <v>6.3179999999999996</v>
      </c>
      <c r="L413" s="32"/>
      <c r="M413" s="167"/>
      <c r="T413" s="56"/>
      <c r="AU413" s="17" t="s">
        <v>89</v>
      </c>
    </row>
    <row r="414" spans="2:65" s="1" customFormat="1" ht="11.25">
      <c r="B414" s="32"/>
      <c r="D414" s="152" t="s">
        <v>257</v>
      </c>
      <c r="F414" s="168" t="s">
        <v>1728</v>
      </c>
      <c r="H414" s="169">
        <v>6.5579999999999998</v>
      </c>
      <c r="L414" s="32"/>
      <c r="M414" s="167"/>
      <c r="T414" s="56"/>
      <c r="AU414" s="17" t="s">
        <v>89</v>
      </c>
    </row>
    <row r="415" spans="2:65" s="1" customFormat="1" ht="11.25">
      <c r="B415" s="32"/>
      <c r="D415" s="152" t="s">
        <v>257</v>
      </c>
      <c r="F415" s="168" t="s">
        <v>1729</v>
      </c>
      <c r="H415" s="169">
        <v>6.6509999999999998</v>
      </c>
      <c r="L415" s="32"/>
      <c r="M415" s="167"/>
      <c r="T415" s="56"/>
      <c r="AU415" s="17" t="s">
        <v>89</v>
      </c>
    </row>
    <row r="416" spans="2:65" s="1" customFormat="1" ht="11.25">
      <c r="B416" s="32"/>
      <c r="D416" s="152" t="s">
        <v>257</v>
      </c>
      <c r="F416" s="168" t="s">
        <v>1730</v>
      </c>
      <c r="H416" s="169">
        <v>1.925</v>
      </c>
      <c r="L416" s="32"/>
      <c r="M416" s="167"/>
      <c r="T416" s="56"/>
      <c r="AU416" s="17" t="s">
        <v>89</v>
      </c>
    </row>
    <row r="417" spans="2:47" s="1" customFormat="1" ht="11.25">
      <c r="B417" s="32"/>
      <c r="D417" s="152" t="s">
        <v>257</v>
      </c>
      <c r="F417" s="168" t="s">
        <v>509</v>
      </c>
      <c r="H417" s="169">
        <v>0</v>
      </c>
      <c r="L417" s="32"/>
      <c r="M417" s="167"/>
      <c r="T417" s="56"/>
      <c r="AU417" s="17" t="s">
        <v>89</v>
      </c>
    </row>
    <row r="418" spans="2:47" s="1" customFormat="1" ht="11.25">
      <c r="B418" s="32"/>
      <c r="D418" s="152" t="s">
        <v>257</v>
      </c>
      <c r="F418" s="168" t="s">
        <v>1731</v>
      </c>
      <c r="H418" s="169">
        <v>-2.464</v>
      </c>
      <c r="L418" s="32"/>
      <c r="M418" s="167"/>
      <c r="T418" s="56"/>
      <c r="AU418" s="17" t="s">
        <v>89</v>
      </c>
    </row>
    <row r="419" spans="2:47" s="1" customFormat="1" ht="11.25">
      <c r="B419" s="32"/>
      <c r="D419" s="152" t="s">
        <v>257</v>
      </c>
      <c r="F419" s="168" t="s">
        <v>511</v>
      </c>
      <c r="H419" s="169">
        <v>-0.35199999999999998</v>
      </c>
      <c r="L419" s="32"/>
      <c r="M419" s="167"/>
      <c r="T419" s="56"/>
      <c r="AU419" s="17" t="s">
        <v>89</v>
      </c>
    </row>
    <row r="420" spans="2:47" s="1" customFormat="1" ht="11.25">
      <c r="B420" s="32"/>
      <c r="D420" s="152" t="s">
        <v>257</v>
      </c>
      <c r="F420" s="168" t="s">
        <v>512</v>
      </c>
      <c r="H420" s="169">
        <v>-3.1680000000000001</v>
      </c>
      <c r="L420" s="32"/>
      <c r="M420" s="167"/>
      <c r="T420" s="56"/>
      <c r="AU420" s="17" t="s">
        <v>89</v>
      </c>
    </row>
    <row r="421" spans="2:47" s="1" customFormat="1" ht="11.25">
      <c r="B421" s="32"/>
      <c r="D421" s="152" t="s">
        <v>257</v>
      </c>
      <c r="F421" s="168" t="s">
        <v>514</v>
      </c>
      <c r="H421" s="169">
        <v>-1.117</v>
      </c>
      <c r="L421" s="32"/>
      <c r="M421" s="167"/>
      <c r="T421" s="56"/>
      <c r="AU421" s="17" t="s">
        <v>89</v>
      </c>
    </row>
    <row r="422" spans="2:47" s="1" customFormat="1" ht="11.25">
      <c r="B422" s="32"/>
      <c r="D422" s="152" t="s">
        <v>257</v>
      </c>
      <c r="F422" s="168" t="s">
        <v>515</v>
      </c>
      <c r="H422" s="169">
        <v>-7.0309999999999997</v>
      </c>
      <c r="L422" s="32"/>
      <c r="M422" s="167"/>
      <c r="T422" s="56"/>
      <c r="AU422" s="17" t="s">
        <v>89</v>
      </c>
    </row>
    <row r="423" spans="2:47" s="1" customFormat="1" ht="11.25">
      <c r="B423" s="32"/>
      <c r="D423" s="152" t="s">
        <v>257</v>
      </c>
      <c r="F423" s="168" t="s">
        <v>516</v>
      </c>
      <c r="H423" s="169">
        <v>-0.55000000000000004</v>
      </c>
      <c r="L423" s="32"/>
      <c r="M423" s="167"/>
      <c r="T423" s="56"/>
      <c r="AU423" s="17" t="s">
        <v>89</v>
      </c>
    </row>
    <row r="424" spans="2:47" s="1" customFormat="1" ht="11.25">
      <c r="B424" s="32"/>
      <c r="D424" s="152" t="s">
        <v>257</v>
      </c>
      <c r="F424" s="168" t="s">
        <v>517</v>
      </c>
      <c r="H424" s="169">
        <v>0</v>
      </c>
      <c r="L424" s="32"/>
      <c r="M424" s="167"/>
      <c r="T424" s="56"/>
      <c r="AU424" s="17" t="s">
        <v>89</v>
      </c>
    </row>
    <row r="425" spans="2:47" s="1" customFormat="1" ht="11.25">
      <c r="B425" s="32"/>
      <c r="D425" s="152" t="s">
        <v>257</v>
      </c>
      <c r="F425" s="168" t="s">
        <v>1732</v>
      </c>
      <c r="H425" s="169">
        <v>-8.6999999999999994E-2</v>
      </c>
      <c r="L425" s="32"/>
      <c r="M425" s="167"/>
      <c r="T425" s="56"/>
      <c r="AU425" s="17" t="s">
        <v>89</v>
      </c>
    </row>
    <row r="426" spans="2:47" s="1" customFormat="1" ht="11.25">
      <c r="B426" s="32"/>
      <c r="D426" s="152" t="s">
        <v>257</v>
      </c>
      <c r="F426" s="168" t="s">
        <v>1733</v>
      </c>
      <c r="H426" s="169">
        <v>-0.19700000000000001</v>
      </c>
      <c r="L426" s="32"/>
      <c r="M426" s="167"/>
      <c r="T426" s="56"/>
      <c r="AU426" s="17" t="s">
        <v>89</v>
      </c>
    </row>
    <row r="427" spans="2:47" s="1" customFormat="1" ht="11.25">
      <c r="B427" s="32"/>
      <c r="D427" s="152" t="s">
        <v>257</v>
      </c>
      <c r="F427" s="168" t="s">
        <v>524</v>
      </c>
      <c r="H427" s="169">
        <v>-6.3689999999999998</v>
      </c>
      <c r="L427" s="32"/>
      <c r="M427" s="167"/>
      <c r="T427" s="56"/>
      <c r="AU427" s="17" t="s">
        <v>89</v>
      </c>
    </row>
    <row r="428" spans="2:47" s="1" customFormat="1" ht="11.25">
      <c r="B428" s="32"/>
      <c r="D428" s="152" t="s">
        <v>257</v>
      </c>
      <c r="F428" s="168" t="s">
        <v>252</v>
      </c>
      <c r="H428" s="169">
        <v>33.009</v>
      </c>
      <c r="L428" s="32"/>
      <c r="M428" s="167"/>
      <c r="T428" s="56"/>
      <c r="AU428" s="17" t="s">
        <v>89</v>
      </c>
    </row>
    <row r="429" spans="2:47" s="1" customFormat="1" ht="11.25">
      <c r="B429" s="32"/>
      <c r="D429" s="152" t="s">
        <v>257</v>
      </c>
      <c r="F429" s="166" t="s">
        <v>475</v>
      </c>
      <c r="L429" s="32"/>
      <c r="M429" s="167"/>
      <c r="T429" s="56"/>
      <c r="AU429" s="17" t="s">
        <v>89</v>
      </c>
    </row>
    <row r="430" spans="2:47" s="1" customFormat="1" ht="11.25">
      <c r="B430" s="32"/>
      <c r="D430" s="152" t="s">
        <v>257</v>
      </c>
      <c r="F430" s="168" t="s">
        <v>460</v>
      </c>
      <c r="H430" s="169">
        <v>2.2440000000000002</v>
      </c>
      <c r="L430" s="32"/>
      <c r="M430" s="167"/>
      <c r="T430" s="56"/>
      <c r="AU430" s="17" t="s">
        <v>89</v>
      </c>
    </row>
    <row r="431" spans="2:47" s="1" customFormat="1" ht="11.25">
      <c r="B431" s="32"/>
      <c r="D431" s="152" t="s">
        <v>257</v>
      </c>
      <c r="F431" s="168" t="s">
        <v>461</v>
      </c>
      <c r="H431" s="169">
        <v>4.125</v>
      </c>
      <c r="L431" s="32"/>
      <c r="M431" s="167"/>
      <c r="T431" s="56"/>
      <c r="AU431" s="17" t="s">
        <v>89</v>
      </c>
    </row>
    <row r="432" spans="2:47" s="1" customFormat="1" ht="11.25">
      <c r="B432" s="32"/>
      <c r="D432" s="152" t="s">
        <v>257</v>
      </c>
      <c r="F432" s="168" t="s">
        <v>252</v>
      </c>
      <c r="H432" s="169">
        <v>6.3689999999999998</v>
      </c>
      <c r="L432" s="32"/>
      <c r="M432" s="167"/>
      <c r="T432" s="56"/>
      <c r="AU432" s="17" t="s">
        <v>89</v>
      </c>
    </row>
    <row r="433" spans="2:65" s="1" customFormat="1" ht="11.25">
      <c r="B433" s="32"/>
      <c r="D433" s="152" t="s">
        <v>257</v>
      </c>
      <c r="F433" s="166" t="s">
        <v>584</v>
      </c>
      <c r="L433" s="32"/>
      <c r="M433" s="167"/>
      <c r="T433" s="56"/>
      <c r="AU433" s="17" t="s">
        <v>89</v>
      </c>
    </row>
    <row r="434" spans="2:65" s="1" customFormat="1" ht="11.25">
      <c r="B434" s="32"/>
      <c r="D434" s="152" t="s">
        <v>257</v>
      </c>
      <c r="F434" s="168" t="s">
        <v>582</v>
      </c>
      <c r="H434" s="169">
        <v>39.378</v>
      </c>
      <c r="L434" s="32"/>
      <c r="M434" s="167"/>
      <c r="T434" s="56"/>
      <c r="AU434" s="17" t="s">
        <v>89</v>
      </c>
    </row>
    <row r="435" spans="2:65" s="1" customFormat="1" ht="11.25">
      <c r="B435" s="32"/>
      <c r="D435" s="152" t="s">
        <v>257</v>
      </c>
      <c r="F435" s="168" t="s">
        <v>252</v>
      </c>
      <c r="H435" s="169">
        <v>39.378</v>
      </c>
      <c r="L435" s="32"/>
      <c r="M435" s="167"/>
      <c r="T435" s="56"/>
      <c r="AU435" s="17" t="s">
        <v>89</v>
      </c>
    </row>
    <row r="436" spans="2:65" s="1" customFormat="1" ht="37.9" customHeight="1">
      <c r="B436" s="32"/>
      <c r="C436" s="138" t="s">
        <v>536</v>
      </c>
      <c r="D436" s="138" t="s">
        <v>232</v>
      </c>
      <c r="E436" s="139" t="s">
        <v>586</v>
      </c>
      <c r="F436" s="140" t="s">
        <v>587</v>
      </c>
      <c r="G436" s="141" t="s">
        <v>434</v>
      </c>
      <c r="H436" s="142">
        <v>29.533999999999999</v>
      </c>
      <c r="I436" s="143"/>
      <c r="J436" s="144">
        <f>ROUND(I436*H436,2)</f>
        <v>0</v>
      </c>
      <c r="K436" s="140" t="s">
        <v>236</v>
      </c>
      <c r="L436" s="32"/>
      <c r="M436" s="145" t="s">
        <v>1</v>
      </c>
      <c r="N436" s="146" t="s">
        <v>46</v>
      </c>
      <c r="P436" s="147">
        <f>O436*H436</f>
        <v>0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AR436" s="149" t="s">
        <v>237</v>
      </c>
      <c r="AT436" s="149" t="s">
        <v>232</v>
      </c>
      <c r="AU436" s="149" t="s">
        <v>89</v>
      </c>
      <c r="AY436" s="17" t="s">
        <v>230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21</v>
      </c>
      <c r="BK436" s="150">
        <f>ROUND(I436*H436,2)</f>
        <v>0</v>
      </c>
      <c r="BL436" s="17" t="s">
        <v>237</v>
      </c>
      <c r="BM436" s="149" t="s">
        <v>588</v>
      </c>
    </row>
    <row r="437" spans="2:65" s="12" customFormat="1" ht="11.25">
      <c r="B437" s="151"/>
      <c r="D437" s="152" t="s">
        <v>250</v>
      </c>
      <c r="E437" s="153" t="s">
        <v>1</v>
      </c>
      <c r="F437" s="154" t="s">
        <v>589</v>
      </c>
      <c r="H437" s="155">
        <v>29.533999999999999</v>
      </c>
      <c r="I437" s="156"/>
      <c r="L437" s="151"/>
      <c r="M437" s="157"/>
      <c r="T437" s="158"/>
      <c r="AT437" s="153" t="s">
        <v>250</v>
      </c>
      <c r="AU437" s="153" t="s">
        <v>89</v>
      </c>
      <c r="AV437" s="12" t="s">
        <v>89</v>
      </c>
      <c r="AW437" s="12" t="s">
        <v>36</v>
      </c>
      <c r="AX437" s="12" t="s">
        <v>21</v>
      </c>
      <c r="AY437" s="153" t="s">
        <v>230</v>
      </c>
    </row>
    <row r="438" spans="2:65" s="1" customFormat="1" ht="11.25">
      <c r="B438" s="32"/>
      <c r="D438" s="152" t="s">
        <v>257</v>
      </c>
      <c r="F438" s="166" t="s">
        <v>584</v>
      </c>
      <c r="L438" s="32"/>
      <c r="M438" s="167"/>
      <c r="T438" s="56"/>
      <c r="AU438" s="17" t="s">
        <v>89</v>
      </c>
    </row>
    <row r="439" spans="2:65" s="1" customFormat="1" ht="11.25">
      <c r="B439" s="32"/>
      <c r="D439" s="152" t="s">
        <v>257</v>
      </c>
      <c r="F439" s="168" t="s">
        <v>582</v>
      </c>
      <c r="H439" s="169">
        <v>39.378</v>
      </c>
      <c r="L439" s="32"/>
      <c r="M439" s="167"/>
      <c r="T439" s="56"/>
      <c r="AU439" s="17" t="s">
        <v>89</v>
      </c>
    </row>
    <row r="440" spans="2:65" s="1" customFormat="1" ht="11.25">
      <c r="B440" s="32"/>
      <c r="D440" s="152" t="s">
        <v>257</v>
      </c>
      <c r="F440" s="168" t="s">
        <v>252</v>
      </c>
      <c r="H440" s="169">
        <v>39.378</v>
      </c>
      <c r="L440" s="32"/>
      <c r="M440" s="167"/>
      <c r="T440" s="56"/>
      <c r="AU440" s="17" t="s">
        <v>89</v>
      </c>
    </row>
    <row r="441" spans="2:65" s="1" customFormat="1" ht="11.25">
      <c r="B441" s="32"/>
      <c r="D441" s="152" t="s">
        <v>257</v>
      </c>
      <c r="F441" s="170" t="s">
        <v>535</v>
      </c>
      <c r="L441" s="32"/>
      <c r="M441" s="167"/>
      <c r="T441" s="56"/>
      <c r="AU441" s="17" t="s">
        <v>89</v>
      </c>
    </row>
    <row r="442" spans="2:65" s="1" customFormat="1" ht="11.25">
      <c r="B442" s="32"/>
      <c r="D442" s="152" t="s">
        <v>257</v>
      </c>
      <c r="F442" s="171" t="s">
        <v>1724</v>
      </c>
      <c r="H442" s="169">
        <v>12.989000000000001</v>
      </c>
      <c r="L442" s="32"/>
      <c r="M442" s="167"/>
      <c r="T442" s="56"/>
      <c r="AU442" s="17" t="s">
        <v>89</v>
      </c>
    </row>
    <row r="443" spans="2:65" s="1" customFormat="1" ht="11.25">
      <c r="B443" s="32"/>
      <c r="D443" s="152" t="s">
        <v>257</v>
      </c>
      <c r="F443" s="171" t="s">
        <v>1725</v>
      </c>
      <c r="H443" s="169">
        <v>5.7350000000000003</v>
      </c>
      <c r="L443" s="32"/>
      <c r="M443" s="167"/>
      <c r="T443" s="56"/>
      <c r="AU443" s="17" t="s">
        <v>89</v>
      </c>
    </row>
    <row r="444" spans="2:65" s="1" customFormat="1" ht="11.25">
      <c r="B444" s="32"/>
      <c r="D444" s="152" t="s">
        <v>257</v>
      </c>
      <c r="F444" s="171" t="s">
        <v>1726</v>
      </c>
      <c r="H444" s="169">
        <v>14.167999999999999</v>
      </c>
      <c r="L444" s="32"/>
      <c r="M444" s="167"/>
      <c r="T444" s="56"/>
      <c r="AU444" s="17" t="s">
        <v>89</v>
      </c>
    </row>
    <row r="445" spans="2:65" s="1" customFormat="1" ht="11.25">
      <c r="B445" s="32"/>
      <c r="D445" s="152" t="s">
        <v>257</v>
      </c>
      <c r="F445" s="171" t="s">
        <v>1727</v>
      </c>
      <c r="H445" s="169">
        <v>6.3179999999999996</v>
      </c>
      <c r="L445" s="32"/>
      <c r="M445" s="167"/>
      <c r="T445" s="56"/>
      <c r="AU445" s="17" t="s">
        <v>89</v>
      </c>
    </row>
    <row r="446" spans="2:65" s="1" customFormat="1" ht="11.25">
      <c r="B446" s="32"/>
      <c r="D446" s="152" t="s">
        <v>257</v>
      </c>
      <c r="F446" s="171" t="s">
        <v>1728</v>
      </c>
      <c r="H446" s="169">
        <v>6.5579999999999998</v>
      </c>
      <c r="L446" s="32"/>
      <c r="M446" s="167"/>
      <c r="T446" s="56"/>
      <c r="AU446" s="17" t="s">
        <v>89</v>
      </c>
    </row>
    <row r="447" spans="2:65" s="1" customFormat="1" ht="11.25">
      <c r="B447" s="32"/>
      <c r="D447" s="152" t="s">
        <v>257</v>
      </c>
      <c r="F447" s="171" t="s">
        <v>1729</v>
      </c>
      <c r="H447" s="169">
        <v>6.6509999999999998</v>
      </c>
      <c r="L447" s="32"/>
      <c r="M447" s="167"/>
      <c r="T447" s="56"/>
      <c r="AU447" s="17" t="s">
        <v>89</v>
      </c>
    </row>
    <row r="448" spans="2:65" s="1" customFormat="1" ht="11.25">
      <c r="B448" s="32"/>
      <c r="D448" s="152" t="s">
        <v>257</v>
      </c>
      <c r="F448" s="171" t="s">
        <v>1730</v>
      </c>
      <c r="H448" s="169">
        <v>1.925</v>
      </c>
      <c r="L448" s="32"/>
      <c r="M448" s="167"/>
      <c r="T448" s="56"/>
      <c r="AU448" s="17" t="s">
        <v>89</v>
      </c>
    </row>
    <row r="449" spans="2:47" s="1" customFormat="1" ht="11.25">
      <c r="B449" s="32"/>
      <c r="D449" s="152" t="s">
        <v>257</v>
      </c>
      <c r="F449" s="171" t="s">
        <v>509</v>
      </c>
      <c r="H449" s="169">
        <v>0</v>
      </c>
      <c r="L449" s="32"/>
      <c r="M449" s="167"/>
      <c r="T449" s="56"/>
      <c r="AU449" s="17" t="s">
        <v>89</v>
      </c>
    </row>
    <row r="450" spans="2:47" s="1" customFormat="1" ht="11.25">
      <c r="B450" s="32"/>
      <c r="D450" s="152" t="s">
        <v>257</v>
      </c>
      <c r="F450" s="171" t="s">
        <v>1731</v>
      </c>
      <c r="H450" s="169">
        <v>-2.464</v>
      </c>
      <c r="L450" s="32"/>
      <c r="M450" s="167"/>
      <c r="T450" s="56"/>
      <c r="AU450" s="17" t="s">
        <v>89</v>
      </c>
    </row>
    <row r="451" spans="2:47" s="1" customFormat="1" ht="11.25">
      <c r="B451" s="32"/>
      <c r="D451" s="152" t="s">
        <v>257</v>
      </c>
      <c r="F451" s="171" t="s">
        <v>511</v>
      </c>
      <c r="H451" s="169">
        <v>-0.35199999999999998</v>
      </c>
      <c r="L451" s="32"/>
      <c r="M451" s="167"/>
      <c r="T451" s="56"/>
      <c r="AU451" s="17" t="s">
        <v>89</v>
      </c>
    </row>
    <row r="452" spans="2:47" s="1" customFormat="1" ht="11.25">
      <c r="B452" s="32"/>
      <c r="D452" s="152" t="s">
        <v>257</v>
      </c>
      <c r="F452" s="171" t="s">
        <v>512</v>
      </c>
      <c r="H452" s="169">
        <v>-3.1680000000000001</v>
      </c>
      <c r="L452" s="32"/>
      <c r="M452" s="167"/>
      <c r="T452" s="56"/>
      <c r="AU452" s="17" t="s">
        <v>89</v>
      </c>
    </row>
    <row r="453" spans="2:47" s="1" customFormat="1" ht="11.25">
      <c r="B453" s="32"/>
      <c r="D453" s="152" t="s">
        <v>257</v>
      </c>
      <c r="F453" s="171" t="s">
        <v>514</v>
      </c>
      <c r="H453" s="169">
        <v>-1.117</v>
      </c>
      <c r="L453" s="32"/>
      <c r="M453" s="167"/>
      <c r="T453" s="56"/>
      <c r="AU453" s="17" t="s">
        <v>89</v>
      </c>
    </row>
    <row r="454" spans="2:47" s="1" customFormat="1" ht="11.25">
      <c r="B454" s="32"/>
      <c r="D454" s="152" t="s">
        <v>257</v>
      </c>
      <c r="F454" s="171" t="s">
        <v>515</v>
      </c>
      <c r="H454" s="169">
        <v>-7.0309999999999997</v>
      </c>
      <c r="L454" s="32"/>
      <c r="M454" s="167"/>
      <c r="T454" s="56"/>
      <c r="AU454" s="17" t="s">
        <v>89</v>
      </c>
    </row>
    <row r="455" spans="2:47" s="1" customFormat="1" ht="11.25">
      <c r="B455" s="32"/>
      <c r="D455" s="152" t="s">
        <v>257</v>
      </c>
      <c r="F455" s="171" t="s">
        <v>516</v>
      </c>
      <c r="H455" s="169">
        <v>-0.55000000000000004</v>
      </c>
      <c r="L455" s="32"/>
      <c r="M455" s="167"/>
      <c r="T455" s="56"/>
      <c r="AU455" s="17" t="s">
        <v>89</v>
      </c>
    </row>
    <row r="456" spans="2:47" s="1" customFormat="1" ht="11.25">
      <c r="B456" s="32"/>
      <c r="D456" s="152" t="s">
        <v>257</v>
      </c>
      <c r="F456" s="171" t="s">
        <v>517</v>
      </c>
      <c r="H456" s="169">
        <v>0</v>
      </c>
      <c r="L456" s="32"/>
      <c r="M456" s="167"/>
      <c r="T456" s="56"/>
      <c r="AU456" s="17" t="s">
        <v>89</v>
      </c>
    </row>
    <row r="457" spans="2:47" s="1" customFormat="1" ht="11.25">
      <c r="B457" s="32"/>
      <c r="D457" s="152" t="s">
        <v>257</v>
      </c>
      <c r="F457" s="171" t="s">
        <v>1732</v>
      </c>
      <c r="H457" s="169">
        <v>-8.6999999999999994E-2</v>
      </c>
      <c r="L457" s="32"/>
      <c r="M457" s="167"/>
      <c r="T457" s="56"/>
      <c r="AU457" s="17" t="s">
        <v>89</v>
      </c>
    </row>
    <row r="458" spans="2:47" s="1" customFormat="1" ht="11.25">
      <c r="B458" s="32"/>
      <c r="D458" s="152" t="s">
        <v>257</v>
      </c>
      <c r="F458" s="171" t="s">
        <v>1733</v>
      </c>
      <c r="H458" s="169">
        <v>-0.19700000000000001</v>
      </c>
      <c r="L458" s="32"/>
      <c r="M458" s="167"/>
      <c r="T458" s="56"/>
      <c r="AU458" s="17" t="s">
        <v>89</v>
      </c>
    </row>
    <row r="459" spans="2:47" s="1" customFormat="1" ht="11.25">
      <c r="B459" s="32"/>
      <c r="D459" s="152" t="s">
        <v>257</v>
      </c>
      <c r="F459" s="171" t="s">
        <v>524</v>
      </c>
      <c r="H459" s="169">
        <v>-6.3689999999999998</v>
      </c>
      <c r="L459" s="32"/>
      <c r="M459" s="167"/>
      <c r="T459" s="56"/>
      <c r="AU459" s="17" t="s">
        <v>89</v>
      </c>
    </row>
    <row r="460" spans="2:47" s="1" customFormat="1" ht="11.25">
      <c r="B460" s="32"/>
      <c r="D460" s="152" t="s">
        <v>257</v>
      </c>
      <c r="F460" s="171" t="s">
        <v>252</v>
      </c>
      <c r="H460" s="169">
        <v>33.009</v>
      </c>
      <c r="L460" s="32"/>
      <c r="M460" s="167"/>
      <c r="T460" s="56"/>
      <c r="AU460" s="17" t="s">
        <v>89</v>
      </c>
    </row>
    <row r="461" spans="2:47" s="1" customFormat="1" ht="11.25">
      <c r="B461" s="32"/>
      <c r="D461" s="152" t="s">
        <v>257</v>
      </c>
      <c r="F461" s="170" t="s">
        <v>475</v>
      </c>
      <c r="L461" s="32"/>
      <c r="M461" s="167"/>
      <c r="T461" s="56"/>
      <c r="AU461" s="17" t="s">
        <v>89</v>
      </c>
    </row>
    <row r="462" spans="2:47" s="1" customFormat="1" ht="11.25">
      <c r="B462" s="32"/>
      <c r="D462" s="152" t="s">
        <v>257</v>
      </c>
      <c r="F462" s="171" t="s">
        <v>460</v>
      </c>
      <c r="H462" s="169">
        <v>2.2440000000000002</v>
      </c>
      <c r="L462" s="32"/>
      <c r="M462" s="167"/>
      <c r="T462" s="56"/>
      <c r="AU462" s="17" t="s">
        <v>89</v>
      </c>
    </row>
    <row r="463" spans="2:47" s="1" customFormat="1" ht="11.25">
      <c r="B463" s="32"/>
      <c r="D463" s="152" t="s">
        <v>257</v>
      </c>
      <c r="F463" s="171" t="s">
        <v>461</v>
      </c>
      <c r="H463" s="169">
        <v>4.125</v>
      </c>
      <c r="L463" s="32"/>
      <c r="M463" s="167"/>
      <c r="T463" s="56"/>
      <c r="AU463" s="17" t="s">
        <v>89</v>
      </c>
    </row>
    <row r="464" spans="2:47" s="1" customFormat="1" ht="11.25">
      <c r="B464" s="32"/>
      <c r="D464" s="152" t="s">
        <v>257</v>
      </c>
      <c r="F464" s="171" t="s">
        <v>252</v>
      </c>
      <c r="H464" s="169">
        <v>6.3689999999999998</v>
      </c>
      <c r="L464" s="32"/>
      <c r="M464" s="167"/>
      <c r="T464" s="56"/>
      <c r="AU464" s="17" t="s">
        <v>89</v>
      </c>
    </row>
    <row r="465" spans="2:65" s="1" customFormat="1" ht="16.5" customHeight="1">
      <c r="B465" s="32"/>
      <c r="C465" s="138" t="s">
        <v>541</v>
      </c>
      <c r="D465" s="138" t="s">
        <v>232</v>
      </c>
      <c r="E465" s="139" t="s">
        <v>591</v>
      </c>
      <c r="F465" s="140" t="s">
        <v>592</v>
      </c>
      <c r="G465" s="141" t="s">
        <v>434</v>
      </c>
      <c r="H465" s="142">
        <v>39.378</v>
      </c>
      <c r="I465" s="143"/>
      <c r="J465" s="144">
        <f>ROUND(I465*H465,2)</f>
        <v>0</v>
      </c>
      <c r="K465" s="140" t="s">
        <v>248</v>
      </c>
      <c r="L465" s="32"/>
      <c r="M465" s="145" t="s">
        <v>1</v>
      </c>
      <c r="N465" s="146" t="s">
        <v>46</v>
      </c>
      <c r="P465" s="147">
        <f>O465*H465</f>
        <v>0</v>
      </c>
      <c r="Q465" s="147">
        <v>0</v>
      </c>
      <c r="R465" s="147">
        <f>Q465*H465</f>
        <v>0</v>
      </c>
      <c r="S465" s="147">
        <v>0</v>
      </c>
      <c r="T465" s="148">
        <f>S465*H465</f>
        <v>0</v>
      </c>
      <c r="AR465" s="149" t="s">
        <v>237</v>
      </c>
      <c r="AT465" s="149" t="s">
        <v>232</v>
      </c>
      <c r="AU465" s="149" t="s">
        <v>89</v>
      </c>
      <c r="AY465" s="17" t="s">
        <v>230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21</v>
      </c>
      <c r="BK465" s="150">
        <f>ROUND(I465*H465,2)</f>
        <v>0</v>
      </c>
      <c r="BL465" s="17" t="s">
        <v>237</v>
      </c>
      <c r="BM465" s="149" t="s">
        <v>593</v>
      </c>
    </row>
    <row r="466" spans="2:65" s="12" customFormat="1" ht="11.25">
      <c r="B466" s="151"/>
      <c r="D466" s="152" t="s">
        <v>250</v>
      </c>
      <c r="E466" s="153" t="s">
        <v>1</v>
      </c>
      <c r="F466" s="154" t="s">
        <v>129</v>
      </c>
      <c r="H466" s="155">
        <v>39.378</v>
      </c>
      <c r="I466" s="156"/>
      <c r="L466" s="151"/>
      <c r="M466" s="157"/>
      <c r="T466" s="158"/>
      <c r="AT466" s="153" t="s">
        <v>250</v>
      </c>
      <c r="AU466" s="153" t="s">
        <v>89</v>
      </c>
      <c r="AV466" s="12" t="s">
        <v>89</v>
      </c>
      <c r="AW466" s="12" t="s">
        <v>36</v>
      </c>
      <c r="AX466" s="12" t="s">
        <v>21</v>
      </c>
      <c r="AY466" s="153" t="s">
        <v>230</v>
      </c>
    </row>
    <row r="467" spans="2:65" s="1" customFormat="1" ht="11.25">
      <c r="B467" s="32"/>
      <c r="D467" s="152" t="s">
        <v>257</v>
      </c>
      <c r="F467" s="166" t="s">
        <v>584</v>
      </c>
      <c r="L467" s="32"/>
      <c r="M467" s="167"/>
      <c r="T467" s="56"/>
      <c r="AU467" s="17" t="s">
        <v>89</v>
      </c>
    </row>
    <row r="468" spans="2:65" s="1" customFormat="1" ht="11.25">
      <c r="B468" s="32"/>
      <c r="D468" s="152" t="s">
        <v>257</v>
      </c>
      <c r="F468" s="168" t="s">
        <v>582</v>
      </c>
      <c r="H468" s="169">
        <v>39.378</v>
      </c>
      <c r="L468" s="32"/>
      <c r="M468" s="167"/>
      <c r="T468" s="56"/>
      <c r="AU468" s="17" t="s">
        <v>89</v>
      </c>
    </row>
    <row r="469" spans="2:65" s="1" customFormat="1" ht="11.25">
      <c r="B469" s="32"/>
      <c r="D469" s="152" t="s">
        <v>257</v>
      </c>
      <c r="F469" s="168" t="s">
        <v>252</v>
      </c>
      <c r="H469" s="169">
        <v>39.378</v>
      </c>
      <c r="L469" s="32"/>
      <c r="M469" s="167"/>
      <c r="T469" s="56"/>
      <c r="AU469" s="17" t="s">
        <v>89</v>
      </c>
    </row>
    <row r="470" spans="2:65" s="1" customFormat="1" ht="11.25">
      <c r="B470" s="32"/>
      <c r="D470" s="152" t="s">
        <v>257</v>
      </c>
      <c r="F470" s="170" t="s">
        <v>535</v>
      </c>
      <c r="L470" s="32"/>
      <c r="M470" s="167"/>
      <c r="T470" s="56"/>
      <c r="AU470" s="17" t="s">
        <v>89</v>
      </c>
    </row>
    <row r="471" spans="2:65" s="1" customFormat="1" ht="11.25">
      <c r="B471" s="32"/>
      <c r="D471" s="152" t="s">
        <v>257</v>
      </c>
      <c r="F471" s="171" t="s">
        <v>1724</v>
      </c>
      <c r="H471" s="169">
        <v>12.989000000000001</v>
      </c>
      <c r="L471" s="32"/>
      <c r="M471" s="167"/>
      <c r="T471" s="56"/>
      <c r="AU471" s="17" t="s">
        <v>89</v>
      </c>
    </row>
    <row r="472" spans="2:65" s="1" customFormat="1" ht="11.25">
      <c r="B472" s="32"/>
      <c r="D472" s="152" t="s">
        <v>257</v>
      </c>
      <c r="F472" s="171" t="s">
        <v>1725</v>
      </c>
      <c r="H472" s="169">
        <v>5.7350000000000003</v>
      </c>
      <c r="L472" s="32"/>
      <c r="M472" s="167"/>
      <c r="T472" s="56"/>
      <c r="AU472" s="17" t="s">
        <v>89</v>
      </c>
    </row>
    <row r="473" spans="2:65" s="1" customFormat="1" ht="11.25">
      <c r="B473" s="32"/>
      <c r="D473" s="152" t="s">
        <v>257</v>
      </c>
      <c r="F473" s="171" t="s">
        <v>1726</v>
      </c>
      <c r="H473" s="169">
        <v>14.167999999999999</v>
      </c>
      <c r="L473" s="32"/>
      <c r="M473" s="167"/>
      <c r="T473" s="56"/>
      <c r="AU473" s="17" t="s">
        <v>89</v>
      </c>
    </row>
    <row r="474" spans="2:65" s="1" customFormat="1" ht="11.25">
      <c r="B474" s="32"/>
      <c r="D474" s="152" t="s">
        <v>257</v>
      </c>
      <c r="F474" s="171" t="s">
        <v>1727</v>
      </c>
      <c r="H474" s="169">
        <v>6.3179999999999996</v>
      </c>
      <c r="L474" s="32"/>
      <c r="M474" s="167"/>
      <c r="T474" s="56"/>
      <c r="AU474" s="17" t="s">
        <v>89</v>
      </c>
    </row>
    <row r="475" spans="2:65" s="1" customFormat="1" ht="11.25">
      <c r="B475" s="32"/>
      <c r="D475" s="152" t="s">
        <v>257</v>
      </c>
      <c r="F475" s="171" t="s">
        <v>1728</v>
      </c>
      <c r="H475" s="169">
        <v>6.5579999999999998</v>
      </c>
      <c r="L475" s="32"/>
      <c r="M475" s="167"/>
      <c r="T475" s="56"/>
      <c r="AU475" s="17" t="s">
        <v>89</v>
      </c>
    </row>
    <row r="476" spans="2:65" s="1" customFormat="1" ht="11.25">
      <c r="B476" s="32"/>
      <c r="D476" s="152" t="s">
        <v>257</v>
      </c>
      <c r="F476" s="171" t="s">
        <v>1729</v>
      </c>
      <c r="H476" s="169">
        <v>6.6509999999999998</v>
      </c>
      <c r="L476" s="32"/>
      <c r="M476" s="167"/>
      <c r="T476" s="56"/>
      <c r="AU476" s="17" t="s">
        <v>89</v>
      </c>
    </row>
    <row r="477" spans="2:65" s="1" customFormat="1" ht="11.25">
      <c r="B477" s="32"/>
      <c r="D477" s="152" t="s">
        <v>257</v>
      </c>
      <c r="F477" s="171" t="s">
        <v>1730</v>
      </c>
      <c r="H477" s="169">
        <v>1.925</v>
      </c>
      <c r="L477" s="32"/>
      <c r="M477" s="167"/>
      <c r="T477" s="56"/>
      <c r="AU477" s="17" t="s">
        <v>89</v>
      </c>
    </row>
    <row r="478" spans="2:65" s="1" customFormat="1" ht="11.25">
      <c r="B478" s="32"/>
      <c r="D478" s="152" t="s">
        <v>257</v>
      </c>
      <c r="F478" s="171" t="s">
        <v>509</v>
      </c>
      <c r="H478" s="169">
        <v>0</v>
      </c>
      <c r="L478" s="32"/>
      <c r="M478" s="167"/>
      <c r="T478" s="56"/>
      <c r="AU478" s="17" t="s">
        <v>89</v>
      </c>
    </row>
    <row r="479" spans="2:65" s="1" customFormat="1" ht="11.25">
      <c r="B479" s="32"/>
      <c r="D479" s="152" t="s">
        <v>257</v>
      </c>
      <c r="F479" s="171" t="s">
        <v>1731</v>
      </c>
      <c r="H479" s="169">
        <v>-2.464</v>
      </c>
      <c r="L479" s="32"/>
      <c r="M479" s="167"/>
      <c r="T479" s="56"/>
      <c r="AU479" s="17" t="s">
        <v>89</v>
      </c>
    </row>
    <row r="480" spans="2:65" s="1" customFormat="1" ht="11.25">
      <c r="B480" s="32"/>
      <c r="D480" s="152" t="s">
        <v>257</v>
      </c>
      <c r="F480" s="171" t="s">
        <v>511</v>
      </c>
      <c r="H480" s="169">
        <v>-0.35199999999999998</v>
      </c>
      <c r="L480" s="32"/>
      <c r="M480" s="167"/>
      <c r="T480" s="56"/>
      <c r="AU480" s="17" t="s">
        <v>89</v>
      </c>
    </row>
    <row r="481" spans="2:65" s="1" customFormat="1" ht="11.25">
      <c r="B481" s="32"/>
      <c r="D481" s="152" t="s">
        <v>257</v>
      </c>
      <c r="F481" s="171" t="s">
        <v>512</v>
      </c>
      <c r="H481" s="169">
        <v>-3.1680000000000001</v>
      </c>
      <c r="L481" s="32"/>
      <c r="M481" s="167"/>
      <c r="T481" s="56"/>
      <c r="AU481" s="17" t="s">
        <v>89</v>
      </c>
    </row>
    <row r="482" spans="2:65" s="1" customFormat="1" ht="11.25">
      <c r="B482" s="32"/>
      <c r="D482" s="152" t="s">
        <v>257</v>
      </c>
      <c r="F482" s="171" t="s">
        <v>514</v>
      </c>
      <c r="H482" s="169">
        <v>-1.117</v>
      </c>
      <c r="L482" s="32"/>
      <c r="M482" s="167"/>
      <c r="T482" s="56"/>
      <c r="AU482" s="17" t="s">
        <v>89</v>
      </c>
    </row>
    <row r="483" spans="2:65" s="1" customFormat="1" ht="11.25">
      <c r="B483" s="32"/>
      <c r="D483" s="152" t="s">
        <v>257</v>
      </c>
      <c r="F483" s="171" t="s">
        <v>515</v>
      </c>
      <c r="H483" s="169">
        <v>-7.0309999999999997</v>
      </c>
      <c r="L483" s="32"/>
      <c r="M483" s="167"/>
      <c r="T483" s="56"/>
      <c r="AU483" s="17" t="s">
        <v>89</v>
      </c>
    </row>
    <row r="484" spans="2:65" s="1" customFormat="1" ht="11.25">
      <c r="B484" s="32"/>
      <c r="D484" s="152" t="s">
        <v>257</v>
      </c>
      <c r="F484" s="171" t="s">
        <v>516</v>
      </c>
      <c r="H484" s="169">
        <v>-0.55000000000000004</v>
      </c>
      <c r="L484" s="32"/>
      <c r="M484" s="167"/>
      <c r="T484" s="56"/>
      <c r="AU484" s="17" t="s">
        <v>89</v>
      </c>
    </row>
    <row r="485" spans="2:65" s="1" customFormat="1" ht="11.25">
      <c r="B485" s="32"/>
      <c r="D485" s="152" t="s">
        <v>257</v>
      </c>
      <c r="F485" s="171" t="s">
        <v>517</v>
      </c>
      <c r="H485" s="169">
        <v>0</v>
      </c>
      <c r="L485" s="32"/>
      <c r="M485" s="167"/>
      <c r="T485" s="56"/>
      <c r="AU485" s="17" t="s">
        <v>89</v>
      </c>
    </row>
    <row r="486" spans="2:65" s="1" customFormat="1" ht="11.25">
      <c r="B486" s="32"/>
      <c r="D486" s="152" t="s">
        <v>257</v>
      </c>
      <c r="F486" s="171" t="s">
        <v>1732</v>
      </c>
      <c r="H486" s="169">
        <v>-8.6999999999999994E-2</v>
      </c>
      <c r="L486" s="32"/>
      <c r="M486" s="167"/>
      <c r="T486" s="56"/>
      <c r="AU486" s="17" t="s">
        <v>89</v>
      </c>
    </row>
    <row r="487" spans="2:65" s="1" customFormat="1" ht="11.25">
      <c r="B487" s="32"/>
      <c r="D487" s="152" t="s">
        <v>257</v>
      </c>
      <c r="F487" s="171" t="s">
        <v>1733</v>
      </c>
      <c r="H487" s="169">
        <v>-0.19700000000000001</v>
      </c>
      <c r="L487" s="32"/>
      <c r="M487" s="167"/>
      <c r="T487" s="56"/>
      <c r="AU487" s="17" t="s">
        <v>89</v>
      </c>
    </row>
    <row r="488" spans="2:65" s="1" customFormat="1" ht="11.25">
      <c r="B488" s="32"/>
      <c r="D488" s="152" t="s">
        <v>257</v>
      </c>
      <c r="F488" s="171" t="s">
        <v>524</v>
      </c>
      <c r="H488" s="169">
        <v>-6.3689999999999998</v>
      </c>
      <c r="L488" s="32"/>
      <c r="M488" s="167"/>
      <c r="T488" s="56"/>
      <c r="AU488" s="17" t="s">
        <v>89</v>
      </c>
    </row>
    <row r="489" spans="2:65" s="1" customFormat="1" ht="11.25">
      <c r="B489" s="32"/>
      <c r="D489" s="152" t="s">
        <v>257</v>
      </c>
      <c r="F489" s="171" t="s">
        <v>252</v>
      </c>
      <c r="H489" s="169">
        <v>33.009</v>
      </c>
      <c r="L489" s="32"/>
      <c r="M489" s="167"/>
      <c r="T489" s="56"/>
      <c r="AU489" s="17" t="s">
        <v>89</v>
      </c>
    </row>
    <row r="490" spans="2:65" s="1" customFormat="1" ht="11.25">
      <c r="B490" s="32"/>
      <c r="D490" s="152" t="s">
        <v>257</v>
      </c>
      <c r="F490" s="170" t="s">
        <v>475</v>
      </c>
      <c r="L490" s="32"/>
      <c r="M490" s="167"/>
      <c r="T490" s="56"/>
      <c r="AU490" s="17" t="s">
        <v>89</v>
      </c>
    </row>
    <row r="491" spans="2:65" s="1" customFormat="1" ht="11.25">
      <c r="B491" s="32"/>
      <c r="D491" s="152" t="s">
        <v>257</v>
      </c>
      <c r="F491" s="171" t="s">
        <v>460</v>
      </c>
      <c r="H491" s="169">
        <v>2.2440000000000002</v>
      </c>
      <c r="L491" s="32"/>
      <c r="M491" s="167"/>
      <c r="T491" s="56"/>
      <c r="AU491" s="17" t="s">
        <v>89</v>
      </c>
    </row>
    <row r="492" spans="2:65" s="1" customFormat="1" ht="11.25">
      <c r="B492" s="32"/>
      <c r="D492" s="152" t="s">
        <v>257</v>
      </c>
      <c r="F492" s="171" t="s">
        <v>461</v>
      </c>
      <c r="H492" s="169">
        <v>4.125</v>
      </c>
      <c r="L492" s="32"/>
      <c r="M492" s="167"/>
      <c r="T492" s="56"/>
      <c r="AU492" s="17" t="s">
        <v>89</v>
      </c>
    </row>
    <row r="493" spans="2:65" s="1" customFormat="1" ht="11.25">
      <c r="B493" s="32"/>
      <c r="D493" s="152" t="s">
        <v>257</v>
      </c>
      <c r="F493" s="171" t="s">
        <v>252</v>
      </c>
      <c r="H493" s="169">
        <v>6.3689999999999998</v>
      </c>
      <c r="L493" s="32"/>
      <c r="M493" s="167"/>
      <c r="T493" s="56"/>
      <c r="AU493" s="17" t="s">
        <v>89</v>
      </c>
    </row>
    <row r="494" spans="2:65" s="1" customFormat="1" ht="24.2" customHeight="1">
      <c r="B494" s="32"/>
      <c r="C494" s="138" t="s">
        <v>568</v>
      </c>
      <c r="D494" s="138" t="s">
        <v>232</v>
      </c>
      <c r="E494" s="139" t="s">
        <v>595</v>
      </c>
      <c r="F494" s="140" t="s">
        <v>596</v>
      </c>
      <c r="G494" s="141" t="s">
        <v>434</v>
      </c>
      <c r="H494" s="142">
        <v>21.693000000000001</v>
      </c>
      <c r="I494" s="143"/>
      <c r="J494" s="144">
        <f>ROUND(I494*H494,2)</f>
        <v>0</v>
      </c>
      <c r="K494" s="140" t="s">
        <v>236</v>
      </c>
      <c r="L494" s="32"/>
      <c r="M494" s="145" t="s">
        <v>1</v>
      </c>
      <c r="N494" s="146" t="s">
        <v>46</v>
      </c>
      <c r="P494" s="147">
        <f>O494*H494</f>
        <v>0</v>
      </c>
      <c r="Q494" s="147">
        <v>0</v>
      </c>
      <c r="R494" s="147">
        <f>Q494*H494</f>
        <v>0</v>
      </c>
      <c r="S494" s="147">
        <v>0</v>
      </c>
      <c r="T494" s="148">
        <f>S494*H494</f>
        <v>0</v>
      </c>
      <c r="AR494" s="149" t="s">
        <v>237</v>
      </c>
      <c r="AT494" s="149" t="s">
        <v>232</v>
      </c>
      <c r="AU494" s="149" t="s">
        <v>89</v>
      </c>
      <c r="AY494" s="17" t="s">
        <v>230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7" t="s">
        <v>21</v>
      </c>
      <c r="BK494" s="150">
        <f>ROUND(I494*H494,2)</f>
        <v>0</v>
      </c>
      <c r="BL494" s="17" t="s">
        <v>237</v>
      </c>
      <c r="BM494" s="149" t="s">
        <v>597</v>
      </c>
    </row>
    <row r="495" spans="2:65" s="12" customFormat="1" ht="11.25">
      <c r="B495" s="151"/>
      <c r="D495" s="152" t="s">
        <v>250</v>
      </c>
      <c r="E495" s="153" t="s">
        <v>1</v>
      </c>
      <c r="F495" s="154" t="s">
        <v>598</v>
      </c>
      <c r="H495" s="155">
        <v>39.661999999999999</v>
      </c>
      <c r="I495" s="156"/>
      <c r="L495" s="151"/>
      <c r="M495" s="157"/>
      <c r="T495" s="158"/>
      <c r="AT495" s="153" t="s">
        <v>250</v>
      </c>
      <c r="AU495" s="153" t="s">
        <v>89</v>
      </c>
      <c r="AV495" s="12" t="s">
        <v>89</v>
      </c>
      <c r="AW495" s="12" t="s">
        <v>36</v>
      </c>
      <c r="AX495" s="12" t="s">
        <v>81</v>
      </c>
      <c r="AY495" s="153" t="s">
        <v>230</v>
      </c>
    </row>
    <row r="496" spans="2:65" s="14" customFormat="1" ht="11.25">
      <c r="B496" s="172"/>
      <c r="D496" s="152" t="s">
        <v>250</v>
      </c>
      <c r="E496" s="173" t="s">
        <v>1</v>
      </c>
      <c r="F496" s="174" t="s">
        <v>599</v>
      </c>
      <c r="H496" s="173" t="s">
        <v>1</v>
      </c>
      <c r="I496" s="175"/>
      <c r="L496" s="172"/>
      <c r="M496" s="176"/>
      <c r="T496" s="177"/>
      <c r="AT496" s="173" t="s">
        <v>250</v>
      </c>
      <c r="AU496" s="173" t="s">
        <v>89</v>
      </c>
      <c r="AV496" s="14" t="s">
        <v>21</v>
      </c>
      <c r="AW496" s="14" t="s">
        <v>36</v>
      </c>
      <c r="AX496" s="14" t="s">
        <v>81</v>
      </c>
      <c r="AY496" s="173" t="s">
        <v>230</v>
      </c>
    </row>
    <row r="497" spans="2:51" s="12" customFormat="1" ht="11.25">
      <c r="B497" s="151"/>
      <c r="D497" s="152" t="s">
        <v>250</v>
      </c>
      <c r="E497" s="153" t="s">
        <v>1</v>
      </c>
      <c r="F497" s="154" t="s">
        <v>1743</v>
      </c>
      <c r="H497" s="155">
        <v>-5.7519999999999998</v>
      </c>
      <c r="I497" s="156"/>
      <c r="L497" s="151"/>
      <c r="M497" s="157"/>
      <c r="T497" s="158"/>
      <c r="AT497" s="153" t="s">
        <v>250</v>
      </c>
      <c r="AU497" s="153" t="s">
        <v>89</v>
      </c>
      <c r="AV497" s="12" t="s">
        <v>89</v>
      </c>
      <c r="AW497" s="12" t="s">
        <v>36</v>
      </c>
      <c r="AX497" s="12" t="s">
        <v>81</v>
      </c>
      <c r="AY497" s="153" t="s">
        <v>230</v>
      </c>
    </row>
    <row r="498" spans="2:51" s="12" customFormat="1" ht="11.25">
      <c r="B498" s="151"/>
      <c r="D498" s="152" t="s">
        <v>250</v>
      </c>
      <c r="E498" s="153" t="s">
        <v>1</v>
      </c>
      <c r="F498" s="154" t="s">
        <v>1744</v>
      </c>
      <c r="H498" s="155">
        <v>-5.6980000000000004</v>
      </c>
      <c r="I498" s="156"/>
      <c r="L498" s="151"/>
      <c r="M498" s="157"/>
      <c r="T498" s="158"/>
      <c r="AT498" s="153" t="s">
        <v>250</v>
      </c>
      <c r="AU498" s="153" t="s">
        <v>89</v>
      </c>
      <c r="AV498" s="12" t="s">
        <v>89</v>
      </c>
      <c r="AW498" s="12" t="s">
        <v>36</v>
      </c>
      <c r="AX498" s="12" t="s">
        <v>81</v>
      </c>
      <c r="AY498" s="153" t="s">
        <v>230</v>
      </c>
    </row>
    <row r="499" spans="2:51" s="12" customFormat="1" ht="11.25">
      <c r="B499" s="151"/>
      <c r="D499" s="152" t="s">
        <v>250</v>
      </c>
      <c r="E499" s="153" t="s">
        <v>1</v>
      </c>
      <c r="F499" s="154" t="s">
        <v>1745</v>
      </c>
      <c r="H499" s="155">
        <v>-0.53900000000000003</v>
      </c>
      <c r="I499" s="156"/>
      <c r="L499" s="151"/>
      <c r="M499" s="157"/>
      <c r="T499" s="158"/>
      <c r="AT499" s="153" t="s">
        <v>250</v>
      </c>
      <c r="AU499" s="153" t="s">
        <v>89</v>
      </c>
      <c r="AV499" s="12" t="s">
        <v>89</v>
      </c>
      <c r="AW499" s="12" t="s">
        <v>36</v>
      </c>
      <c r="AX499" s="12" t="s">
        <v>81</v>
      </c>
      <c r="AY499" s="153" t="s">
        <v>230</v>
      </c>
    </row>
    <row r="500" spans="2:51" s="12" customFormat="1" ht="11.25">
      <c r="B500" s="151"/>
      <c r="D500" s="152" t="s">
        <v>250</v>
      </c>
      <c r="E500" s="153" t="s">
        <v>1</v>
      </c>
      <c r="F500" s="154" t="s">
        <v>1746</v>
      </c>
      <c r="H500" s="155">
        <v>-5.98</v>
      </c>
      <c r="I500" s="156"/>
      <c r="L500" s="151"/>
      <c r="M500" s="157"/>
      <c r="T500" s="158"/>
      <c r="AT500" s="153" t="s">
        <v>250</v>
      </c>
      <c r="AU500" s="153" t="s">
        <v>89</v>
      </c>
      <c r="AV500" s="12" t="s">
        <v>89</v>
      </c>
      <c r="AW500" s="12" t="s">
        <v>36</v>
      </c>
      <c r="AX500" s="12" t="s">
        <v>81</v>
      </c>
      <c r="AY500" s="153" t="s">
        <v>230</v>
      </c>
    </row>
    <row r="501" spans="2:51" s="13" customFormat="1" ht="11.25">
      <c r="B501" s="159"/>
      <c r="D501" s="152" t="s">
        <v>250</v>
      </c>
      <c r="E501" s="160" t="s">
        <v>149</v>
      </c>
      <c r="F501" s="161" t="s">
        <v>252</v>
      </c>
      <c r="H501" s="162">
        <v>21.693000000000001</v>
      </c>
      <c r="I501" s="163"/>
      <c r="L501" s="159"/>
      <c r="M501" s="164"/>
      <c r="T501" s="165"/>
      <c r="AT501" s="160" t="s">
        <v>250</v>
      </c>
      <c r="AU501" s="160" t="s">
        <v>89</v>
      </c>
      <c r="AV501" s="13" t="s">
        <v>237</v>
      </c>
      <c r="AW501" s="13" t="s">
        <v>36</v>
      </c>
      <c r="AX501" s="13" t="s">
        <v>21</v>
      </c>
      <c r="AY501" s="160" t="s">
        <v>230</v>
      </c>
    </row>
    <row r="502" spans="2:51" s="1" customFormat="1" ht="11.25">
      <c r="B502" s="32"/>
      <c r="D502" s="152" t="s">
        <v>257</v>
      </c>
      <c r="F502" s="166" t="s">
        <v>604</v>
      </c>
      <c r="L502" s="32"/>
      <c r="M502" s="167"/>
      <c r="T502" s="56"/>
      <c r="AU502" s="17" t="s">
        <v>89</v>
      </c>
    </row>
    <row r="503" spans="2:51" s="1" customFormat="1" ht="11.25">
      <c r="B503" s="32"/>
      <c r="D503" s="152" t="s">
        <v>257</v>
      </c>
      <c r="F503" s="168" t="s">
        <v>1724</v>
      </c>
      <c r="H503" s="169">
        <v>12.989000000000001</v>
      </c>
      <c r="L503" s="32"/>
      <c r="M503" s="167"/>
      <c r="T503" s="56"/>
      <c r="AU503" s="17" t="s">
        <v>89</v>
      </c>
    </row>
    <row r="504" spans="2:51" s="1" customFormat="1" ht="11.25">
      <c r="B504" s="32"/>
      <c r="D504" s="152" t="s">
        <v>257</v>
      </c>
      <c r="F504" s="168" t="s">
        <v>1725</v>
      </c>
      <c r="H504" s="169">
        <v>5.7350000000000003</v>
      </c>
      <c r="L504" s="32"/>
      <c r="M504" s="167"/>
      <c r="T504" s="56"/>
      <c r="AU504" s="17" t="s">
        <v>89</v>
      </c>
    </row>
    <row r="505" spans="2:51" s="1" customFormat="1" ht="11.25">
      <c r="B505" s="32"/>
      <c r="D505" s="152" t="s">
        <v>257</v>
      </c>
      <c r="F505" s="168" t="s">
        <v>1726</v>
      </c>
      <c r="H505" s="169">
        <v>14.167999999999999</v>
      </c>
      <c r="L505" s="32"/>
      <c r="M505" s="167"/>
      <c r="T505" s="56"/>
      <c r="AU505" s="17" t="s">
        <v>89</v>
      </c>
    </row>
    <row r="506" spans="2:51" s="1" customFormat="1" ht="11.25">
      <c r="B506" s="32"/>
      <c r="D506" s="152" t="s">
        <v>257</v>
      </c>
      <c r="F506" s="168" t="s">
        <v>1727</v>
      </c>
      <c r="H506" s="169">
        <v>6.3179999999999996</v>
      </c>
      <c r="L506" s="32"/>
      <c r="M506" s="167"/>
      <c r="T506" s="56"/>
      <c r="AU506" s="17" t="s">
        <v>89</v>
      </c>
    </row>
    <row r="507" spans="2:51" s="1" customFormat="1" ht="11.25">
      <c r="B507" s="32"/>
      <c r="D507" s="152" t="s">
        <v>257</v>
      </c>
      <c r="F507" s="168" t="s">
        <v>1728</v>
      </c>
      <c r="H507" s="169">
        <v>6.5579999999999998</v>
      </c>
      <c r="L507" s="32"/>
      <c r="M507" s="167"/>
      <c r="T507" s="56"/>
      <c r="AU507" s="17" t="s">
        <v>89</v>
      </c>
    </row>
    <row r="508" spans="2:51" s="1" customFormat="1" ht="11.25">
      <c r="B508" s="32"/>
      <c r="D508" s="152" t="s">
        <v>257</v>
      </c>
      <c r="F508" s="168" t="s">
        <v>1729</v>
      </c>
      <c r="H508" s="169">
        <v>6.6509999999999998</v>
      </c>
      <c r="L508" s="32"/>
      <c r="M508" s="167"/>
      <c r="T508" s="56"/>
      <c r="AU508" s="17" t="s">
        <v>89</v>
      </c>
    </row>
    <row r="509" spans="2:51" s="1" customFormat="1" ht="11.25">
      <c r="B509" s="32"/>
      <c r="D509" s="152" t="s">
        <v>257</v>
      </c>
      <c r="F509" s="168" t="s">
        <v>1730</v>
      </c>
      <c r="H509" s="169">
        <v>1.925</v>
      </c>
      <c r="L509" s="32"/>
      <c r="M509" s="167"/>
      <c r="T509" s="56"/>
      <c r="AU509" s="17" t="s">
        <v>89</v>
      </c>
    </row>
    <row r="510" spans="2:51" s="1" customFormat="1" ht="11.25">
      <c r="B510" s="32"/>
      <c r="D510" s="152" t="s">
        <v>257</v>
      </c>
      <c r="F510" s="168" t="s">
        <v>509</v>
      </c>
      <c r="H510" s="169">
        <v>0</v>
      </c>
      <c r="L510" s="32"/>
      <c r="M510" s="167"/>
      <c r="T510" s="56"/>
      <c r="AU510" s="17" t="s">
        <v>89</v>
      </c>
    </row>
    <row r="511" spans="2:51" s="1" customFormat="1" ht="11.25">
      <c r="B511" s="32"/>
      <c r="D511" s="152" t="s">
        <v>257</v>
      </c>
      <c r="F511" s="168" t="s">
        <v>1731</v>
      </c>
      <c r="H511" s="169">
        <v>-2.464</v>
      </c>
      <c r="L511" s="32"/>
      <c r="M511" s="167"/>
      <c r="T511" s="56"/>
      <c r="AU511" s="17" t="s">
        <v>89</v>
      </c>
    </row>
    <row r="512" spans="2:51" s="1" customFormat="1" ht="11.25">
      <c r="B512" s="32"/>
      <c r="D512" s="152" t="s">
        <v>257</v>
      </c>
      <c r="F512" s="168" t="s">
        <v>511</v>
      </c>
      <c r="H512" s="169">
        <v>-0.35199999999999998</v>
      </c>
      <c r="L512" s="32"/>
      <c r="M512" s="167"/>
      <c r="T512" s="56"/>
      <c r="AU512" s="17" t="s">
        <v>89</v>
      </c>
    </row>
    <row r="513" spans="2:47" s="1" customFormat="1" ht="11.25">
      <c r="B513" s="32"/>
      <c r="D513" s="152" t="s">
        <v>257</v>
      </c>
      <c r="F513" s="168" t="s">
        <v>512</v>
      </c>
      <c r="H513" s="169">
        <v>-3.1680000000000001</v>
      </c>
      <c r="L513" s="32"/>
      <c r="M513" s="167"/>
      <c r="T513" s="56"/>
      <c r="AU513" s="17" t="s">
        <v>89</v>
      </c>
    </row>
    <row r="514" spans="2:47" s="1" customFormat="1" ht="11.25">
      <c r="B514" s="32"/>
      <c r="D514" s="152" t="s">
        <v>257</v>
      </c>
      <c r="F514" s="168" t="s">
        <v>514</v>
      </c>
      <c r="H514" s="169">
        <v>-1.117</v>
      </c>
      <c r="L514" s="32"/>
      <c r="M514" s="167"/>
      <c r="T514" s="56"/>
      <c r="AU514" s="17" t="s">
        <v>89</v>
      </c>
    </row>
    <row r="515" spans="2:47" s="1" customFormat="1" ht="11.25">
      <c r="B515" s="32"/>
      <c r="D515" s="152" t="s">
        <v>257</v>
      </c>
      <c r="F515" s="168" t="s">
        <v>515</v>
      </c>
      <c r="H515" s="169">
        <v>-7.0309999999999997</v>
      </c>
      <c r="L515" s="32"/>
      <c r="M515" s="167"/>
      <c r="T515" s="56"/>
      <c r="AU515" s="17" t="s">
        <v>89</v>
      </c>
    </row>
    <row r="516" spans="2:47" s="1" customFormat="1" ht="11.25">
      <c r="B516" s="32"/>
      <c r="D516" s="152" t="s">
        <v>257</v>
      </c>
      <c r="F516" s="168" t="s">
        <v>516</v>
      </c>
      <c r="H516" s="169">
        <v>-0.55000000000000004</v>
      </c>
      <c r="L516" s="32"/>
      <c r="M516" s="167"/>
      <c r="T516" s="56"/>
      <c r="AU516" s="17" t="s">
        <v>89</v>
      </c>
    </row>
    <row r="517" spans="2:47" s="1" customFormat="1" ht="11.25">
      <c r="B517" s="32"/>
      <c r="D517" s="152" t="s">
        <v>257</v>
      </c>
      <c r="F517" s="168" t="s">
        <v>288</v>
      </c>
      <c r="H517" s="169">
        <v>39.661999999999999</v>
      </c>
      <c r="L517" s="32"/>
      <c r="M517" s="167"/>
      <c r="T517" s="56"/>
      <c r="AU517" s="17" t="s">
        <v>89</v>
      </c>
    </row>
    <row r="518" spans="2:47" s="1" customFormat="1" ht="11.25">
      <c r="B518" s="32"/>
      <c r="D518" s="152" t="s">
        <v>257</v>
      </c>
      <c r="F518" s="166" t="s">
        <v>1747</v>
      </c>
      <c r="L518" s="32"/>
      <c r="M518" s="167"/>
      <c r="T518" s="56"/>
      <c r="AU518" s="17" t="s">
        <v>89</v>
      </c>
    </row>
    <row r="519" spans="2:47" s="1" customFormat="1" ht="11.25">
      <c r="B519" s="32"/>
      <c r="D519" s="152" t="s">
        <v>257</v>
      </c>
      <c r="F519" s="168" t="s">
        <v>1668</v>
      </c>
      <c r="H519" s="169">
        <v>10.5</v>
      </c>
      <c r="L519" s="32"/>
      <c r="M519" s="167"/>
      <c r="T519" s="56"/>
      <c r="AU519" s="17" t="s">
        <v>89</v>
      </c>
    </row>
    <row r="520" spans="2:47" s="1" customFormat="1" ht="11.25">
      <c r="B520" s="32"/>
      <c r="D520" s="152" t="s">
        <v>257</v>
      </c>
      <c r="F520" s="168" t="s">
        <v>252</v>
      </c>
      <c r="H520" s="169">
        <v>10.5</v>
      </c>
      <c r="L520" s="32"/>
      <c r="M520" s="167"/>
      <c r="T520" s="56"/>
      <c r="AU520" s="17" t="s">
        <v>89</v>
      </c>
    </row>
    <row r="521" spans="2:47" s="1" customFormat="1" ht="11.25">
      <c r="B521" s="32"/>
      <c r="D521" s="152" t="s">
        <v>257</v>
      </c>
      <c r="F521" s="166" t="s">
        <v>1748</v>
      </c>
      <c r="L521" s="32"/>
      <c r="M521" s="167"/>
      <c r="T521" s="56"/>
      <c r="AU521" s="17" t="s">
        <v>89</v>
      </c>
    </row>
    <row r="522" spans="2:47" s="1" customFormat="1" ht="11.25">
      <c r="B522" s="32"/>
      <c r="D522" s="152" t="s">
        <v>257</v>
      </c>
      <c r="F522" s="168" t="s">
        <v>1749</v>
      </c>
      <c r="H522" s="169">
        <v>10</v>
      </c>
      <c r="L522" s="32"/>
      <c r="M522" s="167"/>
      <c r="T522" s="56"/>
      <c r="AU522" s="17" t="s">
        <v>89</v>
      </c>
    </row>
    <row r="523" spans="2:47" s="1" customFormat="1" ht="11.25">
      <c r="B523" s="32"/>
      <c r="D523" s="152" t="s">
        <v>257</v>
      </c>
      <c r="F523" s="168" t="s">
        <v>252</v>
      </c>
      <c r="H523" s="169">
        <v>10</v>
      </c>
      <c r="L523" s="32"/>
      <c r="M523" s="167"/>
      <c r="T523" s="56"/>
      <c r="AU523" s="17" t="s">
        <v>89</v>
      </c>
    </row>
    <row r="524" spans="2:47" s="1" customFormat="1" ht="11.25">
      <c r="B524" s="32"/>
      <c r="D524" s="152" t="s">
        <v>257</v>
      </c>
      <c r="F524" s="170" t="s">
        <v>1750</v>
      </c>
      <c r="L524" s="32"/>
      <c r="M524" s="167"/>
      <c r="T524" s="56"/>
      <c r="AU524" s="17" t="s">
        <v>89</v>
      </c>
    </row>
    <row r="525" spans="2:47" s="1" customFormat="1" ht="11.25">
      <c r="B525" s="32"/>
      <c r="D525" s="152" t="s">
        <v>257</v>
      </c>
      <c r="F525" s="171" t="s">
        <v>637</v>
      </c>
      <c r="H525" s="169">
        <v>8</v>
      </c>
      <c r="L525" s="32"/>
      <c r="M525" s="167"/>
      <c r="T525" s="56"/>
      <c r="AU525" s="17" t="s">
        <v>89</v>
      </c>
    </row>
    <row r="526" spans="2:47" s="1" customFormat="1" ht="11.25">
      <c r="B526" s="32"/>
      <c r="D526" s="152" t="s">
        <v>257</v>
      </c>
      <c r="F526" s="171" t="s">
        <v>252</v>
      </c>
      <c r="H526" s="169">
        <v>8</v>
      </c>
      <c r="L526" s="32"/>
      <c r="M526" s="167"/>
      <c r="T526" s="56"/>
      <c r="AU526" s="17" t="s">
        <v>89</v>
      </c>
    </row>
    <row r="527" spans="2:47" s="1" customFormat="1" ht="11.25">
      <c r="B527" s="32"/>
      <c r="D527" s="152" t="s">
        <v>257</v>
      </c>
      <c r="F527" s="170" t="s">
        <v>1751</v>
      </c>
      <c r="L527" s="32"/>
      <c r="M527" s="167"/>
      <c r="T527" s="56"/>
      <c r="AU527" s="17" t="s">
        <v>89</v>
      </c>
    </row>
    <row r="528" spans="2:47" s="1" customFormat="1" ht="11.25">
      <c r="B528" s="32"/>
      <c r="D528" s="152" t="s">
        <v>257</v>
      </c>
      <c r="F528" s="171" t="s">
        <v>1693</v>
      </c>
      <c r="H528" s="169">
        <v>14.3</v>
      </c>
      <c r="L528" s="32"/>
      <c r="M528" s="167"/>
      <c r="T528" s="56"/>
      <c r="AU528" s="17" t="s">
        <v>89</v>
      </c>
    </row>
    <row r="529" spans="2:65" s="1" customFormat="1" ht="11.25">
      <c r="B529" s="32"/>
      <c r="D529" s="152" t="s">
        <v>257</v>
      </c>
      <c r="F529" s="171" t="s">
        <v>252</v>
      </c>
      <c r="H529" s="169">
        <v>14.3</v>
      </c>
      <c r="L529" s="32"/>
      <c r="M529" s="167"/>
      <c r="T529" s="56"/>
      <c r="AU529" s="17" t="s">
        <v>89</v>
      </c>
    </row>
    <row r="530" spans="2:65" s="1" customFormat="1" ht="11.25">
      <c r="B530" s="32"/>
      <c r="D530" s="152" t="s">
        <v>257</v>
      </c>
      <c r="F530" s="166" t="s">
        <v>1752</v>
      </c>
      <c r="L530" s="32"/>
      <c r="M530" s="167"/>
      <c r="T530" s="56"/>
      <c r="AU530" s="17" t="s">
        <v>89</v>
      </c>
    </row>
    <row r="531" spans="2:65" s="1" customFormat="1" ht="11.25">
      <c r="B531" s="32"/>
      <c r="D531" s="152" t="s">
        <v>257</v>
      </c>
      <c r="F531" s="168" t="s">
        <v>1753</v>
      </c>
      <c r="H531" s="169">
        <v>1</v>
      </c>
      <c r="L531" s="32"/>
      <c r="M531" s="167"/>
      <c r="T531" s="56"/>
      <c r="AU531" s="17" t="s">
        <v>89</v>
      </c>
    </row>
    <row r="532" spans="2:65" s="1" customFormat="1" ht="11.25">
      <c r="B532" s="32"/>
      <c r="D532" s="152" t="s">
        <v>257</v>
      </c>
      <c r="F532" s="168" t="s">
        <v>252</v>
      </c>
      <c r="H532" s="169">
        <v>1</v>
      </c>
      <c r="L532" s="32"/>
      <c r="M532" s="167"/>
      <c r="T532" s="56"/>
      <c r="AU532" s="17" t="s">
        <v>89</v>
      </c>
    </row>
    <row r="533" spans="2:65" s="1" customFormat="1" ht="24.2" customHeight="1">
      <c r="B533" s="32"/>
      <c r="C533" s="187" t="s">
        <v>572</v>
      </c>
      <c r="D533" s="187" t="s">
        <v>606</v>
      </c>
      <c r="E533" s="188" t="s">
        <v>607</v>
      </c>
      <c r="F533" s="189" t="s">
        <v>608</v>
      </c>
      <c r="G533" s="190" t="s">
        <v>350</v>
      </c>
      <c r="H533" s="191">
        <v>41.216999999999999</v>
      </c>
      <c r="I533" s="192"/>
      <c r="J533" s="193">
        <f>ROUND(I533*H533,2)</f>
        <v>0</v>
      </c>
      <c r="K533" s="189" t="s">
        <v>248</v>
      </c>
      <c r="L533" s="194"/>
      <c r="M533" s="195" t="s">
        <v>1</v>
      </c>
      <c r="N533" s="196" t="s">
        <v>46</v>
      </c>
      <c r="P533" s="147">
        <f>O533*H533</f>
        <v>0</v>
      </c>
      <c r="Q533" s="147">
        <v>0</v>
      </c>
      <c r="R533" s="147">
        <f>Q533*H533</f>
        <v>0</v>
      </c>
      <c r="S533" s="147">
        <v>0</v>
      </c>
      <c r="T533" s="148">
        <f>S533*H533</f>
        <v>0</v>
      </c>
      <c r="AR533" s="149" t="s">
        <v>154</v>
      </c>
      <c r="AT533" s="149" t="s">
        <v>606</v>
      </c>
      <c r="AU533" s="149" t="s">
        <v>89</v>
      </c>
      <c r="AY533" s="17" t="s">
        <v>230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7" t="s">
        <v>21</v>
      </c>
      <c r="BK533" s="150">
        <f>ROUND(I533*H533,2)</f>
        <v>0</v>
      </c>
      <c r="BL533" s="17" t="s">
        <v>237</v>
      </c>
      <c r="BM533" s="149" t="s">
        <v>609</v>
      </c>
    </row>
    <row r="534" spans="2:65" s="12" customFormat="1" ht="11.25">
      <c r="B534" s="151"/>
      <c r="D534" s="152" t="s">
        <v>250</v>
      </c>
      <c r="E534" s="153" t="s">
        <v>1</v>
      </c>
      <c r="F534" s="154" t="s">
        <v>610</v>
      </c>
      <c r="H534" s="155">
        <v>41.216999999999999</v>
      </c>
      <c r="I534" s="156"/>
      <c r="L534" s="151"/>
      <c r="M534" s="157"/>
      <c r="T534" s="158"/>
      <c r="AT534" s="153" t="s">
        <v>250</v>
      </c>
      <c r="AU534" s="153" t="s">
        <v>89</v>
      </c>
      <c r="AV534" s="12" t="s">
        <v>89</v>
      </c>
      <c r="AW534" s="12" t="s">
        <v>36</v>
      </c>
      <c r="AX534" s="12" t="s">
        <v>21</v>
      </c>
      <c r="AY534" s="153" t="s">
        <v>230</v>
      </c>
    </row>
    <row r="535" spans="2:65" s="1" customFormat="1" ht="11.25">
      <c r="B535" s="32"/>
      <c r="D535" s="152" t="s">
        <v>257</v>
      </c>
      <c r="F535" s="166" t="s">
        <v>611</v>
      </c>
      <c r="L535" s="32"/>
      <c r="M535" s="167"/>
      <c r="T535" s="56"/>
      <c r="AU535" s="17" t="s">
        <v>89</v>
      </c>
    </row>
    <row r="536" spans="2:65" s="1" customFormat="1" ht="11.25">
      <c r="B536" s="32"/>
      <c r="D536" s="152" t="s">
        <v>257</v>
      </c>
      <c r="F536" s="168" t="s">
        <v>598</v>
      </c>
      <c r="H536" s="169">
        <v>39.661999999999999</v>
      </c>
      <c r="L536" s="32"/>
      <c r="M536" s="167"/>
      <c r="T536" s="56"/>
      <c r="AU536" s="17" t="s">
        <v>89</v>
      </c>
    </row>
    <row r="537" spans="2:65" s="1" customFormat="1" ht="11.25">
      <c r="B537" s="32"/>
      <c r="D537" s="152" t="s">
        <v>257</v>
      </c>
      <c r="F537" s="168" t="s">
        <v>599</v>
      </c>
      <c r="H537" s="169">
        <v>0</v>
      </c>
      <c r="L537" s="32"/>
      <c r="M537" s="167"/>
      <c r="T537" s="56"/>
      <c r="AU537" s="17" t="s">
        <v>89</v>
      </c>
    </row>
    <row r="538" spans="2:65" s="1" customFormat="1" ht="11.25">
      <c r="B538" s="32"/>
      <c r="D538" s="152" t="s">
        <v>257</v>
      </c>
      <c r="F538" s="168" t="s">
        <v>1743</v>
      </c>
      <c r="H538" s="169">
        <v>-5.7519999999999998</v>
      </c>
      <c r="L538" s="32"/>
      <c r="M538" s="167"/>
      <c r="T538" s="56"/>
      <c r="AU538" s="17" t="s">
        <v>89</v>
      </c>
    </row>
    <row r="539" spans="2:65" s="1" customFormat="1" ht="11.25">
      <c r="B539" s="32"/>
      <c r="D539" s="152" t="s">
        <v>257</v>
      </c>
      <c r="F539" s="168" t="s">
        <v>1744</v>
      </c>
      <c r="H539" s="169">
        <v>-5.6980000000000004</v>
      </c>
      <c r="L539" s="32"/>
      <c r="M539" s="167"/>
      <c r="T539" s="56"/>
      <c r="AU539" s="17" t="s">
        <v>89</v>
      </c>
    </row>
    <row r="540" spans="2:65" s="1" customFormat="1" ht="11.25">
      <c r="B540" s="32"/>
      <c r="D540" s="152" t="s">
        <v>257</v>
      </c>
      <c r="F540" s="168" t="s">
        <v>1745</v>
      </c>
      <c r="H540" s="169">
        <v>-0.53900000000000003</v>
      </c>
      <c r="L540" s="32"/>
      <c r="M540" s="167"/>
      <c r="T540" s="56"/>
      <c r="AU540" s="17" t="s">
        <v>89</v>
      </c>
    </row>
    <row r="541" spans="2:65" s="1" customFormat="1" ht="11.25">
      <c r="B541" s="32"/>
      <c r="D541" s="152" t="s">
        <v>257</v>
      </c>
      <c r="F541" s="168" t="s">
        <v>1746</v>
      </c>
      <c r="H541" s="169">
        <v>-5.98</v>
      </c>
      <c r="L541" s="32"/>
      <c r="M541" s="167"/>
      <c r="T541" s="56"/>
      <c r="AU541" s="17" t="s">
        <v>89</v>
      </c>
    </row>
    <row r="542" spans="2:65" s="1" customFormat="1" ht="11.25">
      <c r="B542" s="32"/>
      <c r="D542" s="152" t="s">
        <v>257</v>
      </c>
      <c r="F542" s="168" t="s">
        <v>252</v>
      </c>
      <c r="H542" s="169">
        <v>21.693000000000001</v>
      </c>
      <c r="L542" s="32"/>
      <c r="M542" s="167"/>
      <c r="T542" s="56"/>
      <c r="AU542" s="17" t="s">
        <v>89</v>
      </c>
    </row>
    <row r="543" spans="2:65" s="1" customFormat="1" ht="11.25">
      <c r="B543" s="32"/>
      <c r="D543" s="152" t="s">
        <v>257</v>
      </c>
      <c r="F543" s="170" t="s">
        <v>604</v>
      </c>
      <c r="L543" s="32"/>
      <c r="M543" s="167"/>
      <c r="T543" s="56"/>
      <c r="AU543" s="17" t="s">
        <v>89</v>
      </c>
    </row>
    <row r="544" spans="2:65" s="1" customFormat="1" ht="11.25">
      <c r="B544" s="32"/>
      <c r="D544" s="152" t="s">
        <v>257</v>
      </c>
      <c r="F544" s="171" t="s">
        <v>1724</v>
      </c>
      <c r="H544" s="169">
        <v>12.989000000000001</v>
      </c>
      <c r="L544" s="32"/>
      <c r="M544" s="167"/>
      <c r="T544" s="56"/>
      <c r="AU544" s="17" t="s">
        <v>89</v>
      </c>
    </row>
    <row r="545" spans="2:47" s="1" customFormat="1" ht="11.25">
      <c r="B545" s="32"/>
      <c r="D545" s="152" t="s">
        <v>257</v>
      </c>
      <c r="F545" s="171" t="s">
        <v>1725</v>
      </c>
      <c r="H545" s="169">
        <v>5.7350000000000003</v>
      </c>
      <c r="L545" s="32"/>
      <c r="M545" s="167"/>
      <c r="T545" s="56"/>
      <c r="AU545" s="17" t="s">
        <v>89</v>
      </c>
    </row>
    <row r="546" spans="2:47" s="1" customFormat="1" ht="11.25">
      <c r="B546" s="32"/>
      <c r="D546" s="152" t="s">
        <v>257</v>
      </c>
      <c r="F546" s="171" t="s">
        <v>1726</v>
      </c>
      <c r="H546" s="169">
        <v>14.167999999999999</v>
      </c>
      <c r="L546" s="32"/>
      <c r="M546" s="167"/>
      <c r="T546" s="56"/>
      <c r="AU546" s="17" t="s">
        <v>89</v>
      </c>
    </row>
    <row r="547" spans="2:47" s="1" customFormat="1" ht="11.25">
      <c r="B547" s="32"/>
      <c r="D547" s="152" t="s">
        <v>257</v>
      </c>
      <c r="F547" s="171" t="s">
        <v>1727</v>
      </c>
      <c r="H547" s="169">
        <v>6.3179999999999996</v>
      </c>
      <c r="L547" s="32"/>
      <c r="M547" s="167"/>
      <c r="T547" s="56"/>
      <c r="AU547" s="17" t="s">
        <v>89</v>
      </c>
    </row>
    <row r="548" spans="2:47" s="1" customFormat="1" ht="11.25">
      <c r="B548" s="32"/>
      <c r="D548" s="152" t="s">
        <v>257</v>
      </c>
      <c r="F548" s="171" t="s">
        <v>1728</v>
      </c>
      <c r="H548" s="169">
        <v>6.5579999999999998</v>
      </c>
      <c r="L548" s="32"/>
      <c r="M548" s="167"/>
      <c r="T548" s="56"/>
      <c r="AU548" s="17" t="s">
        <v>89</v>
      </c>
    </row>
    <row r="549" spans="2:47" s="1" customFormat="1" ht="11.25">
      <c r="B549" s="32"/>
      <c r="D549" s="152" t="s">
        <v>257</v>
      </c>
      <c r="F549" s="171" t="s">
        <v>1729</v>
      </c>
      <c r="H549" s="169">
        <v>6.6509999999999998</v>
      </c>
      <c r="L549" s="32"/>
      <c r="M549" s="167"/>
      <c r="T549" s="56"/>
      <c r="AU549" s="17" t="s">
        <v>89</v>
      </c>
    </row>
    <row r="550" spans="2:47" s="1" customFormat="1" ht="11.25">
      <c r="B550" s="32"/>
      <c r="D550" s="152" t="s">
        <v>257</v>
      </c>
      <c r="F550" s="171" t="s">
        <v>1730</v>
      </c>
      <c r="H550" s="169">
        <v>1.925</v>
      </c>
      <c r="L550" s="32"/>
      <c r="M550" s="167"/>
      <c r="T550" s="56"/>
      <c r="AU550" s="17" t="s">
        <v>89</v>
      </c>
    </row>
    <row r="551" spans="2:47" s="1" customFormat="1" ht="11.25">
      <c r="B551" s="32"/>
      <c r="D551" s="152" t="s">
        <v>257</v>
      </c>
      <c r="F551" s="171" t="s">
        <v>509</v>
      </c>
      <c r="H551" s="169">
        <v>0</v>
      </c>
      <c r="L551" s="32"/>
      <c r="M551" s="167"/>
      <c r="T551" s="56"/>
      <c r="AU551" s="17" t="s">
        <v>89</v>
      </c>
    </row>
    <row r="552" spans="2:47" s="1" customFormat="1" ht="11.25">
      <c r="B552" s="32"/>
      <c r="D552" s="152" t="s">
        <v>257</v>
      </c>
      <c r="F552" s="171" t="s">
        <v>1731</v>
      </c>
      <c r="H552" s="169">
        <v>-2.464</v>
      </c>
      <c r="L552" s="32"/>
      <c r="M552" s="167"/>
      <c r="T552" s="56"/>
      <c r="AU552" s="17" t="s">
        <v>89</v>
      </c>
    </row>
    <row r="553" spans="2:47" s="1" customFormat="1" ht="11.25">
      <c r="B553" s="32"/>
      <c r="D553" s="152" t="s">
        <v>257</v>
      </c>
      <c r="F553" s="171" t="s">
        <v>511</v>
      </c>
      <c r="H553" s="169">
        <v>-0.35199999999999998</v>
      </c>
      <c r="L553" s="32"/>
      <c r="M553" s="167"/>
      <c r="T553" s="56"/>
      <c r="AU553" s="17" t="s">
        <v>89</v>
      </c>
    </row>
    <row r="554" spans="2:47" s="1" customFormat="1" ht="11.25">
      <c r="B554" s="32"/>
      <c r="D554" s="152" t="s">
        <v>257</v>
      </c>
      <c r="F554" s="171" t="s">
        <v>512</v>
      </c>
      <c r="H554" s="169">
        <v>-3.1680000000000001</v>
      </c>
      <c r="L554" s="32"/>
      <c r="M554" s="167"/>
      <c r="T554" s="56"/>
      <c r="AU554" s="17" t="s">
        <v>89</v>
      </c>
    </row>
    <row r="555" spans="2:47" s="1" customFormat="1" ht="11.25">
      <c r="B555" s="32"/>
      <c r="D555" s="152" t="s">
        <v>257</v>
      </c>
      <c r="F555" s="171" t="s">
        <v>514</v>
      </c>
      <c r="H555" s="169">
        <v>-1.117</v>
      </c>
      <c r="L555" s="32"/>
      <c r="M555" s="167"/>
      <c r="T555" s="56"/>
      <c r="AU555" s="17" t="s">
        <v>89</v>
      </c>
    </row>
    <row r="556" spans="2:47" s="1" customFormat="1" ht="11.25">
      <c r="B556" s="32"/>
      <c r="D556" s="152" t="s">
        <v>257</v>
      </c>
      <c r="F556" s="171" t="s">
        <v>515</v>
      </c>
      <c r="H556" s="169">
        <v>-7.0309999999999997</v>
      </c>
      <c r="L556" s="32"/>
      <c r="M556" s="167"/>
      <c r="T556" s="56"/>
      <c r="AU556" s="17" t="s">
        <v>89</v>
      </c>
    </row>
    <row r="557" spans="2:47" s="1" customFormat="1" ht="11.25">
      <c r="B557" s="32"/>
      <c r="D557" s="152" t="s">
        <v>257</v>
      </c>
      <c r="F557" s="171" t="s">
        <v>516</v>
      </c>
      <c r="H557" s="169">
        <v>-0.55000000000000004</v>
      </c>
      <c r="L557" s="32"/>
      <c r="M557" s="167"/>
      <c r="T557" s="56"/>
      <c r="AU557" s="17" t="s">
        <v>89</v>
      </c>
    </row>
    <row r="558" spans="2:47" s="1" customFormat="1" ht="11.25">
      <c r="B558" s="32"/>
      <c r="D558" s="152" t="s">
        <v>257</v>
      </c>
      <c r="F558" s="171" t="s">
        <v>288</v>
      </c>
      <c r="H558" s="169">
        <v>39.661999999999999</v>
      </c>
      <c r="L558" s="32"/>
      <c r="M558" s="167"/>
      <c r="T558" s="56"/>
      <c r="AU558" s="17" t="s">
        <v>89</v>
      </c>
    </row>
    <row r="559" spans="2:47" s="1" customFormat="1" ht="11.25">
      <c r="B559" s="32"/>
      <c r="D559" s="152" t="s">
        <v>257</v>
      </c>
      <c r="F559" s="170" t="s">
        <v>1747</v>
      </c>
      <c r="L559" s="32"/>
      <c r="M559" s="167"/>
      <c r="T559" s="56"/>
      <c r="AU559" s="17" t="s">
        <v>89</v>
      </c>
    </row>
    <row r="560" spans="2:47" s="1" customFormat="1" ht="11.25">
      <c r="B560" s="32"/>
      <c r="D560" s="152" t="s">
        <v>257</v>
      </c>
      <c r="F560" s="171" t="s">
        <v>1668</v>
      </c>
      <c r="H560" s="169">
        <v>10.5</v>
      </c>
      <c r="L560" s="32"/>
      <c r="M560" s="167"/>
      <c r="T560" s="56"/>
      <c r="AU560" s="17" t="s">
        <v>89</v>
      </c>
    </row>
    <row r="561" spans="2:65" s="1" customFormat="1" ht="11.25">
      <c r="B561" s="32"/>
      <c r="D561" s="152" t="s">
        <v>257</v>
      </c>
      <c r="F561" s="171" t="s">
        <v>252</v>
      </c>
      <c r="H561" s="169">
        <v>10.5</v>
      </c>
      <c r="L561" s="32"/>
      <c r="M561" s="167"/>
      <c r="T561" s="56"/>
      <c r="AU561" s="17" t="s">
        <v>89</v>
      </c>
    </row>
    <row r="562" spans="2:65" s="1" customFormat="1" ht="11.25">
      <c r="B562" s="32"/>
      <c r="D562" s="152" t="s">
        <v>257</v>
      </c>
      <c r="F562" s="170" t="s">
        <v>1748</v>
      </c>
      <c r="L562" s="32"/>
      <c r="M562" s="167"/>
      <c r="T562" s="56"/>
      <c r="AU562" s="17" t="s">
        <v>89</v>
      </c>
    </row>
    <row r="563" spans="2:65" s="1" customFormat="1" ht="11.25">
      <c r="B563" s="32"/>
      <c r="D563" s="152" t="s">
        <v>257</v>
      </c>
      <c r="F563" s="171" t="s">
        <v>1749</v>
      </c>
      <c r="H563" s="169">
        <v>10</v>
      </c>
      <c r="L563" s="32"/>
      <c r="M563" s="167"/>
      <c r="T563" s="56"/>
      <c r="AU563" s="17" t="s">
        <v>89</v>
      </c>
    </row>
    <row r="564" spans="2:65" s="1" customFormat="1" ht="11.25">
      <c r="B564" s="32"/>
      <c r="D564" s="152" t="s">
        <v>257</v>
      </c>
      <c r="F564" s="171" t="s">
        <v>252</v>
      </c>
      <c r="H564" s="169">
        <v>10</v>
      </c>
      <c r="L564" s="32"/>
      <c r="M564" s="167"/>
      <c r="T564" s="56"/>
      <c r="AU564" s="17" t="s">
        <v>89</v>
      </c>
    </row>
    <row r="565" spans="2:65" s="1" customFormat="1" ht="11.25">
      <c r="B565" s="32"/>
      <c r="D565" s="152" t="s">
        <v>257</v>
      </c>
      <c r="F565" s="185" t="s">
        <v>1750</v>
      </c>
      <c r="L565" s="32"/>
      <c r="M565" s="167"/>
      <c r="T565" s="56"/>
      <c r="AU565" s="17" t="s">
        <v>89</v>
      </c>
    </row>
    <row r="566" spans="2:65" s="1" customFormat="1" ht="11.25">
      <c r="B566" s="32"/>
      <c r="D566" s="152" t="s">
        <v>257</v>
      </c>
      <c r="F566" s="186" t="s">
        <v>637</v>
      </c>
      <c r="H566" s="169">
        <v>8</v>
      </c>
      <c r="L566" s="32"/>
      <c r="M566" s="167"/>
      <c r="T566" s="56"/>
      <c r="AU566" s="17" t="s">
        <v>89</v>
      </c>
    </row>
    <row r="567" spans="2:65" s="1" customFormat="1" ht="11.25">
      <c r="B567" s="32"/>
      <c r="D567" s="152" t="s">
        <v>257</v>
      </c>
      <c r="F567" s="186" t="s">
        <v>252</v>
      </c>
      <c r="H567" s="169">
        <v>8</v>
      </c>
      <c r="L567" s="32"/>
      <c r="M567" s="167"/>
      <c r="T567" s="56"/>
      <c r="AU567" s="17" t="s">
        <v>89</v>
      </c>
    </row>
    <row r="568" spans="2:65" s="1" customFormat="1" ht="11.25">
      <c r="B568" s="32"/>
      <c r="D568" s="152" t="s">
        <v>257</v>
      </c>
      <c r="F568" s="185" t="s">
        <v>1751</v>
      </c>
      <c r="L568" s="32"/>
      <c r="M568" s="167"/>
      <c r="T568" s="56"/>
      <c r="AU568" s="17" t="s">
        <v>89</v>
      </c>
    </row>
    <row r="569" spans="2:65" s="1" customFormat="1" ht="11.25">
      <c r="B569" s="32"/>
      <c r="D569" s="152" t="s">
        <v>257</v>
      </c>
      <c r="F569" s="186" t="s">
        <v>1693</v>
      </c>
      <c r="H569" s="169">
        <v>14.3</v>
      </c>
      <c r="L569" s="32"/>
      <c r="M569" s="167"/>
      <c r="T569" s="56"/>
      <c r="AU569" s="17" t="s">
        <v>89</v>
      </c>
    </row>
    <row r="570" spans="2:65" s="1" customFormat="1" ht="11.25">
      <c r="B570" s="32"/>
      <c r="D570" s="152" t="s">
        <v>257</v>
      </c>
      <c r="F570" s="186" t="s">
        <v>252</v>
      </c>
      <c r="H570" s="169">
        <v>14.3</v>
      </c>
      <c r="L570" s="32"/>
      <c r="M570" s="167"/>
      <c r="T570" s="56"/>
      <c r="AU570" s="17" t="s">
        <v>89</v>
      </c>
    </row>
    <row r="571" spans="2:65" s="1" customFormat="1" ht="11.25">
      <c r="B571" s="32"/>
      <c r="D571" s="152" t="s">
        <v>257</v>
      </c>
      <c r="F571" s="170" t="s">
        <v>1752</v>
      </c>
      <c r="L571" s="32"/>
      <c r="M571" s="167"/>
      <c r="T571" s="56"/>
      <c r="AU571" s="17" t="s">
        <v>89</v>
      </c>
    </row>
    <row r="572" spans="2:65" s="1" customFormat="1" ht="11.25">
      <c r="B572" s="32"/>
      <c r="D572" s="152" t="s">
        <v>257</v>
      </c>
      <c r="F572" s="171" t="s">
        <v>1753</v>
      </c>
      <c r="H572" s="169">
        <v>1</v>
      </c>
      <c r="L572" s="32"/>
      <c r="M572" s="167"/>
      <c r="T572" s="56"/>
      <c r="AU572" s="17" t="s">
        <v>89</v>
      </c>
    </row>
    <row r="573" spans="2:65" s="1" customFormat="1" ht="11.25">
      <c r="B573" s="32"/>
      <c r="D573" s="152" t="s">
        <v>257</v>
      </c>
      <c r="F573" s="171" t="s">
        <v>252</v>
      </c>
      <c r="H573" s="169">
        <v>1</v>
      </c>
      <c r="L573" s="32"/>
      <c r="M573" s="167"/>
      <c r="T573" s="56"/>
      <c r="AU573" s="17" t="s">
        <v>89</v>
      </c>
    </row>
    <row r="574" spans="2:65" s="1" customFormat="1" ht="24.2" customHeight="1">
      <c r="B574" s="32"/>
      <c r="C574" s="138" t="s">
        <v>576</v>
      </c>
      <c r="D574" s="138" t="s">
        <v>232</v>
      </c>
      <c r="E574" s="139" t="s">
        <v>655</v>
      </c>
      <c r="F574" s="140" t="s">
        <v>656</v>
      </c>
      <c r="G574" s="141" t="s">
        <v>434</v>
      </c>
      <c r="H574" s="142">
        <v>21.693000000000001</v>
      </c>
      <c r="I574" s="143"/>
      <c r="J574" s="144">
        <f>ROUND(I574*H574,2)</f>
        <v>0</v>
      </c>
      <c r="K574" s="140" t="s">
        <v>236</v>
      </c>
      <c r="L574" s="32"/>
      <c r="M574" s="145" t="s">
        <v>1</v>
      </c>
      <c r="N574" s="146" t="s">
        <v>46</v>
      </c>
      <c r="P574" s="147">
        <f>O574*H574</f>
        <v>0</v>
      </c>
      <c r="Q574" s="147">
        <v>0</v>
      </c>
      <c r="R574" s="147">
        <f>Q574*H574</f>
        <v>0</v>
      </c>
      <c r="S574" s="147">
        <v>0</v>
      </c>
      <c r="T574" s="148">
        <f>S574*H574</f>
        <v>0</v>
      </c>
      <c r="AR574" s="149" t="s">
        <v>237</v>
      </c>
      <c r="AT574" s="149" t="s">
        <v>232</v>
      </c>
      <c r="AU574" s="149" t="s">
        <v>89</v>
      </c>
      <c r="AY574" s="17" t="s">
        <v>230</v>
      </c>
      <c r="BE574" s="150">
        <f>IF(N574="základní",J574,0)</f>
        <v>0</v>
      </c>
      <c r="BF574" s="150">
        <f>IF(N574="snížená",J574,0)</f>
        <v>0</v>
      </c>
      <c r="BG574" s="150">
        <f>IF(N574="zákl. přenesená",J574,0)</f>
        <v>0</v>
      </c>
      <c r="BH574" s="150">
        <f>IF(N574="sníž. přenesená",J574,0)</f>
        <v>0</v>
      </c>
      <c r="BI574" s="150">
        <f>IF(N574="nulová",J574,0)</f>
        <v>0</v>
      </c>
      <c r="BJ574" s="17" t="s">
        <v>21</v>
      </c>
      <c r="BK574" s="150">
        <f>ROUND(I574*H574,2)</f>
        <v>0</v>
      </c>
      <c r="BL574" s="17" t="s">
        <v>237</v>
      </c>
      <c r="BM574" s="149" t="s">
        <v>615</v>
      </c>
    </row>
    <row r="575" spans="2:65" s="12" customFormat="1" ht="11.25">
      <c r="B575" s="151"/>
      <c r="D575" s="152" t="s">
        <v>250</v>
      </c>
      <c r="E575" s="153" t="s">
        <v>1</v>
      </c>
      <c r="F575" s="154" t="s">
        <v>149</v>
      </c>
      <c r="H575" s="155">
        <v>21.693000000000001</v>
      </c>
      <c r="I575" s="156"/>
      <c r="L575" s="151"/>
      <c r="M575" s="157"/>
      <c r="T575" s="158"/>
      <c r="AT575" s="153" t="s">
        <v>250</v>
      </c>
      <c r="AU575" s="153" t="s">
        <v>89</v>
      </c>
      <c r="AV575" s="12" t="s">
        <v>89</v>
      </c>
      <c r="AW575" s="12" t="s">
        <v>36</v>
      </c>
      <c r="AX575" s="12" t="s">
        <v>21</v>
      </c>
      <c r="AY575" s="153" t="s">
        <v>230</v>
      </c>
    </row>
    <row r="576" spans="2:65" s="1" customFormat="1" ht="11.25">
      <c r="B576" s="32"/>
      <c r="D576" s="152" t="s">
        <v>257</v>
      </c>
      <c r="F576" s="166" t="s">
        <v>611</v>
      </c>
      <c r="L576" s="32"/>
      <c r="M576" s="167"/>
      <c r="T576" s="56"/>
      <c r="AU576" s="17" t="s">
        <v>89</v>
      </c>
    </row>
    <row r="577" spans="2:47" s="1" customFormat="1" ht="11.25">
      <c r="B577" s="32"/>
      <c r="D577" s="152" t="s">
        <v>257</v>
      </c>
      <c r="F577" s="168" t="s">
        <v>598</v>
      </c>
      <c r="H577" s="169">
        <v>39.661999999999999</v>
      </c>
      <c r="L577" s="32"/>
      <c r="M577" s="167"/>
      <c r="T577" s="56"/>
      <c r="AU577" s="17" t="s">
        <v>89</v>
      </c>
    </row>
    <row r="578" spans="2:47" s="1" customFormat="1" ht="11.25">
      <c r="B578" s="32"/>
      <c r="D578" s="152" t="s">
        <v>257</v>
      </c>
      <c r="F578" s="168" t="s">
        <v>599</v>
      </c>
      <c r="H578" s="169">
        <v>0</v>
      </c>
      <c r="L578" s="32"/>
      <c r="M578" s="167"/>
      <c r="T578" s="56"/>
      <c r="AU578" s="17" t="s">
        <v>89</v>
      </c>
    </row>
    <row r="579" spans="2:47" s="1" customFormat="1" ht="11.25">
      <c r="B579" s="32"/>
      <c r="D579" s="152" t="s">
        <v>257</v>
      </c>
      <c r="F579" s="168" t="s">
        <v>1743</v>
      </c>
      <c r="H579" s="169">
        <v>-5.7519999999999998</v>
      </c>
      <c r="L579" s="32"/>
      <c r="M579" s="167"/>
      <c r="T579" s="56"/>
      <c r="AU579" s="17" t="s">
        <v>89</v>
      </c>
    </row>
    <row r="580" spans="2:47" s="1" customFormat="1" ht="11.25">
      <c r="B580" s="32"/>
      <c r="D580" s="152" t="s">
        <v>257</v>
      </c>
      <c r="F580" s="168" t="s">
        <v>1744</v>
      </c>
      <c r="H580" s="169">
        <v>-5.6980000000000004</v>
      </c>
      <c r="L580" s="32"/>
      <c r="M580" s="167"/>
      <c r="T580" s="56"/>
      <c r="AU580" s="17" t="s">
        <v>89</v>
      </c>
    </row>
    <row r="581" spans="2:47" s="1" customFormat="1" ht="11.25">
      <c r="B581" s="32"/>
      <c r="D581" s="152" t="s">
        <v>257</v>
      </c>
      <c r="F581" s="168" t="s">
        <v>1745</v>
      </c>
      <c r="H581" s="169">
        <v>-0.53900000000000003</v>
      </c>
      <c r="L581" s="32"/>
      <c r="M581" s="167"/>
      <c r="T581" s="56"/>
      <c r="AU581" s="17" t="s">
        <v>89</v>
      </c>
    </row>
    <row r="582" spans="2:47" s="1" customFormat="1" ht="11.25">
      <c r="B582" s="32"/>
      <c r="D582" s="152" t="s">
        <v>257</v>
      </c>
      <c r="F582" s="168" t="s">
        <v>1746</v>
      </c>
      <c r="H582" s="169">
        <v>-5.98</v>
      </c>
      <c r="L582" s="32"/>
      <c r="M582" s="167"/>
      <c r="T582" s="56"/>
      <c r="AU582" s="17" t="s">
        <v>89</v>
      </c>
    </row>
    <row r="583" spans="2:47" s="1" customFormat="1" ht="11.25">
      <c r="B583" s="32"/>
      <c r="D583" s="152" t="s">
        <v>257</v>
      </c>
      <c r="F583" s="168" t="s">
        <v>252</v>
      </c>
      <c r="H583" s="169">
        <v>21.693000000000001</v>
      </c>
      <c r="L583" s="32"/>
      <c r="M583" s="167"/>
      <c r="T583" s="56"/>
      <c r="AU583" s="17" t="s">
        <v>89</v>
      </c>
    </row>
    <row r="584" spans="2:47" s="1" customFormat="1" ht="11.25">
      <c r="B584" s="32"/>
      <c r="D584" s="152" t="s">
        <v>257</v>
      </c>
      <c r="F584" s="170" t="s">
        <v>604</v>
      </c>
      <c r="L584" s="32"/>
      <c r="M584" s="167"/>
      <c r="T584" s="56"/>
      <c r="AU584" s="17" t="s">
        <v>89</v>
      </c>
    </row>
    <row r="585" spans="2:47" s="1" customFormat="1" ht="11.25">
      <c r="B585" s="32"/>
      <c r="D585" s="152" t="s">
        <v>257</v>
      </c>
      <c r="F585" s="171" t="s">
        <v>1724</v>
      </c>
      <c r="H585" s="169">
        <v>12.989000000000001</v>
      </c>
      <c r="L585" s="32"/>
      <c r="M585" s="167"/>
      <c r="T585" s="56"/>
      <c r="AU585" s="17" t="s">
        <v>89</v>
      </c>
    </row>
    <row r="586" spans="2:47" s="1" customFormat="1" ht="11.25">
      <c r="B586" s="32"/>
      <c r="D586" s="152" t="s">
        <v>257</v>
      </c>
      <c r="F586" s="171" t="s">
        <v>1725</v>
      </c>
      <c r="H586" s="169">
        <v>5.7350000000000003</v>
      </c>
      <c r="L586" s="32"/>
      <c r="M586" s="167"/>
      <c r="T586" s="56"/>
      <c r="AU586" s="17" t="s">
        <v>89</v>
      </c>
    </row>
    <row r="587" spans="2:47" s="1" customFormat="1" ht="11.25">
      <c r="B587" s="32"/>
      <c r="D587" s="152" t="s">
        <v>257</v>
      </c>
      <c r="F587" s="171" t="s">
        <v>1726</v>
      </c>
      <c r="H587" s="169">
        <v>14.167999999999999</v>
      </c>
      <c r="L587" s="32"/>
      <c r="M587" s="167"/>
      <c r="T587" s="56"/>
      <c r="AU587" s="17" t="s">
        <v>89</v>
      </c>
    </row>
    <row r="588" spans="2:47" s="1" customFormat="1" ht="11.25">
      <c r="B588" s="32"/>
      <c r="D588" s="152" t="s">
        <v>257</v>
      </c>
      <c r="F588" s="171" t="s">
        <v>1727</v>
      </c>
      <c r="H588" s="169">
        <v>6.3179999999999996</v>
      </c>
      <c r="L588" s="32"/>
      <c r="M588" s="167"/>
      <c r="T588" s="56"/>
      <c r="AU588" s="17" t="s">
        <v>89</v>
      </c>
    </row>
    <row r="589" spans="2:47" s="1" customFormat="1" ht="11.25">
      <c r="B589" s="32"/>
      <c r="D589" s="152" t="s">
        <v>257</v>
      </c>
      <c r="F589" s="171" t="s">
        <v>1728</v>
      </c>
      <c r="H589" s="169">
        <v>6.5579999999999998</v>
      </c>
      <c r="L589" s="32"/>
      <c r="M589" s="167"/>
      <c r="T589" s="56"/>
      <c r="AU589" s="17" t="s">
        <v>89</v>
      </c>
    </row>
    <row r="590" spans="2:47" s="1" customFormat="1" ht="11.25">
      <c r="B590" s="32"/>
      <c r="D590" s="152" t="s">
        <v>257</v>
      </c>
      <c r="F590" s="171" t="s">
        <v>1729</v>
      </c>
      <c r="H590" s="169">
        <v>6.6509999999999998</v>
      </c>
      <c r="L590" s="32"/>
      <c r="M590" s="167"/>
      <c r="T590" s="56"/>
      <c r="AU590" s="17" t="s">
        <v>89</v>
      </c>
    </row>
    <row r="591" spans="2:47" s="1" customFormat="1" ht="11.25">
      <c r="B591" s="32"/>
      <c r="D591" s="152" t="s">
        <v>257</v>
      </c>
      <c r="F591" s="171" t="s">
        <v>1730</v>
      </c>
      <c r="H591" s="169">
        <v>1.925</v>
      </c>
      <c r="L591" s="32"/>
      <c r="M591" s="167"/>
      <c r="T591" s="56"/>
      <c r="AU591" s="17" t="s">
        <v>89</v>
      </c>
    </row>
    <row r="592" spans="2:47" s="1" customFormat="1" ht="11.25">
      <c r="B592" s="32"/>
      <c r="D592" s="152" t="s">
        <v>257</v>
      </c>
      <c r="F592" s="171" t="s">
        <v>509</v>
      </c>
      <c r="H592" s="169">
        <v>0</v>
      </c>
      <c r="L592" s="32"/>
      <c r="M592" s="167"/>
      <c r="T592" s="56"/>
      <c r="AU592" s="17" t="s">
        <v>89</v>
      </c>
    </row>
    <row r="593" spans="2:47" s="1" customFormat="1" ht="11.25">
      <c r="B593" s="32"/>
      <c r="D593" s="152" t="s">
        <v>257</v>
      </c>
      <c r="F593" s="171" t="s">
        <v>1731</v>
      </c>
      <c r="H593" s="169">
        <v>-2.464</v>
      </c>
      <c r="L593" s="32"/>
      <c r="M593" s="167"/>
      <c r="T593" s="56"/>
      <c r="AU593" s="17" t="s">
        <v>89</v>
      </c>
    </row>
    <row r="594" spans="2:47" s="1" customFormat="1" ht="11.25">
      <c r="B594" s="32"/>
      <c r="D594" s="152" t="s">
        <v>257</v>
      </c>
      <c r="F594" s="171" t="s">
        <v>511</v>
      </c>
      <c r="H594" s="169">
        <v>-0.35199999999999998</v>
      </c>
      <c r="L594" s="32"/>
      <c r="M594" s="167"/>
      <c r="T594" s="56"/>
      <c r="AU594" s="17" t="s">
        <v>89</v>
      </c>
    </row>
    <row r="595" spans="2:47" s="1" customFormat="1" ht="11.25">
      <c r="B595" s="32"/>
      <c r="D595" s="152" t="s">
        <v>257</v>
      </c>
      <c r="F595" s="171" t="s">
        <v>512</v>
      </c>
      <c r="H595" s="169">
        <v>-3.1680000000000001</v>
      </c>
      <c r="L595" s="32"/>
      <c r="M595" s="167"/>
      <c r="T595" s="56"/>
      <c r="AU595" s="17" t="s">
        <v>89</v>
      </c>
    </row>
    <row r="596" spans="2:47" s="1" customFormat="1" ht="11.25">
      <c r="B596" s="32"/>
      <c r="D596" s="152" t="s">
        <v>257</v>
      </c>
      <c r="F596" s="171" t="s">
        <v>514</v>
      </c>
      <c r="H596" s="169">
        <v>-1.117</v>
      </c>
      <c r="L596" s="32"/>
      <c r="M596" s="167"/>
      <c r="T596" s="56"/>
      <c r="AU596" s="17" t="s">
        <v>89</v>
      </c>
    </row>
    <row r="597" spans="2:47" s="1" customFormat="1" ht="11.25">
      <c r="B597" s="32"/>
      <c r="D597" s="152" t="s">
        <v>257</v>
      </c>
      <c r="F597" s="171" t="s">
        <v>515</v>
      </c>
      <c r="H597" s="169">
        <v>-7.0309999999999997</v>
      </c>
      <c r="L597" s="32"/>
      <c r="M597" s="167"/>
      <c r="T597" s="56"/>
      <c r="AU597" s="17" t="s">
        <v>89</v>
      </c>
    </row>
    <row r="598" spans="2:47" s="1" customFormat="1" ht="11.25">
      <c r="B598" s="32"/>
      <c r="D598" s="152" t="s">
        <v>257</v>
      </c>
      <c r="F598" s="171" t="s">
        <v>516</v>
      </c>
      <c r="H598" s="169">
        <v>-0.55000000000000004</v>
      </c>
      <c r="L598" s="32"/>
      <c r="M598" s="167"/>
      <c r="T598" s="56"/>
      <c r="AU598" s="17" t="s">
        <v>89</v>
      </c>
    </row>
    <row r="599" spans="2:47" s="1" customFormat="1" ht="11.25">
      <c r="B599" s="32"/>
      <c r="D599" s="152" t="s">
        <v>257</v>
      </c>
      <c r="F599" s="171" t="s">
        <v>288</v>
      </c>
      <c r="H599" s="169">
        <v>39.661999999999999</v>
      </c>
      <c r="L599" s="32"/>
      <c r="M599" s="167"/>
      <c r="T599" s="56"/>
      <c r="AU599" s="17" t="s">
        <v>89</v>
      </c>
    </row>
    <row r="600" spans="2:47" s="1" customFormat="1" ht="11.25">
      <c r="B600" s="32"/>
      <c r="D600" s="152" t="s">
        <v>257</v>
      </c>
      <c r="F600" s="170" t="s">
        <v>1747</v>
      </c>
      <c r="L600" s="32"/>
      <c r="M600" s="167"/>
      <c r="T600" s="56"/>
      <c r="AU600" s="17" t="s">
        <v>89</v>
      </c>
    </row>
    <row r="601" spans="2:47" s="1" customFormat="1" ht="11.25">
      <c r="B601" s="32"/>
      <c r="D601" s="152" t="s">
        <v>257</v>
      </c>
      <c r="F601" s="171" t="s">
        <v>1668</v>
      </c>
      <c r="H601" s="169">
        <v>10.5</v>
      </c>
      <c r="L601" s="32"/>
      <c r="M601" s="167"/>
      <c r="T601" s="56"/>
      <c r="AU601" s="17" t="s">
        <v>89</v>
      </c>
    </row>
    <row r="602" spans="2:47" s="1" customFormat="1" ht="11.25">
      <c r="B602" s="32"/>
      <c r="D602" s="152" t="s">
        <v>257</v>
      </c>
      <c r="F602" s="171" t="s">
        <v>252</v>
      </c>
      <c r="H602" s="169">
        <v>10.5</v>
      </c>
      <c r="L602" s="32"/>
      <c r="M602" s="167"/>
      <c r="T602" s="56"/>
      <c r="AU602" s="17" t="s">
        <v>89</v>
      </c>
    </row>
    <row r="603" spans="2:47" s="1" customFormat="1" ht="11.25">
      <c r="B603" s="32"/>
      <c r="D603" s="152" t="s">
        <v>257</v>
      </c>
      <c r="F603" s="170" t="s">
        <v>1748</v>
      </c>
      <c r="L603" s="32"/>
      <c r="M603" s="167"/>
      <c r="T603" s="56"/>
      <c r="AU603" s="17" t="s">
        <v>89</v>
      </c>
    </row>
    <row r="604" spans="2:47" s="1" customFormat="1" ht="11.25">
      <c r="B604" s="32"/>
      <c r="D604" s="152" t="s">
        <v>257</v>
      </c>
      <c r="F604" s="171" t="s">
        <v>1749</v>
      </c>
      <c r="H604" s="169">
        <v>10</v>
      </c>
      <c r="L604" s="32"/>
      <c r="M604" s="167"/>
      <c r="T604" s="56"/>
      <c r="AU604" s="17" t="s">
        <v>89</v>
      </c>
    </row>
    <row r="605" spans="2:47" s="1" customFormat="1" ht="11.25">
      <c r="B605" s="32"/>
      <c r="D605" s="152" t="s">
        <v>257</v>
      </c>
      <c r="F605" s="171" t="s">
        <v>252</v>
      </c>
      <c r="H605" s="169">
        <v>10</v>
      </c>
      <c r="L605" s="32"/>
      <c r="M605" s="167"/>
      <c r="T605" s="56"/>
      <c r="AU605" s="17" t="s">
        <v>89</v>
      </c>
    </row>
    <row r="606" spans="2:47" s="1" customFormat="1" ht="11.25">
      <c r="B606" s="32"/>
      <c r="D606" s="152" t="s">
        <v>257</v>
      </c>
      <c r="F606" s="185" t="s">
        <v>1750</v>
      </c>
      <c r="L606" s="32"/>
      <c r="M606" s="167"/>
      <c r="T606" s="56"/>
      <c r="AU606" s="17" t="s">
        <v>89</v>
      </c>
    </row>
    <row r="607" spans="2:47" s="1" customFormat="1" ht="11.25">
      <c r="B607" s="32"/>
      <c r="D607" s="152" t="s">
        <v>257</v>
      </c>
      <c r="F607" s="186" t="s">
        <v>637</v>
      </c>
      <c r="H607" s="169">
        <v>8</v>
      </c>
      <c r="L607" s="32"/>
      <c r="M607" s="167"/>
      <c r="T607" s="56"/>
      <c r="AU607" s="17" t="s">
        <v>89</v>
      </c>
    </row>
    <row r="608" spans="2:47" s="1" customFormat="1" ht="11.25">
      <c r="B608" s="32"/>
      <c r="D608" s="152" t="s">
        <v>257</v>
      </c>
      <c r="F608" s="186" t="s">
        <v>252</v>
      </c>
      <c r="H608" s="169">
        <v>8</v>
      </c>
      <c r="L608" s="32"/>
      <c r="M608" s="167"/>
      <c r="T608" s="56"/>
      <c r="AU608" s="17" t="s">
        <v>89</v>
      </c>
    </row>
    <row r="609" spans="2:65" s="1" customFormat="1" ht="11.25">
      <c r="B609" s="32"/>
      <c r="D609" s="152" t="s">
        <v>257</v>
      </c>
      <c r="F609" s="185" t="s">
        <v>1751</v>
      </c>
      <c r="L609" s="32"/>
      <c r="M609" s="167"/>
      <c r="T609" s="56"/>
      <c r="AU609" s="17" t="s">
        <v>89</v>
      </c>
    </row>
    <row r="610" spans="2:65" s="1" customFormat="1" ht="11.25">
      <c r="B610" s="32"/>
      <c r="D610" s="152" t="s">
        <v>257</v>
      </c>
      <c r="F610" s="186" t="s">
        <v>1693</v>
      </c>
      <c r="H610" s="169">
        <v>14.3</v>
      </c>
      <c r="L610" s="32"/>
      <c r="M610" s="167"/>
      <c r="T610" s="56"/>
      <c r="AU610" s="17" t="s">
        <v>89</v>
      </c>
    </row>
    <row r="611" spans="2:65" s="1" customFormat="1" ht="11.25">
      <c r="B611" s="32"/>
      <c r="D611" s="152" t="s">
        <v>257</v>
      </c>
      <c r="F611" s="186" t="s">
        <v>252</v>
      </c>
      <c r="H611" s="169">
        <v>14.3</v>
      </c>
      <c r="L611" s="32"/>
      <c r="M611" s="167"/>
      <c r="T611" s="56"/>
      <c r="AU611" s="17" t="s">
        <v>89</v>
      </c>
    </row>
    <row r="612" spans="2:65" s="1" customFormat="1" ht="11.25">
      <c r="B612" s="32"/>
      <c r="D612" s="152" t="s">
        <v>257</v>
      </c>
      <c r="F612" s="170" t="s">
        <v>1752</v>
      </c>
      <c r="L612" s="32"/>
      <c r="M612" s="167"/>
      <c r="T612" s="56"/>
      <c r="AU612" s="17" t="s">
        <v>89</v>
      </c>
    </row>
    <row r="613" spans="2:65" s="1" customFormat="1" ht="11.25">
      <c r="B613" s="32"/>
      <c r="D613" s="152" t="s">
        <v>257</v>
      </c>
      <c r="F613" s="171" t="s">
        <v>1753</v>
      </c>
      <c r="H613" s="169">
        <v>1</v>
      </c>
      <c r="L613" s="32"/>
      <c r="M613" s="167"/>
      <c r="T613" s="56"/>
      <c r="AU613" s="17" t="s">
        <v>89</v>
      </c>
    </row>
    <row r="614" spans="2:65" s="1" customFormat="1" ht="11.25">
      <c r="B614" s="32"/>
      <c r="D614" s="152" t="s">
        <v>257</v>
      </c>
      <c r="F614" s="171" t="s">
        <v>252</v>
      </c>
      <c r="H614" s="169">
        <v>1</v>
      </c>
      <c r="L614" s="32"/>
      <c r="M614" s="167"/>
      <c r="T614" s="56"/>
      <c r="AU614" s="17" t="s">
        <v>89</v>
      </c>
    </row>
    <row r="615" spans="2:65" s="1" customFormat="1" ht="37.9" customHeight="1">
      <c r="B615" s="32"/>
      <c r="C615" s="138" t="s">
        <v>580</v>
      </c>
      <c r="D615" s="138" t="s">
        <v>232</v>
      </c>
      <c r="E615" s="139" t="s">
        <v>617</v>
      </c>
      <c r="F615" s="140" t="s">
        <v>618</v>
      </c>
      <c r="G615" s="141" t="s">
        <v>434</v>
      </c>
      <c r="H615" s="142">
        <v>21.693000000000001</v>
      </c>
      <c r="I615" s="143"/>
      <c r="J615" s="144">
        <f>ROUND(I615*H615,2)</f>
        <v>0</v>
      </c>
      <c r="K615" s="140" t="s">
        <v>236</v>
      </c>
      <c r="L615" s="32"/>
      <c r="M615" s="145" t="s">
        <v>1</v>
      </c>
      <c r="N615" s="146" t="s">
        <v>46</v>
      </c>
      <c r="P615" s="147">
        <f>O615*H615</f>
        <v>0</v>
      </c>
      <c r="Q615" s="147">
        <v>0</v>
      </c>
      <c r="R615" s="147">
        <f>Q615*H615</f>
        <v>0</v>
      </c>
      <c r="S615" s="147">
        <v>0</v>
      </c>
      <c r="T615" s="148">
        <f>S615*H615</f>
        <v>0</v>
      </c>
      <c r="AR615" s="149" t="s">
        <v>237</v>
      </c>
      <c r="AT615" s="149" t="s">
        <v>232</v>
      </c>
      <c r="AU615" s="149" t="s">
        <v>89</v>
      </c>
      <c r="AY615" s="17" t="s">
        <v>230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7" t="s">
        <v>21</v>
      </c>
      <c r="BK615" s="150">
        <f>ROUND(I615*H615,2)</f>
        <v>0</v>
      </c>
      <c r="BL615" s="17" t="s">
        <v>237</v>
      </c>
      <c r="BM615" s="149" t="s">
        <v>619</v>
      </c>
    </row>
    <row r="616" spans="2:65" s="1" customFormat="1" ht="24.2" customHeight="1">
      <c r="B616" s="32"/>
      <c r="C616" s="138" t="s">
        <v>585</v>
      </c>
      <c r="D616" s="138" t="s">
        <v>232</v>
      </c>
      <c r="E616" s="139" t="s">
        <v>621</v>
      </c>
      <c r="F616" s="140" t="s">
        <v>622</v>
      </c>
      <c r="G616" s="141" t="s">
        <v>434</v>
      </c>
      <c r="H616" s="142">
        <v>14.037000000000001</v>
      </c>
      <c r="I616" s="143"/>
      <c r="J616" s="144">
        <f>ROUND(I616*H616,2)</f>
        <v>0</v>
      </c>
      <c r="K616" s="140" t="s">
        <v>236</v>
      </c>
      <c r="L616" s="32"/>
      <c r="M616" s="145" t="s">
        <v>1</v>
      </c>
      <c r="N616" s="146" t="s">
        <v>46</v>
      </c>
      <c r="P616" s="147">
        <f>O616*H616</f>
        <v>0</v>
      </c>
      <c r="Q616" s="147">
        <v>0</v>
      </c>
      <c r="R616" s="147">
        <f>Q616*H616</f>
        <v>0</v>
      </c>
      <c r="S616" s="147">
        <v>0</v>
      </c>
      <c r="T616" s="148">
        <f>S616*H616</f>
        <v>0</v>
      </c>
      <c r="AR616" s="149" t="s">
        <v>237</v>
      </c>
      <c r="AT616" s="149" t="s">
        <v>232</v>
      </c>
      <c r="AU616" s="149" t="s">
        <v>89</v>
      </c>
      <c r="AY616" s="17" t="s">
        <v>230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21</v>
      </c>
      <c r="BK616" s="150">
        <f>ROUND(I616*H616,2)</f>
        <v>0</v>
      </c>
      <c r="BL616" s="17" t="s">
        <v>237</v>
      </c>
      <c r="BM616" s="149" t="s">
        <v>623</v>
      </c>
    </row>
    <row r="617" spans="2:65" s="14" customFormat="1" ht="11.25">
      <c r="B617" s="172"/>
      <c r="D617" s="152" t="s">
        <v>250</v>
      </c>
      <c r="E617" s="173" t="s">
        <v>1</v>
      </c>
      <c r="F617" s="174" t="s">
        <v>624</v>
      </c>
      <c r="H617" s="173" t="s">
        <v>1</v>
      </c>
      <c r="I617" s="175"/>
      <c r="L617" s="172"/>
      <c r="M617" s="176"/>
      <c r="T617" s="177"/>
      <c r="AT617" s="173" t="s">
        <v>250</v>
      </c>
      <c r="AU617" s="173" t="s">
        <v>89</v>
      </c>
      <c r="AV617" s="14" t="s">
        <v>21</v>
      </c>
      <c r="AW617" s="14" t="s">
        <v>36</v>
      </c>
      <c r="AX617" s="14" t="s">
        <v>81</v>
      </c>
      <c r="AY617" s="173" t="s">
        <v>230</v>
      </c>
    </row>
    <row r="618" spans="2:65" s="12" customFormat="1" ht="11.25">
      <c r="B618" s="151"/>
      <c r="D618" s="152" t="s">
        <v>250</v>
      </c>
      <c r="E618" s="153" t="s">
        <v>1</v>
      </c>
      <c r="F618" s="154" t="s">
        <v>1754</v>
      </c>
      <c r="H618" s="155">
        <v>4.5970000000000004</v>
      </c>
      <c r="I618" s="156"/>
      <c r="L618" s="151"/>
      <c r="M618" s="157"/>
      <c r="T618" s="158"/>
      <c r="AT618" s="153" t="s">
        <v>250</v>
      </c>
      <c r="AU618" s="153" t="s">
        <v>89</v>
      </c>
      <c r="AV618" s="12" t="s">
        <v>89</v>
      </c>
      <c r="AW618" s="12" t="s">
        <v>36</v>
      </c>
      <c r="AX618" s="12" t="s">
        <v>81</v>
      </c>
      <c r="AY618" s="153" t="s">
        <v>230</v>
      </c>
    </row>
    <row r="619" spans="2:65" s="12" customFormat="1" ht="11.25">
      <c r="B619" s="151"/>
      <c r="D619" s="152" t="s">
        <v>250</v>
      </c>
      <c r="E619" s="153" t="s">
        <v>1</v>
      </c>
      <c r="F619" s="154" t="s">
        <v>1755</v>
      </c>
      <c r="H619" s="155">
        <v>4.5979999999999999</v>
      </c>
      <c r="I619" s="156"/>
      <c r="L619" s="151"/>
      <c r="M619" s="157"/>
      <c r="T619" s="158"/>
      <c r="AT619" s="153" t="s">
        <v>250</v>
      </c>
      <c r="AU619" s="153" t="s">
        <v>89</v>
      </c>
      <c r="AV619" s="12" t="s">
        <v>89</v>
      </c>
      <c r="AW619" s="12" t="s">
        <v>36</v>
      </c>
      <c r="AX619" s="12" t="s">
        <v>81</v>
      </c>
      <c r="AY619" s="153" t="s">
        <v>230</v>
      </c>
    </row>
    <row r="620" spans="2:65" s="12" customFormat="1" ht="11.25">
      <c r="B620" s="151"/>
      <c r="D620" s="152" t="s">
        <v>250</v>
      </c>
      <c r="E620" s="153" t="s">
        <v>1</v>
      </c>
      <c r="F620" s="154" t="s">
        <v>1756</v>
      </c>
      <c r="H620" s="155">
        <v>0.42899999999999999</v>
      </c>
      <c r="I620" s="156"/>
      <c r="L620" s="151"/>
      <c r="M620" s="157"/>
      <c r="T620" s="158"/>
      <c r="AT620" s="153" t="s">
        <v>250</v>
      </c>
      <c r="AU620" s="153" t="s">
        <v>89</v>
      </c>
      <c r="AV620" s="12" t="s">
        <v>89</v>
      </c>
      <c r="AW620" s="12" t="s">
        <v>36</v>
      </c>
      <c r="AX620" s="12" t="s">
        <v>81</v>
      </c>
      <c r="AY620" s="153" t="s">
        <v>230</v>
      </c>
    </row>
    <row r="621" spans="2:65" s="12" customFormat="1" ht="11.25">
      <c r="B621" s="151"/>
      <c r="D621" s="152" t="s">
        <v>250</v>
      </c>
      <c r="E621" s="153" t="s">
        <v>1</v>
      </c>
      <c r="F621" s="154" t="s">
        <v>1757</v>
      </c>
      <c r="H621" s="155">
        <v>5.0999999999999996</v>
      </c>
      <c r="I621" s="156"/>
      <c r="L621" s="151"/>
      <c r="M621" s="157"/>
      <c r="T621" s="158"/>
      <c r="AT621" s="153" t="s">
        <v>250</v>
      </c>
      <c r="AU621" s="153" t="s">
        <v>89</v>
      </c>
      <c r="AV621" s="12" t="s">
        <v>89</v>
      </c>
      <c r="AW621" s="12" t="s">
        <v>36</v>
      </c>
      <c r="AX621" s="12" t="s">
        <v>81</v>
      </c>
      <c r="AY621" s="153" t="s">
        <v>230</v>
      </c>
    </row>
    <row r="622" spans="2:65" s="14" customFormat="1" ht="11.25">
      <c r="B622" s="172"/>
      <c r="D622" s="152" t="s">
        <v>250</v>
      </c>
      <c r="E622" s="173" t="s">
        <v>1</v>
      </c>
      <c r="F622" s="174" t="s">
        <v>630</v>
      </c>
      <c r="H622" s="173" t="s">
        <v>1</v>
      </c>
      <c r="I622" s="175"/>
      <c r="L622" s="172"/>
      <c r="M622" s="176"/>
      <c r="T622" s="177"/>
      <c r="AT622" s="173" t="s">
        <v>250</v>
      </c>
      <c r="AU622" s="173" t="s">
        <v>89</v>
      </c>
      <c r="AV622" s="14" t="s">
        <v>21</v>
      </c>
      <c r="AW622" s="14" t="s">
        <v>36</v>
      </c>
      <c r="AX622" s="14" t="s">
        <v>81</v>
      </c>
      <c r="AY622" s="173" t="s">
        <v>230</v>
      </c>
    </row>
    <row r="623" spans="2:65" s="12" customFormat="1" ht="11.25">
      <c r="B623" s="151"/>
      <c r="D623" s="152" t="s">
        <v>250</v>
      </c>
      <c r="E623" s="153" t="s">
        <v>1</v>
      </c>
      <c r="F623" s="154" t="s">
        <v>1758</v>
      </c>
      <c r="H623" s="155">
        <v>-7.9000000000000001E-2</v>
      </c>
      <c r="I623" s="156"/>
      <c r="L623" s="151"/>
      <c r="M623" s="157"/>
      <c r="T623" s="158"/>
      <c r="AT623" s="153" t="s">
        <v>250</v>
      </c>
      <c r="AU623" s="153" t="s">
        <v>89</v>
      </c>
      <c r="AV623" s="12" t="s">
        <v>89</v>
      </c>
      <c r="AW623" s="12" t="s">
        <v>36</v>
      </c>
      <c r="AX623" s="12" t="s">
        <v>81</v>
      </c>
      <c r="AY623" s="153" t="s">
        <v>230</v>
      </c>
    </row>
    <row r="624" spans="2:65" s="12" customFormat="1" ht="11.25">
      <c r="B624" s="151"/>
      <c r="D624" s="152" t="s">
        <v>250</v>
      </c>
      <c r="E624" s="153" t="s">
        <v>1</v>
      </c>
      <c r="F624" s="154" t="s">
        <v>1759</v>
      </c>
      <c r="H624" s="155">
        <v>-0.109</v>
      </c>
      <c r="I624" s="156"/>
      <c r="L624" s="151"/>
      <c r="M624" s="157"/>
      <c r="T624" s="158"/>
      <c r="AT624" s="153" t="s">
        <v>250</v>
      </c>
      <c r="AU624" s="153" t="s">
        <v>89</v>
      </c>
      <c r="AV624" s="12" t="s">
        <v>89</v>
      </c>
      <c r="AW624" s="12" t="s">
        <v>36</v>
      </c>
      <c r="AX624" s="12" t="s">
        <v>81</v>
      </c>
      <c r="AY624" s="153" t="s">
        <v>230</v>
      </c>
    </row>
    <row r="625" spans="2:51" s="12" customFormat="1" ht="11.25">
      <c r="B625" s="151"/>
      <c r="D625" s="152" t="s">
        <v>250</v>
      </c>
      <c r="E625" s="153" t="s">
        <v>1</v>
      </c>
      <c r="F625" s="154" t="s">
        <v>1760</v>
      </c>
      <c r="H625" s="155">
        <v>-8.0000000000000002E-3</v>
      </c>
      <c r="I625" s="156"/>
      <c r="L625" s="151"/>
      <c r="M625" s="157"/>
      <c r="T625" s="158"/>
      <c r="AT625" s="153" t="s">
        <v>250</v>
      </c>
      <c r="AU625" s="153" t="s">
        <v>89</v>
      </c>
      <c r="AV625" s="12" t="s">
        <v>89</v>
      </c>
      <c r="AW625" s="12" t="s">
        <v>36</v>
      </c>
      <c r="AX625" s="12" t="s">
        <v>81</v>
      </c>
      <c r="AY625" s="153" t="s">
        <v>230</v>
      </c>
    </row>
    <row r="626" spans="2:51" s="12" customFormat="1" ht="11.25">
      <c r="B626" s="151"/>
      <c r="D626" s="152" t="s">
        <v>250</v>
      </c>
      <c r="E626" s="153" t="s">
        <v>1</v>
      </c>
      <c r="F626" s="154" t="s">
        <v>1761</v>
      </c>
      <c r="H626" s="155">
        <v>-0.49099999999999999</v>
      </c>
      <c r="I626" s="156"/>
      <c r="L626" s="151"/>
      <c r="M626" s="157"/>
      <c r="T626" s="158"/>
      <c r="AT626" s="153" t="s">
        <v>250</v>
      </c>
      <c r="AU626" s="153" t="s">
        <v>89</v>
      </c>
      <c r="AV626" s="12" t="s">
        <v>89</v>
      </c>
      <c r="AW626" s="12" t="s">
        <v>36</v>
      </c>
      <c r="AX626" s="12" t="s">
        <v>81</v>
      </c>
      <c r="AY626" s="153" t="s">
        <v>230</v>
      </c>
    </row>
    <row r="627" spans="2:51" s="13" customFormat="1" ht="11.25">
      <c r="B627" s="159"/>
      <c r="D627" s="152" t="s">
        <v>250</v>
      </c>
      <c r="E627" s="160" t="s">
        <v>127</v>
      </c>
      <c r="F627" s="161" t="s">
        <v>252</v>
      </c>
      <c r="H627" s="162">
        <v>14.037000000000001</v>
      </c>
      <c r="I627" s="163"/>
      <c r="L627" s="159"/>
      <c r="M627" s="164"/>
      <c r="T627" s="165"/>
      <c r="AT627" s="160" t="s">
        <v>250</v>
      </c>
      <c r="AU627" s="160" t="s">
        <v>89</v>
      </c>
      <c r="AV627" s="13" t="s">
        <v>237</v>
      </c>
      <c r="AW627" s="13" t="s">
        <v>36</v>
      </c>
      <c r="AX627" s="13" t="s">
        <v>21</v>
      </c>
      <c r="AY627" s="160" t="s">
        <v>230</v>
      </c>
    </row>
    <row r="628" spans="2:51" s="1" customFormat="1" ht="11.25">
      <c r="B628" s="32"/>
      <c r="D628" s="152" t="s">
        <v>257</v>
      </c>
      <c r="F628" s="166" t="s">
        <v>1747</v>
      </c>
      <c r="L628" s="32"/>
      <c r="M628" s="167"/>
      <c r="T628" s="56"/>
      <c r="AU628" s="17" t="s">
        <v>89</v>
      </c>
    </row>
    <row r="629" spans="2:51" s="1" customFormat="1" ht="11.25">
      <c r="B629" s="32"/>
      <c r="D629" s="152" t="s">
        <v>257</v>
      </c>
      <c r="F629" s="168" t="s">
        <v>1668</v>
      </c>
      <c r="H629" s="169">
        <v>10.5</v>
      </c>
      <c r="L629" s="32"/>
      <c r="M629" s="167"/>
      <c r="T629" s="56"/>
      <c r="AU629" s="17" t="s">
        <v>89</v>
      </c>
    </row>
    <row r="630" spans="2:51" s="1" customFormat="1" ht="11.25">
      <c r="B630" s="32"/>
      <c r="D630" s="152" t="s">
        <v>257</v>
      </c>
      <c r="F630" s="168" t="s">
        <v>252</v>
      </c>
      <c r="H630" s="169">
        <v>10.5</v>
      </c>
      <c r="L630" s="32"/>
      <c r="M630" s="167"/>
      <c r="T630" s="56"/>
      <c r="AU630" s="17" t="s">
        <v>89</v>
      </c>
    </row>
    <row r="631" spans="2:51" s="1" customFormat="1" ht="11.25">
      <c r="B631" s="32"/>
      <c r="D631" s="152" t="s">
        <v>257</v>
      </c>
      <c r="F631" s="166" t="s">
        <v>1748</v>
      </c>
      <c r="L631" s="32"/>
      <c r="M631" s="167"/>
      <c r="T631" s="56"/>
      <c r="AU631" s="17" t="s">
        <v>89</v>
      </c>
    </row>
    <row r="632" spans="2:51" s="1" customFormat="1" ht="11.25">
      <c r="B632" s="32"/>
      <c r="D632" s="152" t="s">
        <v>257</v>
      </c>
      <c r="F632" s="168" t="s">
        <v>1749</v>
      </c>
      <c r="H632" s="169">
        <v>10</v>
      </c>
      <c r="L632" s="32"/>
      <c r="M632" s="167"/>
      <c r="T632" s="56"/>
      <c r="AU632" s="17" t="s">
        <v>89</v>
      </c>
    </row>
    <row r="633" spans="2:51" s="1" customFormat="1" ht="11.25">
      <c r="B633" s="32"/>
      <c r="D633" s="152" t="s">
        <v>257</v>
      </c>
      <c r="F633" s="168" t="s">
        <v>252</v>
      </c>
      <c r="H633" s="169">
        <v>10</v>
      </c>
      <c r="L633" s="32"/>
      <c r="M633" s="167"/>
      <c r="T633" s="56"/>
      <c r="AU633" s="17" t="s">
        <v>89</v>
      </c>
    </row>
    <row r="634" spans="2:51" s="1" customFormat="1" ht="11.25">
      <c r="B634" s="32"/>
      <c r="D634" s="152" t="s">
        <v>257</v>
      </c>
      <c r="F634" s="170" t="s">
        <v>1750</v>
      </c>
      <c r="L634" s="32"/>
      <c r="M634" s="167"/>
      <c r="T634" s="56"/>
      <c r="AU634" s="17" t="s">
        <v>89</v>
      </c>
    </row>
    <row r="635" spans="2:51" s="1" customFormat="1" ht="11.25">
      <c r="B635" s="32"/>
      <c r="D635" s="152" t="s">
        <v>257</v>
      </c>
      <c r="F635" s="171" t="s">
        <v>637</v>
      </c>
      <c r="H635" s="169">
        <v>8</v>
      </c>
      <c r="L635" s="32"/>
      <c r="M635" s="167"/>
      <c r="T635" s="56"/>
      <c r="AU635" s="17" t="s">
        <v>89</v>
      </c>
    </row>
    <row r="636" spans="2:51" s="1" customFormat="1" ht="11.25">
      <c r="B636" s="32"/>
      <c r="D636" s="152" t="s">
        <v>257</v>
      </c>
      <c r="F636" s="171" t="s">
        <v>252</v>
      </c>
      <c r="H636" s="169">
        <v>8</v>
      </c>
      <c r="L636" s="32"/>
      <c r="M636" s="167"/>
      <c r="T636" s="56"/>
      <c r="AU636" s="17" t="s">
        <v>89</v>
      </c>
    </row>
    <row r="637" spans="2:51" s="1" customFormat="1" ht="11.25">
      <c r="B637" s="32"/>
      <c r="D637" s="152" t="s">
        <v>257</v>
      </c>
      <c r="F637" s="170" t="s">
        <v>1751</v>
      </c>
      <c r="L637" s="32"/>
      <c r="M637" s="167"/>
      <c r="T637" s="56"/>
      <c r="AU637" s="17" t="s">
        <v>89</v>
      </c>
    </row>
    <row r="638" spans="2:51" s="1" customFormat="1" ht="11.25">
      <c r="B638" s="32"/>
      <c r="D638" s="152" t="s">
        <v>257</v>
      </c>
      <c r="F638" s="171" t="s">
        <v>1693</v>
      </c>
      <c r="H638" s="169">
        <v>14.3</v>
      </c>
      <c r="L638" s="32"/>
      <c r="M638" s="167"/>
      <c r="T638" s="56"/>
      <c r="AU638" s="17" t="s">
        <v>89</v>
      </c>
    </row>
    <row r="639" spans="2:51" s="1" customFormat="1" ht="11.25">
      <c r="B639" s="32"/>
      <c r="D639" s="152" t="s">
        <v>257</v>
      </c>
      <c r="F639" s="171" t="s">
        <v>252</v>
      </c>
      <c r="H639" s="169">
        <v>14.3</v>
      </c>
      <c r="L639" s="32"/>
      <c r="M639" s="167"/>
      <c r="T639" s="56"/>
      <c r="AU639" s="17" t="s">
        <v>89</v>
      </c>
    </row>
    <row r="640" spans="2:51" s="1" customFormat="1" ht="11.25">
      <c r="B640" s="32"/>
      <c r="D640" s="152" t="s">
        <v>257</v>
      </c>
      <c r="F640" s="166" t="s">
        <v>1752</v>
      </c>
      <c r="L640" s="32"/>
      <c r="M640" s="167"/>
      <c r="T640" s="56"/>
      <c r="AU640" s="17" t="s">
        <v>89</v>
      </c>
    </row>
    <row r="641" spans="2:65" s="1" customFormat="1" ht="11.25">
      <c r="B641" s="32"/>
      <c r="D641" s="152" t="s">
        <v>257</v>
      </c>
      <c r="F641" s="168" t="s">
        <v>1753</v>
      </c>
      <c r="H641" s="169">
        <v>1</v>
      </c>
      <c r="L641" s="32"/>
      <c r="M641" s="167"/>
      <c r="T641" s="56"/>
      <c r="AU641" s="17" t="s">
        <v>89</v>
      </c>
    </row>
    <row r="642" spans="2:65" s="1" customFormat="1" ht="11.25">
      <c r="B642" s="32"/>
      <c r="D642" s="152" t="s">
        <v>257</v>
      </c>
      <c r="F642" s="168" t="s">
        <v>252</v>
      </c>
      <c r="H642" s="169">
        <v>1</v>
      </c>
      <c r="L642" s="32"/>
      <c r="M642" s="167"/>
      <c r="T642" s="56"/>
      <c r="AU642" s="17" t="s">
        <v>89</v>
      </c>
    </row>
    <row r="643" spans="2:65" s="1" customFormat="1" ht="16.5" customHeight="1">
      <c r="B643" s="32"/>
      <c r="C643" s="187" t="s">
        <v>590</v>
      </c>
      <c r="D643" s="187" t="s">
        <v>606</v>
      </c>
      <c r="E643" s="188" t="s">
        <v>639</v>
      </c>
      <c r="F643" s="189" t="s">
        <v>640</v>
      </c>
      <c r="G643" s="190" t="s">
        <v>350</v>
      </c>
      <c r="H643" s="191">
        <v>26.541</v>
      </c>
      <c r="I643" s="192"/>
      <c r="J643" s="193">
        <f>ROUND(I643*H643,2)</f>
        <v>0</v>
      </c>
      <c r="K643" s="189" t="s">
        <v>236</v>
      </c>
      <c r="L643" s="194"/>
      <c r="M643" s="195" t="s">
        <v>1</v>
      </c>
      <c r="N643" s="196" t="s">
        <v>46</v>
      </c>
      <c r="P643" s="147">
        <f>O643*H643</f>
        <v>0</v>
      </c>
      <c r="Q643" s="147">
        <v>0</v>
      </c>
      <c r="R643" s="147">
        <f>Q643*H643</f>
        <v>0</v>
      </c>
      <c r="S643" s="147">
        <v>0</v>
      </c>
      <c r="T643" s="148">
        <f>S643*H643</f>
        <v>0</v>
      </c>
      <c r="AR643" s="149" t="s">
        <v>154</v>
      </c>
      <c r="AT643" s="149" t="s">
        <v>606</v>
      </c>
      <c r="AU643" s="149" t="s">
        <v>89</v>
      </c>
      <c r="AY643" s="17" t="s">
        <v>230</v>
      </c>
      <c r="BE643" s="150">
        <f>IF(N643="základní",J643,0)</f>
        <v>0</v>
      </c>
      <c r="BF643" s="150">
        <f>IF(N643="snížená",J643,0)</f>
        <v>0</v>
      </c>
      <c r="BG643" s="150">
        <f>IF(N643="zákl. přenesená",J643,0)</f>
        <v>0</v>
      </c>
      <c r="BH643" s="150">
        <f>IF(N643="sníž. přenesená",J643,0)</f>
        <v>0</v>
      </c>
      <c r="BI643" s="150">
        <f>IF(N643="nulová",J643,0)</f>
        <v>0</v>
      </c>
      <c r="BJ643" s="17" t="s">
        <v>21</v>
      </c>
      <c r="BK643" s="150">
        <f>ROUND(I643*H643,2)</f>
        <v>0</v>
      </c>
      <c r="BL643" s="17" t="s">
        <v>237</v>
      </c>
      <c r="BM643" s="149" t="s">
        <v>641</v>
      </c>
    </row>
    <row r="644" spans="2:65" s="12" customFormat="1" ht="11.25">
      <c r="B644" s="151"/>
      <c r="D644" s="152" t="s">
        <v>250</v>
      </c>
      <c r="E644" s="153" t="s">
        <v>1</v>
      </c>
      <c r="F644" s="154" t="s">
        <v>642</v>
      </c>
      <c r="H644" s="155">
        <v>26.541</v>
      </c>
      <c r="I644" s="156"/>
      <c r="L644" s="151"/>
      <c r="M644" s="157"/>
      <c r="T644" s="158"/>
      <c r="AT644" s="153" t="s">
        <v>250</v>
      </c>
      <c r="AU644" s="153" t="s">
        <v>89</v>
      </c>
      <c r="AV644" s="12" t="s">
        <v>89</v>
      </c>
      <c r="AW644" s="12" t="s">
        <v>36</v>
      </c>
      <c r="AX644" s="12" t="s">
        <v>21</v>
      </c>
      <c r="AY644" s="153" t="s">
        <v>230</v>
      </c>
    </row>
    <row r="645" spans="2:65" s="1" customFormat="1" ht="11.25">
      <c r="B645" s="32"/>
      <c r="D645" s="152" t="s">
        <v>257</v>
      </c>
      <c r="F645" s="166" t="s">
        <v>643</v>
      </c>
      <c r="L645" s="32"/>
      <c r="M645" s="167"/>
      <c r="T645" s="56"/>
      <c r="AU645" s="17" t="s">
        <v>89</v>
      </c>
    </row>
    <row r="646" spans="2:65" s="1" customFormat="1" ht="11.25">
      <c r="B646" s="32"/>
      <c r="D646" s="152" t="s">
        <v>257</v>
      </c>
      <c r="F646" s="168" t="s">
        <v>624</v>
      </c>
      <c r="H646" s="169">
        <v>0</v>
      </c>
      <c r="L646" s="32"/>
      <c r="M646" s="167"/>
      <c r="T646" s="56"/>
      <c r="AU646" s="17" t="s">
        <v>89</v>
      </c>
    </row>
    <row r="647" spans="2:65" s="1" customFormat="1" ht="11.25">
      <c r="B647" s="32"/>
      <c r="D647" s="152" t="s">
        <v>257</v>
      </c>
      <c r="F647" s="168" t="s">
        <v>1754</v>
      </c>
      <c r="H647" s="169">
        <v>4.5970000000000004</v>
      </c>
      <c r="L647" s="32"/>
      <c r="M647" s="167"/>
      <c r="T647" s="56"/>
      <c r="AU647" s="17" t="s">
        <v>89</v>
      </c>
    </row>
    <row r="648" spans="2:65" s="1" customFormat="1" ht="11.25">
      <c r="B648" s="32"/>
      <c r="D648" s="152" t="s">
        <v>257</v>
      </c>
      <c r="F648" s="168" t="s">
        <v>1755</v>
      </c>
      <c r="H648" s="169">
        <v>4.5979999999999999</v>
      </c>
      <c r="L648" s="32"/>
      <c r="M648" s="167"/>
      <c r="T648" s="56"/>
      <c r="AU648" s="17" t="s">
        <v>89</v>
      </c>
    </row>
    <row r="649" spans="2:65" s="1" customFormat="1" ht="11.25">
      <c r="B649" s="32"/>
      <c r="D649" s="152" t="s">
        <v>257</v>
      </c>
      <c r="F649" s="168" t="s">
        <v>1756</v>
      </c>
      <c r="H649" s="169">
        <v>0.42899999999999999</v>
      </c>
      <c r="L649" s="32"/>
      <c r="M649" s="167"/>
      <c r="T649" s="56"/>
      <c r="AU649" s="17" t="s">
        <v>89</v>
      </c>
    </row>
    <row r="650" spans="2:65" s="1" customFormat="1" ht="11.25">
      <c r="B650" s="32"/>
      <c r="D650" s="152" t="s">
        <v>257</v>
      </c>
      <c r="F650" s="168" t="s">
        <v>1757</v>
      </c>
      <c r="H650" s="169">
        <v>5.0999999999999996</v>
      </c>
      <c r="L650" s="32"/>
      <c r="M650" s="167"/>
      <c r="T650" s="56"/>
      <c r="AU650" s="17" t="s">
        <v>89</v>
      </c>
    </row>
    <row r="651" spans="2:65" s="1" customFormat="1" ht="11.25">
      <c r="B651" s="32"/>
      <c r="D651" s="152" t="s">
        <v>257</v>
      </c>
      <c r="F651" s="168" t="s">
        <v>630</v>
      </c>
      <c r="H651" s="169">
        <v>0</v>
      </c>
      <c r="L651" s="32"/>
      <c r="M651" s="167"/>
      <c r="T651" s="56"/>
      <c r="AU651" s="17" t="s">
        <v>89</v>
      </c>
    </row>
    <row r="652" spans="2:65" s="1" customFormat="1" ht="11.25">
      <c r="B652" s="32"/>
      <c r="D652" s="152" t="s">
        <v>257</v>
      </c>
      <c r="F652" s="168" t="s">
        <v>1758</v>
      </c>
      <c r="H652" s="169">
        <v>-7.9000000000000001E-2</v>
      </c>
      <c r="L652" s="32"/>
      <c r="M652" s="167"/>
      <c r="T652" s="56"/>
      <c r="AU652" s="17" t="s">
        <v>89</v>
      </c>
    </row>
    <row r="653" spans="2:65" s="1" customFormat="1" ht="11.25">
      <c r="B653" s="32"/>
      <c r="D653" s="152" t="s">
        <v>257</v>
      </c>
      <c r="F653" s="168" t="s">
        <v>1759</v>
      </c>
      <c r="H653" s="169">
        <v>-0.109</v>
      </c>
      <c r="L653" s="32"/>
      <c r="M653" s="167"/>
      <c r="T653" s="56"/>
      <c r="AU653" s="17" t="s">
        <v>89</v>
      </c>
    </row>
    <row r="654" spans="2:65" s="1" customFormat="1" ht="11.25">
      <c r="B654" s="32"/>
      <c r="D654" s="152" t="s">
        <v>257</v>
      </c>
      <c r="F654" s="168" t="s">
        <v>1760</v>
      </c>
      <c r="H654" s="169">
        <v>-8.0000000000000002E-3</v>
      </c>
      <c r="L654" s="32"/>
      <c r="M654" s="167"/>
      <c r="T654" s="56"/>
      <c r="AU654" s="17" t="s">
        <v>89</v>
      </c>
    </row>
    <row r="655" spans="2:65" s="1" customFormat="1" ht="11.25">
      <c r="B655" s="32"/>
      <c r="D655" s="152" t="s">
        <v>257</v>
      </c>
      <c r="F655" s="168" t="s">
        <v>1761</v>
      </c>
      <c r="H655" s="169">
        <v>-0.49099999999999999</v>
      </c>
      <c r="L655" s="32"/>
      <c r="M655" s="167"/>
      <c r="T655" s="56"/>
      <c r="AU655" s="17" t="s">
        <v>89</v>
      </c>
    </row>
    <row r="656" spans="2:65" s="1" customFormat="1" ht="11.25">
      <c r="B656" s="32"/>
      <c r="D656" s="152" t="s">
        <v>257</v>
      </c>
      <c r="F656" s="168" t="s">
        <v>252</v>
      </c>
      <c r="H656" s="169">
        <v>14.037000000000001</v>
      </c>
      <c r="L656" s="32"/>
      <c r="M656" s="167"/>
      <c r="T656" s="56"/>
      <c r="AU656" s="17" t="s">
        <v>89</v>
      </c>
    </row>
    <row r="657" spans="2:65" s="1" customFormat="1" ht="11.25">
      <c r="B657" s="32"/>
      <c r="D657" s="152" t="s">
        <v>257</v>
      </c>
      <c r="F657" s="170" t="s">
        <v>1747</v>
      </c>
      <c r="L657" s="32"/>
      <c r="M657" s="167"/>
      <c r="T657" s="56"/>
      <c r="AU657" s="17" t="s">
        <v>89</v>
      </c>
    </row>
    <row r="658" spans="2:65" s="1" customFormat="1" ht="11.25">
      <c r="B658" s="32"/>
      <c r="D658" s="152" t="s">
        <v>257</v>
      </c>
      <c r="F658" s="171" t="s">
        <v>1668</v>
      </c>
      <c r="H658" s="169">
        <v>10.5</v>
      </c>
      <c r="L658" s="32"/>
      <c r="M658" s="167"/>
      <c r="T658" s="56"/>
      <c r="AU658" s="17" t="s">
        <v>89</v>
      </c>
    </row>
    <row r="659" spans="2:65" s="1" customFormat="1" ht="11.25">
      <c r="B659" s="32"/>
      <c r="D659" s="152" t="s">
        <v>257</v>
      </c>
      <c r="F659" s="171" t="s">
        <v>252</v>
      </c>
      <c r="H659" s="169">
        <v>10.5</v>
      </c>
      <c r="L659" s="32"/>
      <c r="M659" s="167"/>
      <c r="T659" s="56"/>
      <c r="AU659" s="17" t="s">
        <v>89</v>
      </c>
    </row>
    <row r="660" spans="2:65" s="1" customFormat="1" ht="11.25">
      <c r="B660" s="32"/>
      <c r="D660" s="152" t="s">
        <v>257</v>
      </c>
      <c r="F660" s="170" t="s">
        <v>1748</v>
      </c>
      <c r="L660" s="32"/>
      <c r="M660" s="167"/>
      <c r="T660" s="56"/>
      <c r="AU660" s="17" t="s">
        <v>89</v>
      </c>
    </row>
    <row r="661" spans="2:65" s="1" customFormat="1" ht="11.25">
      <c r="B661" s="32"/>
      <c r="D661" s="152" t="s">
        <v>257</v>
      </c>
      <c r="F661" s="171" t="s">
        <v>1749</v>
      </c>
      <c r="H661" s="169">
        <v>10</v>
      </c>
      <c r="L661" s="32"/>
      <c r="M661" s="167"/>
      <c r="T661" s="56"/>
      <c r="AU661" s="17" t="s">
        <v>89</v>
      </c>
    </row>
    <row r="662" spans="2:65" s="1" customFormat="1" ht="11.25">
      <c r="B662" s="32"/>
      <c r="D662" s="152" t="s">
        <v>257</v>
      </c>
      <c r="F662" s="171" t="s">
        <v>252</v>
      </c>
      <c r="H662" s="169">
        <v>10</v>
      </c>
      <c r="L662" s="32"/>
      <c r="M662" s="167"/>
      <c r="T662" s="56"/>
      <c r="AU662" s="17" t="s">
        <v>89</v>
      </c>
    </row>
    <row r="663" spans="2:65" s="1" customFormat="1" ht="11.25">
      <c r="B663" s="32"/>
      <c r="D663" s="152" t="s">
        <v>257</v>
      </c>
      <c r="F663" s="185" t="s">
        <v>1750</v>
      </c>
      <c r="L663" s="32"/>
      <c r="M663" s="167"/>
      <c r="T663" s="56"/>
      <c r="AU663" s="17" t="s">
        <v>89</v>
      </c>
    </row>
    <row r="664" spans="2:65" s="1" customFormat="1" ht="11.25">
      <c r="B664" s="32"/>
      <c r="D664" s="152" t="s">
        <v>257</v>
      </c>
      <c r="F664" s="186" t="s">
        <v>637</v>
      </c>
      <c r="H664" s="169">
        <v>8</v>
      </c>
      <c r="L664" s="32"/>
      <c r="M664" s="167"/>
      <c r="T664" s="56"/>
      <c r="AU664" s="17" t="s">
        <v>89</v>
      </c>
    </row>
    <row r="665" spans="2:65" s="1" customFormat="1" ht="11.25">
      <c r="B665" s="32"/>
      <c r="D665" s="152" t="s">
        <v>257</v>
      </c>
      <c r="F665" s="186" t="s">
        <v>252</v>
      </c>
      <c r="H665" s="169">
        <v>8</v>
      </c>
      <c r="L665" s="32"/>
      <c r="M665" s="167"/>
      <c r="T665" s="56"/>
      <c r="AU665" s="17" t="s">
        <v>89</v>
      </c>
    </row>
    <row r="666" spans="2:65" s="1" customFormat="1" ht="11.25">
      <c r="B666" s="32"/>
      <c r="D666" s="152" t="s">
        <v>257</v>
      </c>
      <c r="F666" s="185" t="s">
        <v>1751</v>
      </c>
      <c r="L666" s="32"/>
      <c r="M666" s="167"/>
      <c r="T666" s="56"/>
      <c r="AU666" s="17" t="s">
        <v>89</v>
      </c>
    </row>
    <row r="667" spans="2:65" s="1" customFormat="1" ht="11.25">
      <c r="B667" s="32"/>
      <c r="D667" s="152" t="s">
        <v>257</v>
      </c>
      <c r="F667" s="186" t="s">
        <v>1693</v>
      </c>
      <c r="H667" s="169">
        <v>14.3</v>
      </c>
      <c r="L667" s="32"/>
      <c r="M667" s="167"/>
      <c r="T667" s="56"/>
      <c r="AU667" s="17" t="s">
        <v>89</v>
      </c>
    </row>
    <row r="668" spans="2:65" s="1" customFormat="1" ht="11.25">
      <c r="B668" s="32"/>
      <c r="D668" s="152" t="s">
        <v>257</v>
      </c>
      <c r="F668" s="186" t="s">
        <v>252</v>
      </c>
      <c r="H668" s="169">
        <v>14.3</v>
      </c>
      <c r="L668" s="32"/>
      <c r="M668" s="167"/>
      <c r="T668" s="56"/>
      <c r="AU668" s="17" t="s">
        <v>89</v>
      </c>
    </row>
    <row r="669" spans="2:65" s="1" customFormat="1" ht="11.25">
      <c r="B669" s="32"/>
      <c r="D669" s="152" t="s">
        <v>257</v>
      </c>
      <c r="F669" s="170" t="s">
        <v>1752</v>
      </c>
      <c r="L669" s="32"/>
      <c r="M669" s="167"/>
      <c r="T669" s="56"/>
      <c r="AU669" s="17" t="s">
        <v>89</v>
      </c>
    </row>
    <row r="670" spans="2:65" s="1" customFormat="1" ht="11.25">
      <c r="B670" s="32"/>
      <c r="D670" s="152" t="s">
        <v>257</v>
      </c>
      <c r="F670" s="171" t="s">
        <v>1753</v>
      </c>
      <c r="H670" s="169">
        <v>1</v>
      </c>
      <c r="L670" s="32"/>
      <c r="M670" s="167"/>
      <c r="T670" s="56"/>
      <c r="AU670" s="17" t="s">
        <v>89</v>
      </c>
    </row>
    <row r="671" spans="2:65" s="1" customFormat="1" ht="11.25">
      <c r="B671" s="32"/>
      <c r="D671" s="152" t="s">
        <v>257</v>
      </c>
      <c r="F671" s="171" t="s">
        <v>252</v>
      </c>
      <c r="H671" s="169">
        <v>1</v>
      </c>
      <c r="L671" s="32"/>
      <c r="M671" s="167"/>
      <c r="T671" s="56"/>
      <c r="AU671" s="17" t="s">
        <v>89</v>
      </c>
    </row>
    <row r="672" spans="2:65" s="1" customFormat="1" ht="24.2" customHeight="1">
      <c r="B672" s="32"/>
      <c r="C672" s="138" t="s">
        <v>594</v>
      </c>
      <c r="D672" s="138" t="s">
        <v>232</v>
      </c>
      <c r="E672" s="139" t="s">
        <v>655</v>
      </c>
      <c r="F672" s="140" t="s">
        <v>656</v>
      </c>
      <c r="G672" s="141" t="s">
        <v>434</v>
      </c>
      <c r="H672" s="142">
        <v>14.037000000000001</v>
      </c>
      <c r="I672" s="143"/>
      <c r="J672" s="144">
        <f>ROUND(I672*H672,2)</f>
        <v>0</v>
      </c>
      <c r="K672" s="140" t="s">
        <v>236</v>
      </c>
      <c r="L672" s="32"/>
      <c r="M672" s="145" t="s">
        <v>1</v>
      </c>
      <c r="N672" s="146" t="s">
        <v>46</v>
      </c>
      <c r="P672" s="147">
        <f>O672*H672</f>
        <v>0</v>
      </c>
      <c r="Q672" s="147">
        <v>0</v>
      </c>
      <c r="R672" s="147">
        <f>Q672*H672</f>
        <v>0</v>
      </c>
      <c r="S672" s="147">
        <v>0</v>
      </c>
      <c r="T672" s="148">
        <f>S672*H672</f>
        <v>0</v>
      </c>
      <c r="AR672" s="149" t="s">
        <v>237</v>
      </c>
      <c r="AT672" s="149" t="s">
        <v>232</v>
      </c>
      <c r="AU672" s="149" t="s">
        <v>89</v>
      </c>
      <c r="AY672" s="17" t="s">
        <v>230</v>
      </c>
      <c r="BE672" s="150">
        <f>IF(N672="základní",J672,0)</f>
        <v>0</v>
      </c>
      <c r="BF672" s="150">
        <f>IF(N672="snížená",J672,0)</f>
        <v>0</v>
      </c>
      <c r="BG672" s="150">
        <f>IF(N672="zákl. přenesená",J672,0)</f>
        <v>0</v>
      </c>
      <c r="BH672" s="150">
        <f>IF(N672="sníž. přenesená",J672,0)</f>
        <v>0</v>
      </c>
      <c r="BI672" s="150">
        <f>IF(N672="nulová",J672,0)</f>
        <v>0</v>
      </c>
      <c r="BJ672" s="17" t="s">
        <v>21</v>
      </c>
      <c r="BK672" s="150">
        <f>ROUND(I672*H672,2)</f>
        <v>0</v>
      </c>
      <c r="BL672" s="17" t="s">
        <v>237</v>
      </c>
      <c r="BM672" s="149" t="s">
        <v>645</v>
      </c>
    </row>
    <row r="673" spans="2:51" s="12" customFormat="1" ht="11.25">
      <c r="B673" s="151"/>
      <c r="D673" s="152" t="s">
        <v>250</v>
      </c>
      <c r="E673" s="153" t="s">
        <v>1</v>
      </c>
      <c r="F673" s="154" t="s">
        <v>646</v>
      </c>
      <c r="H673" s="155">
        <v>14.037000000000001</v>
      </c>
      <c r="I673" s="156"/>
      <c r="L673" s="151"/>
      <c r="M673" s="157"/>
      <c r="T673" s="158"/>
      <c r="AT673" s="153" t="s">
        <v>250</v>
      </c>
      <c r="AU673" s="153" t="s">
        <v>89</v>
      </c>
      <c r="AV673" s="12" t="s">
        <v>89</v>
      </c>
      <c r="AW673" s="12" t="s">
        <v>36</v>
      </c>
      <c r="AX673" s="12" t="s">
        <v>21</v>
      </c>
      <c r="AY673" s="153" t="s">
        <v>230</v>
      </c>
    </row>
    <row r="674" spans="2:51" s="1" customFormat="1" ht="11.25">
      <c r="B674" s="32"/>
      <c r="D674" s="152" t="s">
        <v>257</v>
      </c>
      <c r="F674" s="166" t="s">
        <v>643</v>
      </c>
      <c r="L674" s="32"/>
      <c r="M674" s="167"/>
      <c r="T674" s="56"/>
      <c r="AU674" s="17" t="s">
        <v>89</v>
      </c>
    </row>
    <row r="675" spans="2:51" s="1" customFormat="1" ht="11.25">
      <c r="B675" s="32"/>
      <c r="D675" s="152" t="s">
        <v>257</v>
      </c>
      <c r="F675" s="168" t="s">
        <v>624</v>
      </c>
      <c r="H675" s="169">
        <v>0</v>
      </c>
      <c r="L675" s="32"/>
      <c r="M675" s="167"/>
      <c r="T675" s="56"/>
      <c r="AU675" s="17" t="s">
        <v>89</v>
      </c>
    </row>
    <row r="676" spans="2:51" s="1" customFormat="1" ht="11.25">
      <c r="B676" s="32"/>
      <c r="D676" s="152" t="s">
        <v>257</v>
      </c>
      <c r="F676" s="168" t="s">
        <v>1754</v>
      </c>
      <c r="H676" s="169">
        <v>4.5970000000000004</v>
      </c>
      <c r="L676" s="32"/>
      <c r="M676" s="167"/>
      <c r="T676" s="56"/>
      <c r="AU676" s="17" t="s">
        <v>89</v>
      </c>
    </row>
    <row r="677" spans="2:51" s="1" customFormat="1" ht="11.25">
      <c r="B677" s="32"/>
      <c r="D677" s="152" t="s">
        <v>257</v>
      </c>
      <c r="F677" s="168" t="s">
        <v>1755</v>
      </c>
      <c r="H677" s="169">
        <v>4.5979999999999999</v>
      </c>
      <c r="L677" s="32"/>
      <c r="M677" s="167"/>
      <c r="T677" s="56"/>
      <c r="AU677" s="17" t="s">
        <v>89</v>
      </c>
    </row>
    <row r="678" spans="2:51" s="1" customFormat="1" ht="11.25">
      <c r="B678" s="32"/>
      <c r="D678" s="152" t="s">
        <v>257</v>
      </c>
      <c r="F678" s="168" t="s">
        <v>1756</v>
      </c>
      <c r="H678" s="169">
        <v>0.42899999999999999</v>
      </c>
      <c r="L678" s="32"/>
      <c r="M678" s="167"/>
      <c r="T678" s="56"/>
      <c r="AU678" s="17" t="s">
        <v>89</v>
      </c>
    </row>
    <row r="679" spans="2:51" s="1" customFormat="1" ht="11.25">
      <c r="B679" s="32"/>
      <c r="D679" s="152" t="s">
        <v>257</v>
      </c>
      <c r="F679" s="168" t="s">
        <v>1757</v>
      </c>
      <c r="H679" s="169">
        <v>5.0999999999999996</v>
      </c>
      <c r="L679" s="32"/>
      <c r="M679" s="167"/>
      <c r="T679" s="56"/>
      <c r="AU679" s="17" t="s">
        <v>89</v>
      </c>
    </row>
    <row r="680" spans="2:51" s="1" customFormat="1" ht="11.25">
      <c r="B680" s="32"/>
      <c r="D680" s="152" t="s">
        <v>257</v>
      </c>
      <c r="F680" s="168" t="s">
        <v>630</v>
      </c>
      <c r="H680" s="169">
        <v>0</v>
      </c>
      <c r="L680" s="32"/>
      <c r="M680" s="167"/>
      <c r="T680" s="56"/>
      <c r="AU680" s="17" t="s">
        <v>89</v>
      </c>
    </row>
    <row r="681" spans="2:51" s="1" customFormat="1" ht="11.25">
      <c r="B681" s="32"/>
      <c r="D681" s="152" t="s">
        <v>257</v>
      </c>
      <c r="F681" s="168" t="s">
        <v>1758</v>
      </c>
      <c r="H681" s="169">
        <v>-7.9000000000000001E-2</v>
      </c>
      <c r="L681" s="32"/>
      <c r="M681" s="167"/>
      <c r="T681" s="56"/>
      <c r="AU681" s="17" t="s">
        <v>89</v>
      </c>
    </row>
    <row r="682" spans="2:51" s="1" customFormat="1" ht="11.25">
      <c r="B682" s="32"/>
      <c r="D682" s="152" t="s">
        <v>257</v>
      </c>
      <c r="F682" s="168" t="s">
        <v>1759</v>
      </c>
      <c r="H682" s="169">
        <v>-0.109</v>
      </c>
      <c r="L682" s="32"/>
      <c r="M682" s="167"/>
      <c r="T682" s="56"/>
      <c r="AU682" s="17" t="s">
        <v>89</v>
      </c>
    </row>
    <row r="683" spans="2:51" s="1" customFormat="1" ht="11.25">
      <c r="B683" s="32"/>
      <c r="D683" s="152" t="s">
        <v>257</v>
      </c>
      <c r="F683" s="168" t="s">
        <v>1760</v>
      </c>
      <c r="H683" s="169">
        <v>-8.0000000000000002E-3</v>
      </c>
      <c r="L683" s="32"/>
      <c r="M683" s="167"/>
      <c r="T683" s="56"/>
      <c r="AU683" s="17" t="s">
        <v>89</v>
      </c>
    </row>
    <row r="684" spans="2:51" s="1" customFormat="1" ht="11.25">
      <c r="B684" s="32"/>
      <c r="D684" s="152" t="s">
        <v>257</v>
      </c>
      <c r="F684" s="168" t="s">
        <v>1761</v>
      </c>
      <c r="H684" s="169">
        <v>-0.49099999999999999</v>
      </c>
      <c r="L684" s="32"/>
      <c r="M684" s="167"/>
      <c r="T684" s="56"/>
      <c r="AU684" s="17" t="s">
        <v>89</v>
      </c>
    </row>
    <row r="685" spans="2:51" s="1" customFormat="1" ht="11.25">
      <c r="B685" s="32"/>
      <c r="D685" s="152" t="s">
        <v>257</v>
      </c>
      <c r="F685" s="168" t="s">
        <v>252</v>
      </c>
      <c r="H685" s="169">
        <v>14.037000000000001</v>
      </c>
      <c r="L685" s="32"/>
      <c r="M685" s="167"/>
      <c r="T685" s="56"/>
      <c r="AU685" s="17" t="s">
        <v>89</v>
      </c>
    </row>
    <row r="686" spans="2:51" s="1" customFormat="1" ht="11.25">
      <c r="B686" s="32"/>
      <c r="D686" s="152" t="s">
        <v>257</v>
      </c>
      <c r="F686" s="170" t="s">
        <v>1747</v>
      </c>
      <c r="L686" s="32"/>
      <c r="M686" s="167"/>
      <c r="T686" s="56"/>
      <c r="AU686" s="17" t="s">
        <v>89</v>
      </c>
    </row>
    <row r="687" spans="2:51" s="1" customFormat="1" ht="11.25">
      <c r="B687" s="32"/>
      <c r="D687" s="152" t="s">
        <v>257</v>
      </c>
      <c r="F687" s="171" t="s">
        <v>1668</v>
      </c>
      <c r="H687" s="169">
        <v>10.5</v>
      </c>
      <c r="L687" s="32"/>
      <c r="M687" s="167"/>
      <c r="T687" s="56"/>
      <c r="AU687" s="17" t="s">
        <v>89</v>
      </c>
    </row>
    <row r="688" spans="2:51" s="1" customFormat="1" ht="11.25">
      <c r="B688" s="32"/>
      <c r="D688" s="152" t="s">
        <v>257</v>
      </c>
      <c r="F688" s="171" t="s">
        <v>252</v>
      </c>
      <c r="H688" s="169">
        <v>10.5</v>
      </c>
      <c r="L688" s="32"/>
      <c r="M688" s="167"/>
      <c r="T688" s="56"/>
      <c r="AU688" s="17" t="s">
        <v>89</v>
      </c>
    </row>
    <row r="689" spans="2:65" s="1" customFormat="1" ht="11.25">
      <c r="B689" s="32"/>
      <c r="D689" s="152" t="s">
        <v>257</v>
      </c>
      <c r="F689" s="170" t="s">
        <v>1748</v>
      </c>
      <c r="L689" s="32"/>
      <c r="M689" s="167"/>
      <c r="T689" s="56"/>
      <c r="AU689" s="17" t="s">
        <v>89</v>
      </c>
    </row>
    <row r="690" spans="2:65" s="1" customFormat="1" ht="11.25">
      <c r="B690" s="32"/>
      <c r="D690" s="152" t="s">
        <v>257</v>
      </c>
      <c r="F690" s="171" t="s">
        <v>1749</v>
      </c>
      <c r="H690" s="169">
        <v>10</v>
      </c>
      <c r="L690" s="32"/>
      <c r="M690" s="167"/>
      <c r="T690" s="56"/>
      <c r="AU690" s="17" t="s">
        <v>89</v>
      </c>
    </row>
    <row r="691" spans="2:65" s="1" customFormat="1" ht="11.25">
      <c r="B691" s="32"/>
      <c r="D691" s="152" t="s">
        <v>257</v>
      </c>
      <c r="F691" s="171" t="s">
        <v>252</v>
      </c>
      <c r="H691" s="169">
        <v>10</v>
      </c>
      <c r="L691" s="32"/>
      <c r="M691" s="167"/>
      <c r="T691" s="56"/>
      <c r="AU691" s="17" t="s">
        <v>89</v>
      </c>
    </row>
    <row r="692" spans="2:65" s="1" customFormat="1" ht="11.25">
      <c r="B692" s="32"/>
      <c r="D692" s="152" t="s">
        <v>257</v>
      </c>
      <c r="F692" s="185" t="s">
        <v>1750</v>
      </c>
      <c r="L692" s="32"/>
      <c r="M692" s="167"/>
      <c r="T692" s="56"/>
      <c r="AU692" s="17" t="s">
        <v>89</v>
      </c>
    </row>
    <row r="693" spans="2:65" s="1" customFormat="1" ht="11.25">
      <c r="B693" s="32"/>
      <c r="D693" s="152" t="s">
        <v>257</v>
      </c>
      <c r="F693" s="186" t="s">
        <v>637</v>
      </c>
      <c r="H693" s="169">
        <v>8</v>
      </c>
      <c r="L693" s="32"/>
      <c r="M693" s="167"/>
      <c r="T693" s="56"/>
      <c r="AU693" s="17" t="s">
        <v>89</v>
      </c>
    </row>
    <row r="694" spans="2:65" s="1" customFormat="1" ht="11.25">
      <c r="B694" s="32"/>
      <c r="D694" s="152" t="s">
        <v>257</v>
      </c>
      <c r="F694" s="186" t="s">
        <v>252</v>
      </c>
      <c r="H694" s="169">
        <v>8</v>
      </c>
      <c r="L694" s="32"/>
      <c r="M694" s="167"/>
      <c r="T694" s="56"/>
      <c r="AU694" s="17" t="s">
        <v>89</v>
      </c>
    </row>
    <row r="695" spans="2:65" s="1" customFormat="1" ht="11.25">
      <c r="B695" s="32"/>
      <c r="D695" s="152" t="s">
        <v>257</v>
      </c>
      <c r="F695" s="185" t="s">
        <v>1751</v>
      </c>
      <c r="L695" s="32"/>
      <c r="M695" s="167"/>
      <c r="T695" s="56"/>
      <c r="AU695" s="17" t="s">
        <v>89</v>
      </c>
    </row>
    <row r="696" spans="2:65" s="1" customFormat="1" ht="11.25">
      <c r="B696" s="32"/>
      <c r="D696" s="152" t="s">
        <v>257</v>
      </c>
      <c r="F696" s="186" t="s">
        <v>1693</v>
      </c>
      <c r="H696" s="169">
        <v>14.3</v>
      </c>
      <c r="L696" s="32"/>
      <c r="M696" s="167"/>
      <c r="T696" s="56"/>
      <c r="AU696" s="17" t="s">
        <v>89</v>
      </c>
    </row>
    <row r="697" spans="2:65" s="1" customFormat="1" ht="11.25">
      <c r="B697" s="32"/>
      <c r="D697" s="152" t="s">
        <v>257</v>
      </c>
      <c r="F697" s="186" t="s">
        <v>252</v>
      </c>
      <c r="H697" s="169">
        <v>14.3</v>
      </c>
      <c r="L697" s="32"/>
      <c r="M697" s="167"/>
      <c r="T697" s="56"/>
      <c r="AU697" s="17" t="s">
        <v>89</v>
      </c>
    </row>
    <row r="698" spans="2:65" s="1" customFormat="1" ht="11.25">
      <c r="B698" s="32"/>
      <c r="D698" s="152" t="s">
        <v>257</v>
      </c>
      <c r="F698" s="170" t="s">
        <v>1752</v>
      </c>
      <c r="L698" s="32"/>
      <c r="M698" s="167"/>
      <c r="T698" s="56"/>
      <c r="AU698" s="17" t="s">
        <v>89</v>
      </c>
    </row>
    <row r="699" spans="2:65" s="1" customFormat="1" ht="11.25">
      <c r="B699" s="32"/>
      <c r="D699" s="152" t="s">
        <v>257</v>
      </c>
      <c r="F699" s="171" t="s">
        <v>1753</v>
      </c>
      <c r="H699" s="169">
        <v>1</v>
      </c>
      <c r="L699" s="32"/>
      <c r="M699" s="167"/>
      <c r="T699" s="56"/>
      <c r="AU699" s="17" t="s">
        <v>89</v>
      </c>
    </row>
    <row r="700" spans="2:65" s="1" customFormat="1" ht="11.25">
      <c r="B700" s="32"/>
      <c r="D700" s="152" t="s">
        <v>257</v>
      </c>
      <c r="F700" s="171" t="s">
        <v>252</v>
      </c>
      <c r="H700" s="169">
        <v>1</v>
      </c>
      <c r="L700" s="32"/>
      <c r="M700" s="167"/>
      <c r="T700" s="56"/>
      <c r="AU700" s="17" t="s">
        <v>89</v>
      </c>
    </row>
    <row r="701" spans="2:65" s="1" customFormat="1" ht="37.9" customHeight="1">
      <c r="B701" s="32"/>
      <c r="C701" s="138" t="s">
        <v>605</v>
      </c>
      <c r="D701" s="138" t="s">
        <v>232</v>
      </c>
      <c r="E701" s="139" t="s">
        <v>617</v>
      </c>
      <c r="F701" s="140" t="s">
        <v>618</v>
      </c>
      <c r="G701" s="141" t="s">
        <v>434</v>
      </c>
      <c r="H701" s="142">
        <v>14.037000000000001</v>
      </c>
      <c r="I701" s="143"/>
      <c r="J701" s="144">
        <f>ROUND(I701*H701,2)</f>
        <v>0</v>
      </c>
      <c r="K701" s="140" t="s">
        <v>236</v>
      </c>
      <c r="L701" s="32"/>
      <c r="M701" s="145" t="s">
        <v>1</v>
      </c>
      <c r="N701" s="146" t="s">
        <v>46</v>
      </c>
      <c r="P701" s="147">
        <f>O701*H701</f>
        <v>0</v>
      </c>
      <c r="Q701" s="147">
        <v>0</v>
      </c>
      <c r="R701" s="147">
        <f>Q701*H701</f>
        <v>0</v>
      </c>
      <c r="S701" s="147">
        <v>0</v>
      </c>
      <c r="T701" s="148">
        <f>S701*H701</f>
        <v>0</v>
      </c>
      <c r="AR701" s="149" t="s">
        <v>237</v>
      </c>
      <c r="AT701" s="149" t="s">
        <v>232</v>
      </c>
      <c r="AU701" s="149" t="s">
        <v>89</v>
      </c>
      <c r="AY701" s="17" t="s">
        <v>230</v>
      </c>
      <c r="BE701" s="150">
        <f>IF(N701="základní",J701,0)</f>
        <v>0</v>
      </c>
      <c r="BF701" s="150">
        <f>IF(N701="snížená",J701,0)</f>
        <v>0</v>
      </c>
      <c r="BG701" s="150">
        <f>IF(N701="zákl. přenesená",J701,0)</f>
        <v>0</v>
      </c>
      <c r="BH701" s="150">
        <f>IF(N701="sníž. přenesená",J701,0)</f>
        <v>0</v>
      </c>
      <c r="BI701" s="150">
        <f>IF(N701="nulová",J701,0)</f>
        <v>0</v>
      </c>
      <c r="BJ701" s="17" t="s">
        <v>21</v>
      </c>
      <c r="BK701" s="150">
        <f>ROUND(I701*H701,2)</f>
        <v>0</v>
      </c>
      <c r="BL701" s="17" t="s">
        <v>237</v>
      </c>
      <c r="BM701" s="149" t="s">
        <v>648</v>
      </c>
    </row>
    <row r="702" spans="2:65" s="1" customFormat="1" ht="24.2" customHeight="1">
      <c r="B702" s="32"/>
      <c r="C702" s="138" t="s">
        <v>612</v>
      </c>
      <c r="D702" s="138" t="s">
        <v>232</v>
      </c>
      <c r="E702" s="139" t="s">
        <v>650</v>
      </c>
      <c r="F702" s="140" t="s">
        <v>651</v>
      </c>
      <c r="G702" s="141" t="s">
        <v>276</v>
      </c>
      <c r="H702" s="142">
        <v>1.76</v>
      </c>
      <c r="I702" s="143"/>
      <c r="J702" s="144">
        <f>ROUND(I702*H702,2)</f>
        <v>0</v>
      </c>
      <c r="K702" s="140" t="s">
        <v>236</v>
      </c>
      <c r="L702" s="32"/>
      <c r="M702" s="145" t="s">
        <v>1</v>
      </c>
      <c r="N702" s="146" t="s">
        <v>46</v>
      </c>
      <c r="P702" s="147">
        <f>O702*H702</f>
        <v>0</v>
      </c>
      <c r="Q702" s="147">
        <v>0</v>
      </c>
      <c r="R702" s="147">
        <f>Q702*H702</f>
        <v>0</v>
      </c>
      <c r="S702" s="147">
        <v>0</v>
      </c>
      <c r="T702" s="148">
        <f>S702*H702</f>
        <v>0</v>
      </c>
      <c r="AR702" s="149" t="s">
        <v>237</v>
      </c>
      <c r="AT702" s="149" t="s">
        <v>232</v>
      </c>
      <c r="AU702" s="149" t="s">
        <v>89</v>
      </c>
      <c r="AY702" s="17" t="s">
        <v>230</v>
      </c>
      <c r="BE702" s="150">
        <f>IF(N702="základní",J702,0)</f>
        <v>0</v>
      </c>
      <c r="BF702" s="150">
        <f>IF(N702="snížená",J702,0)</f>
        <v>0</v>
      </c>
      <c r="BG702" s="150">
        <f>IF(N702="zákl. přenesená",J702,0)</f>
        <v>0</v>
      </c>
      <c r="BH702" s="150">
        <f>IF(N702="sníž. přenesená",J702,0)</f>
        <v>0</v>
      </c>
      <c r="BI702" s="150">
        <f>IF(N702="nulová",J702,0)</f>
        <v>0</v>
      </c>
      <c r="BJ702" s="17" t="s">
        <v>21</v>
      </c>
      <c r="BK702" s="150">
        <f>ROUND(I702*H702,2)</f>
        <v>0</v>
      </c>
      <c r="BL702" s="17" t="s">
        <v>237</v>
      </c>
      <c r="BM702" s="149" t="s">
        <v>652</v>
      </c>
    </row>
    <row r="703" spans="2:65" s="12" customFormat="1" ht="11.25">
      <c r="B703" s="151"/>
      <c r="D703" s="152" t="s">
        <v>250</v>
      </c>
      <c r="E703" s="153" t="s">
        <v>1</v>
      </c>
      <c r="F703" s="154" t="s">
        <v>653</v>
      </c>
      <c r="H703" s="155">
        <v>1.76</v>
      </c>
      <c r="I703" s="156"/>
      <c r="L703" s="151"/>
      <c r="M703" s="157"/>
      <c r="T703" s="158"/>
      <c r="AT703" s="153" t="s">
        <v>250</v>
      </c>
      <c r="AU703" s="153" t="s">
        <v>89</v>
      </c>
      <c r="AV703" s="12" t="s">
        <v>89</v>
      </c>
      <c r="AW703" s="12" t="s">
        <v>36</v>
      </c>
      <c r="AX703" s="12" t="s">
        <v>21</v>
      </c>
      <c r="AY703" s="153" t="s">
        <v>230</v>
      </c>
    </row>
    <row r="704" spans="2:65" s="1" customFormat="1" ht="11.25">
      <c r="B704" s="32"/>
      <c r="D704" s="152" t="s">
        <v>257</v>
      </c>
      <c r="F704" s="166" t="s">
        <v>437</v>
      </c>
      <c r="L704" s="32"/>
      <c r="M704" s="167"/>
      <c r="T704" s="56"/>
      <c r="AU704" s="17" t="s">
        <v>89</v>
      </c>
    </row>
    <row r="705" spans="2:65" s="1" customFormat="1" ht="11.25">
      <c r="B705" s="32"/>
      <c r="D705" s="152" t="s">
        <v>257</v>
      </c>
      <c r="F705" s="168" t="s">
        <v>1719</v>
      </c>
      <c r="H705" s="169">
        <v>1.76</v>
      </c>
      <c r="L705" s="32"/>
      <c r="M705" s="167"/>
      <c r="T705" s="56"/>
      <c r="AU705" s="17" t="s">
        <v>89</v>
      </c>
    </row>
    <row r="706" spans="2:65" s="1" customFormat="1" ht="11.25">
      <c r="B706" s="32"/>
      <c r="D706" s="152" t="s">
        <v>257</v>
      </c>
      <c r="F706" s="168" t="s">
        <v>252</v>
      </c>
      <c r="H706" s="169">
        <v>1.76</v>
      </c>
      <c r="L706" s="32"/>
      <c r="M706" s="167"/>
      <c r="T706" s="56"/>
      <c r="AU706" s="17" t="s">
        <v>89</v>
      </c>
    </row>
    <row r="707" spans="2:65" s="1" customFormat="1" ht="24.2" customHeight="1">
      <c r="B707" s="32"/>
      <c r="C707" s="138" t="s">
        <v>616</v>
      </c>
      <c r="D707" s="138" t="s">
        <v>232</v>
      </c>
      <c r="E707" s="139" t="s">
        <v>655</v>
      </c>
      <c r="F707" s="140" t="s">
        <v>656</v>
      </c>
      <c r="G707" s="141" t="s">
        <v>434</v>
      </c>
      <c r="H707" s="142">
        <v>0.35199999999999998</v>
      </c>
      <c r="I707" s="143"/>
      <c r="J707" s="144">
        <f>ROUND(I707*H707,2)</f>
        <v>0</v>
      </c>
      <c r="K707" s="140" t="s">
        <v>236</v>
      </c>
      <c r="L707" s="32"/>
      <c r="M707" s="145" t="s">
        <v>1</v>
      </c>
      <c r="N707" s="146" t="s">
        <v>46</v>
      </c>
      <c r="P707" s="147">
        <f>O707*H707</f>
        <v>0</v>
      </c>
      <c r="Q707" s="147">
        <v>0</v>
      </c>
      <c r="R707" s="147">
        <f>Q707*H707</f>
        <v>0</v>
      </c>
      <c r="S707" s="147">
        <v>0</v>
      </c>
      <c r="T707" s="148">
        <f>S707*H707</f>
        <v>0</v>
      </c>
      <c r="AR707" s="149" t="s">
        <v>237</v>
      </c>
      <c r="AT707" s="149" t="s">
        <v>232</v>
      </c>
      <c r="AU707" s="149" t="s">
        <v>89</v>
      </c>
      <c r="AY707" s="17" t="s">
        <v>230</v>
      </c>
      <c r="BE707" s="150">
        <f>IF(N707="základní",J707,0)</f>
        <v>0</v>
      </c>
      <c r="BF707" s="150">
        <f>IF(N707="snížená",J707,0)</f>
        <v>0</v>
      </c>
      <c r="BG707" s="150">
        <f>IF(N707="zákl. přenesená",J707,0)</f>
        <v>0</v>
      </c>
      <c r="BH707" s="150">
        <f>IF(N707="sníž. přenesená",J707,0)</f>
        <v>0</v>
      </c>
      <c r="BI707" s="150">
        <f>IF(N707="nulová",J707,0)</f>
        <v>0</v>
      </c>
      <c r="BJ707" s="17" t="s">
        <v>21</v>
      </c>
      <c r="BK707" s="150">
        <f>ROUND(I707*H707,2)</f>
        <v>0</v>
      </c>
      <c r="BL707" s="17" t="s">
        <v>237</v>
      </c>
      <c r="BM707" s="149" t="s">
        <v>657</v>
      </c>
    </row>
    <row r="708" spans="2:65" s="12" customFormat="1" ht="11.25">
      <c r="B708" s="151"/>
      <c r="D708" s="152" t="s">
        <v>250</v>
      </c>
      <c r="E708" s="153" t="s">
        <v>1</v>
      </c>
      <c r="F708" s="154" t="s">
        <v>658</v>
      </c>
      <c r="H708" s="155">
        <v>0.35199999999999998</v>
      </c>
      <c r="I708" s="156"/>
      <c r="L708" s="151"/>
      <c r="M708" s="157"/>
      <c r="T708" s="158"/>
      <c r="AT708" s="153" t="s">
        <v>250</v>
      </c>
      <c r="AU708" s="153" t="s">
        <v>89</v>
      </c>
      <c r="AV708" s="12" t="s">
        <v>89</v>
      </c>
      <c r="AW708" s="12" t="s">
        <v>36</v>
      </c>
      <c r="AX708" s="12" t="s">
        <v>21</v>
      </c>
      <c r="AY708" s="153" t="s">
        <v>230</v>
      </c>
    </row>
    <row r="709" spans="2:65" s="1" customFormat="1" ht="11.25">
      <c r="B709" s="32"/>
      <c r="D709" s="152" t="s">
        <v>257</v>
      </c>
      <c r="F709" s="166" t="s">
        <v>437</v>
      </c>
      <c r="L709" s="32"/>
      <c r="M709" s="167"/>
      <c r="T709" s="56"/>
      <c r="AU709" s="17" t="s">
        <v>89</v>
      </c>
    </row>
    <row r="710" spans="2:65" s="1" customFormat="1" ht="11.25">
      <c r="B710" s="32"/>
      <c r="D710" s="152" t="s">
        <v>257</v>
      </c>
      <c r="F710" s="168" t="s">
        <v>1719</v>
      </c>
      <c r="H710" s="169">
        <v>1.76</v>
      </c>
      <c r="L710" s="32"/>
      <c r="M710" s="167"/>
      <c r="T710" s="56"/>
      <c r="AU710" s="17" t="s">
        <v>89</v>
      </c>
    </row>
    <row r="711" spans="2:65" s="1" customFormat="1" ht="11.25">
      <c r="B711" s="32"/>
      <c r="D711" s="152" t="s">
        <v>257</v>
      </c>
      <c r="F711" s="168" t="s">
        <v>252</v>
      </c>
      <c r="H711" s="169">
        <v>1.76</v>
      </c>
      <c r="L711" s="32"/>
      <c r="M711" s="167"/>
      <c r="T711" s="56"/>
      <c r="AU711" s="17" t="s">
        <v>89</v>
      </c>
    </row>
    <row r="712" spans="2:65" s="1" customFormat="1" ht="37.9" customHeight="1">
      <c r="B712" s="32"/>
      <c r="C712" s="138" t="s">
        <v>620</v>
      </c>
      <c r="D712" s="138" t="s">
        <v>232</v>
      </c>
      <c r="E712" s="139" t="s">
        <v>432</v>
      </c>
      <c r="F712" s="140" t="s">
        <v>433</v>
      </c>
      <c r="G712" s="141" t="s">
        <v>434</v>
      </c>
      <c r="H712" s="142">
        <v>0.35199999999999998</v>
      </c>
      <c r="I712" s="143"/>
      <c r="J712" s="144">
        <f>ROUND(I712*H712,2)</f>
        <v>0</v>
      </c>
      <c r="K712" s="140" t="s">
        <v>236</v>
      </c>
      <c r="L712" s="32"/>
      <c r="M712" s="145" t="s">
        <v>1</v>
      </c>
      <c r="N712" s="146" t="s">
        <v>46</v>
      </c>
      <c r="P712" s="147">
        <f>O712*H712</f>
        <v>0</v>
      </c>
      <c r="Q712" s="147">
        <v>0</v>
      </c>
      <c r="R712" s="147">
        <f>Q712*H712</f>
        <v>0</v>
      </c>
      <c r="S712" s="147">
        <v>0</v>
      </c>
      <c r="T712" s="148">
        <f>S712*H712</f>
        <v>0</v>
      </c>
      <c r="AR712" s="149" t="s">
        <v>237</v>
      </c>
      <c r="AT712" s="149" t="s">
        <v>232</v>
      </c>
      <c r="AU712" s="149" t="s">
        <v>89</v>
      </c>
      <c r="AY712" s="17" t="s">
        <v>230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21</v>
      </c>
      <c r="BK712" s="150">
        <f>ROUND(I712*H712,2)</f>
        <v>0</v>
      </c>
      <c r="BL712" s="17" t="s">
        <v>237</v>
      </c>
      <c r="BM712" s="149" t="s">
        <v>660</v>
      </c>
    </row>
    <row r="713" spans="2:65" s="1" customFormat="1" ht="37.9" customHeight="1">
      <c r="B713" s="32"/>
      <c r="C713" s="138" t="s">
        <v>638</v>
      </c>
      <c r="D713" s="138" t="s">
        <v>232</v>
      </c>
      <c r="E713" s="139" t="s">
        <v>662</v>
      </c>
      <c r="F713" s="140" t="s">
        <v>663</v>
      </c>
      <c r="G713" s="141" t="s">
        <v>434</v>
      </c>
      <c r="H713" s="142">
        <v>0.70399999999999996</v>
      </c>
      <c r="I713" s="143"/>
      <c r="J713" s="144">
        <f>ROUND(I713*H713,2)</f>
        <v>0</v>
      </c>
      <c r="K713" s="140" t="s">
        <v>236</v>
      </c>
      <c r="L713" s="32"/>
      <c r="M713" s="145" t="s">
        <v>1</v>
      </c>
      <c r="N713" s="146" t="s">
        <v>46</v>
      </c>
      <c r="P713" s="147">
        <f>O713*H713</f>
        <v>0</v>
      </c>
      <c r="Q713" s="147">
        <v>0</v>
      </c>
      <c r="R713" s="147">
        <f>Q713*H713</f>
        <v>0</v>
      </c>
      <c r="S713" s="147">
        <v>0</v>
      </c>
      <c r="T713" s="148">
        <f>S713*H713</f>
        <v>0</v>
      </c>
      <c r="AR713" s="149" t="s">
        <v>237</v>
      </c>
      <c r="AT713" s="149" t="s">
        <v>232</v>
      </c>
      <c r="AU713" s="149" t="s">
        <v>89</v>
      </c>
      <c r="AY713" s="17" t="s">
        <v>230</v>
      </c>
      <c r="BE713" s="150">
        <f>IF(N713="základní",J713,0)</f>
        <v>0</v>
      </c>
      <c r="BF713" s="150">
        <f>IF(N713="snížená",J713,0)</f>
        <v>0</v>
      </c>
      <c r="BG713" s="150">
        <f>IF(N713="zákl. přenesená",J713,0)</f>
        <v>0</v>
      </c>
      <c r="BH713" s="150">
        <f>IF(N713="sníž. přenesená",J713,0)</f>
        <v>0</v>
      </c>
      <c r="BI713" s="150">
        <f>IF(N713="nulová",J713,0)</f>
        <v>0</v>
      </c>
      <c r="BJ713" s="17" t="s">
        <v>21</v>
      </c>
      <c r="BK713" s="150">
        <f>ROUND(I713*H713,2)</f>
        <v>0</v>
      </c>
      <c r="BL713" s="17" t="s">
        <v>237</v>
      </c>
      <c r="BM713" s="149" t="s">
        <v>664</v>
      </c>
    </row>
    <row r="714" spans="2:65" s="12" customFormat="1" ht="11.25">
      <c r="B714" s="151"/>
      <c r="D714" s="152" t="s">
        <v>250</v>
      </c>
      <c r="E714" s="153" t="s">
        <v>1</v>
      </c>
      <c r="F714" s="154" t="s">
        <v>665</v>
      </c>
      <c r="H714" s="155">
        <v>0.70399999999999996</v>
      </c>
      <c r="I714" s="156"/>
      <c r="L714" s="151"/>
      <c r="M714" s="157"/>
      <c r="T714" s="158"/>
      <c r="AT714" s="153" t="s">
        <v>250</v>
      </c>
      <c r="AU714" s="153" t="s">
        <v>89</v>
      </c>
      <c r="AV714" s="12" t="s">
        <v>89</v>
      </c>
      <c r="AW714" s="12" t="s">
        <v>36</v>
      </c>
      <c r="AX714" s="12" t="s">
        <v>21</v>
      </c>
      <c r="AY714" s="153" t="s">
        <v>230</v>
      </c>
    </row>
    <row r="715" spans="2:65" s="1" customFormat="1" ht="11.25">
      <c r="B715" s="32"/>
      <c r="D715" s="152" t="s">
        <v>257</v>
      </c>
      <c r="F715" s="166" t="s">
        <v>437</v>
      </c>
      <c r="L715" s="32"/>
      <c r="M715" s="167"/>
      <c r="T715" s="56"/>
      <c r="AU715" s="17" t="s">
        <v>89</v>
      </c>
    </row>
    <row r="716" spans="2:65" s="1" customFormat="1" ht="11.25">
      <c r="B716" s="32"/>
      <c r="D716" s="152" t="s">
        <v>257</v>
      </c>
      <c r="F716" s="168" t="s">
        <v>1719</v>
      </c>
      <c r="H716" s="169">
        <v>1.76</v>
      </c>
      <c r="L716" s="32"/>
      <c r="M716" s="167"/>
      <c r="T716" s="56"/>
      <c r="AU716" s="17" t="s">
        <v>89</v>
      </c>
    </row>
    <row r="717" spans="2:65" s="1" customFormat="1" ht="11.25">
      <c r="B717" s="32"/>
      <c r="D717" s="152" t="s">
        <v>257</v>
      </c>
      <c r="F717" s="168" t="s">
        <v>252</v>
      </c>
      <c r="H717" s="169">
        <v>1.76</v>
      </c>
      <c r="L717" s="32"/>
      <c r="M717" s="167"/>
      <c r="T717" s="56"/>
      <c r="AU717" s="17" t="s">
        <v>89</v>
      </c>
    </row>
    <row r="718" spans="2:65" s="1" customFormat="1" ht="33" customHeight="1">
      <c r="B718" s="32"/>
      <c r="C718" s="138" t="s">
        <v>644</v>
      </c>
      <c r="D718" s="138" t="s">
        <v>232</v>
      </c>
      <c r="E718" s="139" t="s">
        <v>667</v>
      </c>
      <c r="F718" s="140" t="s">
        <v>668</v>
      </c>
      <c r="G718" s="141" t="s">
        <v>276</v>
      </c>
      <c r="H718" s="142">
        <v>1.76</v>
      </c>
      <c r="I718" s="143"/>
      <c r="J718" s="144">
        <f>ROUND(I718*H718,2)</f>
        <v>0</v>
      </c>
      <c r="K718" s="140" t="s">
        <v>236</v>
      </c>
      <c r="L718" s="32"/>
      <c r="M718" s="145" t="s">
        <v>1</v>
      </c>
      <c r="N718" s="146" t="s">
        <v>46</v>
      </c>
      <c r="P718" s="147">
        <f>O718*H718</f>
        <v>0</v>
      </c>
      <c r="Q718" s="147">
        <v>0</v>
      </c>
      <c r="R718" s="147">
        <f>Q718*H718</f>
        <v>0</v>
      </c>
      <c r="S718" s="147">
        <v>0</v>
      </c>
      <c r="T718" s="148">
        <f>S718*H718</f>
        <v>0</v>
      </c>
      <c r="AR718" s="149" t="s">
        <v>237</v>
      </c>
      <c r="AT718" s="149" t="s">
        <v>232</v>
      </c>
      <c r="AU718" s="149" t="s">
        <v>89</v>
      </c>
      <c r="AY718" s="17" t="s">
        <v>230</v>
      </c>
      <c r="BE718" s="150">
        <f>IF(N718="základní",J718,0)</f>
        <v>0</v>
      </c>
      <c r="BF718" s="150">
        <f>IF(N718="snížená",J718,0)</f>
        <v>0</v>
      </c>
      <c r="BG718" s="150">
        <f>IF(N718="zákl. přenesená",J718,0)</f>
        <v>0</v>
      </c>
      <c r="BH718" s="150">
        <f>IF(N718="sníž. přenesená",J718,0)</f>
        <v>0</v>
      </c>
      <c r="BI718" s="150">
        <f>IF(N718="nulová",J718,0)</f>
        <v>0</v>
      </c>
      <c r="BJ718" s="17" t="s">
        <v>21</v>
      </c>
      <c r="BK718" s="150">
        <f>ROUND(I718*H718,2)</f>
        <v>0</v>
      </c>
      <c r="BL718" s="17" t="s">
        <v>237</v>
      </c>
      <c r="BM718" s="149" t="s">
        <v>669</v>
      </c>
    </row>
    <row r="719" spans="2:65" s="12" customFormat="1" ht="11.25">
      <c r="B719" s="151"/>
      <c r="D719" s="152" t="s">
        <v>250</v>
      </c>
      <c r="E719" s="153" t="s">
        <v>1</v>
      </c>
      <c r="F719" s="154" t="s">
        <v>670</v>
      </c>
      <c r="H719" s="155">
        <v>1.76</v>
      </c>
      <c r="I719" s="156"/>
      <c r="L719" s="151"/>
      <c r="M719" s="157"/>
      <c r="T719" s="158"/>
      <c r="AT719" s="153" t="s">
        <v>250</v>
      </c>
      <c r="AU719" s="153" t="s">
        <v>89</v>
      </c>
      <c r="AV719" s="12" t="s">
        <v>89</v>
      </c>
      <c r="AW719" s="12" t="s">
        <v>36</v>
      </c>
      <c r="AX719" s="12" t="s">
        <v>21</v>
      </c>
      <c r="AY719" s="153" t="s">
        <v>230</v>
      </c>
    </row>
    <row r="720" spans="2:65" s="1" customFormat="1" ht="11.25">
      <c r="B720" s="32"/>
      <c r="D720" s="152" t="s">
        <v>257</v>
      </c>
      <c r="F720" s="166" t="s">
        <v>437</v>
      </c>
      <c r="L720" s="32"/>
      <c r="M720" s="167"/>
      <c r="T720" s="56"/>
      <c r="AU720" s="17" t="s">
        <v>89</v>
      </c>
    </row>
    <row r="721" spans="2:65" s="1" customFormat="1" ht="11.25">
      <c r="B721" s="32"/>
      <c r="D721" s="152" t="s">
        <v>257</v>
      </c>
      <c r="F721" s="168" t="s">
        <v>1719</v>
      </c>
      <c r="H721" s="169">
        <v>1.76</v>
      </c>
      <c r="L721" s="32"/>
      <c r="M721" s="167"/>
      <c r="T721" s="56"/>
      <c r="AU721" s="17" t="s">
        <v>89</v>
      </c>
    </row>
    <row r="722" spans="2:65" s="1" customFormat="1" ht="11.25">
      <c r="B722" s="32"/>
      <c r="D722" s="152" t="s">
        <v>257</v>
      </c>
      <c r="F722" s="168" t="s">
        <v>252</v>
      </c>
      <c r="H722" s="169">
        <v>1.76</v>
      </c>
      <c r="L722" s="32"/>
      <c r="M722" s="167"/>
      <c r="T722" s="56"/>
      <c r="AU722" s="17" t="s">
        <v>89</v>
      </c>
    </row>
    <row r="723" spans="2:65" s="1" customFormat="1" ht="37.9" customHeight="1">
      <c r="B723" s="32"/>
      <c r="C723" s="138" t="s">
        <v>647</v>
      </c>
      <c r="D723" s="138" t="s">
        <v>232</v>
      </c>
      <c r="E723" s="139" t="s">
        <v>672</v>
      </c>
      <c r="F723" s="140" t="s">
        <v>673</v>
      </c>
      <c r="G723" s="141" t="s">
        <v>276</v>
      </c>
      <c r="H723" s="142">
        <v>3.52</v>
      </c>
      <c r="I723" s="143"/>
      <c r="J723" s="144">
        <f>ROUND(I723*H723,2)</f>
        <v>0</v>
      </c>
      <c r="K723" s="140" t="s">
        <v>236</v>
      </c>
      <c r="L723" s="32"/>
      <c r="M723" s="145" t="s">
        <v>1</v>
      </c>
      <c r="N723" s="146" t="s">
        <v>46</v>
      </c>
      <c r="P723" s="147">
        <f>O723*H723</f>
        <v>0</v>
      </c>
      <c r="Q723" s="147">
        <v>0</v>
      </c>
      <c r="R723" s="147">
        <f>Q723*H723</f>
        <v>0</v>
      </c>
      <c r="S723" s="147">
        <v>0</v>
      </c>
      <c r="T723" s="148">
        <f>S723*H723</f>
        <v>0</v>
      </c>
      <c r="AR723" s="149" t="s">
        <v>237</v>
      </c>
      <c r="AT723" s="149" t="s">
        <v>232</v>
      </c>
      <c r="AU723" s="149" t="s">
        <v>89</v>
      </c>
      <c r="AY723" s="17" t="s">
        <v>230</v>
      </c>
      <c r="BE723" s="150">
        <f>IF(N723="základní",J723,0)</f>
        <v>0</v>
      </c>
      <c r="BF723" s="150">
        <f>IF(N723="snížená",J723,0)</f>
        <v>0</v>
      </c>
      <c r="BG723" s="150">
        <f>IF(N723="zákl. přenesená",J723,0)</f>
        <v>0</v>
      </c>
      <c r="BH723" s="150">
        <f>IF(N723="sníž. přenesená",J723,0)</f>
        <v>0</v>
      </c>
      <c r="BI723" s="150">
        <f>IF(N723="nulová",J723,0)</f>
        <v>0</v>
      </c>
      <c r="BJ723" s="17" t="s">
        <v>21</v>
      </c>
      <c r="BK723" s="150">
        <f>ROUND(I723*H723,2)</f>
        <v>0</v>
      </c>
      <c r="BL723" s="17" t="s">
        <v>237</v>
      </c>
      <c r="BM723" s="149" t="s">
        <v>674</v>
      </c>
    </row>
    <row r="724" spans="2:65" s="14" customFormat="1" ht="11.25">
      <c r="B724" s="172"/>
      <c r="D724" s="152" t="s">
        <v>250</v>
      </c>
      <c r="E724" s="173" t="s">
        <v>1</v>
      </c>
      <c r="F724" s="174" t="s">
        <v>675</v>
      </c>
      <c r="H724" s="173" t="s">
        <v>1</v>
      </c>
      <c r="I724" s="175"/>
      <c r="L724" s="172"/>
      <c r="M724" s="176"/>
      <c r="T724" s="177"/>
      <c r="AT724" s="173" t="s">
        <v>250</v>
      </c>
      <c r="AU724" s="173" t="s">
        <v>89</v>
      </c>
      <c r="AV724" s="14" t="s">
        <v>21</v>
      </c>
      <c r="AW724" s="14" t="s">
        <v>36</v>
      </c>
      <c r="AX724" s="14" t="s">
        <v>81</v>
      </c>
      <c r="AY724" s="173" t="s">
        <v>230</v>
      </c>
    </row>
    <row r="725" spans="2:65" s="12" customFormat="1" ht="11.25">
      <c r="B725" s="151"/>
      <c r="D725" s="152" t="s">
        <v>250</v>
      </c>
      <c r="E725" s="153" t="s">
        <v>141</v>
      </c>
      <c r="F725" s="154" t="s">
        <v>676</v>
      </c>
      <c r="H725" s="155">
        <v>3.52</v>
      </c>
      <c r="I725" s="156"/>
      <c r="L725" s="151"/>
      <c r="M725" s="157"/>
      <c r="T725" s="158"/>
      <c r="AT725" s="153" t="s">
        <v>250</v>
      </c>
      <c r="AU725" s="153" t="s">
        <v>89</v>
      </c>
      <c r="AV725" s="12" t="s">
        <v>89</v>
      </c>
      <c r="AW725" s="12" t="s">
        <v>36</v>
      </c>
      <c r="AX725" s="12" t="s">
        <v>21</v>
      </c>
      <c r="AY725" s="153" t="s">
        <v>230</v>
      </c>
    </row>
    <row r="726" spans="2:65" s="1" customFormat="1" ht="11.25">
      <c r="B726" s="32"/>
      <c r="D726" s="152" t="s">
        <v>257</v>
      </c>
      <c r="F726" s="166" t="s">
        <v>437</v>
      </c>
      <c r="L726" s="32"/>
      <c r="M726" s="167"/>
      <c r="T726" s="56"/>
      <c r="AU726" s="17" t="s">
        <v>89</v>
      </c>
    </row>
    <row r="727" spans="2:65" s="1" customFormat="1" ht="11.25">
      <c r="B727" s="32"/>
      <c r="D727" s="152" t="s">
        <v>257</v>
      </c>
      <c r="F727" s="168" t="s">
        <v>1719</v>
      </c>
      <c r="H727" s="169">
        <v>1.76</v>
      </c>
      <c r="L727" s="32"/>
      <c r="M727" s="167"/>
      <c r="T727" s="56"/>
      <c r="AU727" s="17" t="s">
        <v>89</v>
      </c>
    </row>
    <row r="728" spans="2:65" s="1" customFormat="1" ht="11.25">
      <c r="B728" s="32"/>
      <c r="D728" s="152" t="s">
        <v>257</v>
      </c>
      <c r="F728" s="168" t="s">
        <v>252</v>
      </c>
      <c r="H728" s="169">
        <v>1.76</v>
      </c>
      <c r="L728" s="32"/>
      <c r="M728" s="167"/>
      <c r="T728" s="56"/>
      <c r="AU728" s="17" t="s">
        <v>89</v>
      </c>
    </row>
    <row r="729" spans="2:65" s="1" customFormat="1" ht="49.15" customHeight="1">
      <c r="B729" s="32"/>
      <c r="C729" s="138" t="s">
        <v>649</v>
      </c>
      <c r="D729" s="138" t="s">
        <v>232</v>
      </c>
      <c r="E729" s="139" t="s">
        <v>678</v>
      </c>
      <c r="F729" s="140" t="s">
        <v>679</v>
      </c>
      <c r="G729" s="141" t="s">
        <v>276</v>
      </c>
      <c r="H729" s="142">
        <v>3.52</v>
      </c>
      <c r="I729" s="143"/>
      <c r="J729" s="144">
        <f>ROUND(I729*H729,2)</f>
        <v>0</v>
      </c>
      <c r="K729" s="140" t="s">
        <v>248</v>
      </c>
      <c r="L729" s="32"/>
      <c r="M729" s="145" t="s">
        <v>1</v>
      </c>
      <c r="N729" s="146" t="s">
        <v>46</v>
      </c>
      <c r="P729" s="147">
        <f>O729*H729</f>
        <v>0</v>
      </c>
      <c r="Q729" s="147">
        <v>0</v>
      </c>
      <c r="R729" s="147">
        <f>Q729*H729</f>
        <v>0</v>
      </c>
      <c r="S729" s="147">
        <v>0</v>
      </c>
      <c r="T729" s="148">
        <f>S729*H729</f>
        <v>0</v>
      </c>
      <c r="AR729" s="149" t="s">
        <v>237</v>
      </c>
      <c r="AT729" s="149" t="s">
        <v>232</v>
      </c>
      <c r="AU729" s="149" t="s">
        <v>89</v>
      </c>
      <c r="AY729" s="17" t="s">
        <v>230</v>
      </c>
      <c r="BE729" s="150">
        <f>IF(N729="základní",J729,0)</f>
        <v>0</v>
      </c>
      <c r="BF729" s="150">
        <f>IF(N729="snížená",J729,0)</f>
        <v>0</v>
      </c>
      <c r="BG729" s="150">
        <f>IF(N729="zákl. přenesená",J729,0)</f>
        <v>0</v>
      </c>
      <c r="BH729" s="150">
        <f>IF(N729="sníž. přenesená",J729,0)</f>
        <v>0</v>
      </c>
      <c r="BI729" s="150">
        <f>IF(N729="nulová",J729,0)</f>
        <v>0</v>
      </c>
      <c r="BJ729" s="17" t="s">
        <v>21</v>
      </c>
      <c r="BK729" s="150">
        <f>ROUND(I729*H729,2)</f>
        <v>0</v>
      </c>
      <c r="BL729" s="17" t="s">
        <v>237</v>
      </c>
      <c r="BM729" s="149" t="s">
        <v>680</v>
      </c>
    </row>
    <row r="730" spans="2:65" s="14" customFormat="1" ht="11.25">
      <c r="B730" s="172"/>
      <c r="D730" s="152" t="s">
        <v>250</v>
      </c>
      <c r="E730" s="173" t="s">
        <v>1</v>
      </c>
      <c r="F730" s="174" t="s">
        <v>681</v>
      </c>
      <c r="H730" s="173" t="s">
        <v>1</v>
      </c>
      <c r="I730" s="175"/>
      <c r="L730" s="172"/>
      <c r="M730" s="176"/>
      <c r="T730" s="177"/>
      <c r="AT730" s="173" t="s">
        <v>250</v>
      </c>
      <c r="AU730" s="173" t="s">
        <v>89</v>
      </c>
      <c r="AV730" s="14" t="s">
        <v>21</v>
      </c>
      <c r="AW730" s="14" t="s">
        <v>36</v>
      </c>
      <c r="AX730" s="14" t="s">
        <v>81</v>
      </c>
      <c r="AY730" s="173" t="s">
        <v>230</v>
      </c>
    </row>
    <row r="731" spans="2:65" s="12" customFormat="1" ht="11.25">
      <c r="B731" s="151"/>
      <c r="D731" s="152" t="s">
        <v>250</v>
      </c>
      <c r="E731" s="153" t="s">
        <v>1</v>
      </c>
      <c r="F731" s="154" t="s">
        <v>141</v>
      </c>
      <c r="H731" s="155">
        <v>3.52</v>
      </c>
      <c r="I731" s="156"/>
      <c r="L731" s="151"/>
      <c r="M731" s="157"/>
      <c r="T731" s="158"/>
      <c r="AT731" s="153" t="s">
        <v>250</v>
      </c>
      <c r="AU731" s="153" t="s">
        <v>89</v>
      </c>
      <c r="AV731" s="12" t="s">
        <v>89</v>
      </c>
      <c r="AW731" s="12" t="s">
        <v>36</v>
      </c>
      <c r="AX731" s="12" t="s">
        <v>21</v>
      </c>
      <c r="AY731" s="153" t="s">
        <v>230</v>
      </c>
    </row>
    <row r="732" spans="2:65" s="1" customFormat="1" ht="11.25">
      <c r="B732" s="32"/>
      <c r="D732" s="152" t="s">
        <v>257</v>
      </c>
      <c r="F732" s="166" t="s">
        <v>682</v>
      </c>
      <c r="L732" s="32"/>
      <c r="M732" s="167"/>
      <c r="T732" s="56"/>
      <c r="AU732" s="17" t="s">
        <v>89</v>
      </c>
    </row>
    <row r="733" spans="2:65" s="1" customFormat="1" ht="11.25">
      <c r="B733" s="32"/>
      <c r="D733" s="152" t="s">
        <v>257</v>
      </c>
      <c r="F733" s="168" t="s">
        <v>675</v>
      </c>
      <c r="H733" s="169">
        <v>0</v>
      </c>
      <c r="L733" s="32"/>
      <c r="M733" s="167"/>
      <c r="T733" s="56"/>
      <c r="AU733" s="17" t="s">
        <v>89</v>
      </c>
    </row>
    <row r="734" spans="2:65" s="1" customFormat="1" ht="11.25">
      <c r="B734" s="32"/>
      <c r="D734" s="152" t="s">
        <v>257</v>
      </c>
      <c r="F734" s="168" t="s">
        <v>676</v>
      </c>
      <c r="H734" s="169">
        <v>3.52</v>
      </c>
      <c r="L734" s="32"/>
      <c r="M734" s="167"/>
      <c r="T734" s="56"/>
      <c r="AU734" s="17" t="s">
        <v>89</v>
      </c>
    </row>
    <row r="735" spans="2:65" s="1" customFormat="1" ht="11.25">
      <c r="B735" s="32"/>
      <c r="D735" s="152" t="s">
        <v>257</v>
      </c>
      <c r="F735" s="170" t="s">
        <v>437</v>
      </c>
      <c r="L735" s="32"/>
      <c r="M735" s="167"/>
      <c r="T735" s="56"/>
      <c r="AU735" s="17" t="s">
        <v>89</v>
      </c>
    </row>
    <row r="736" spans="2:65" s="1" customFormat="1" ht="11.25">
      <c r="B736" s="32"/>
      <c r="D736" s="152" t="s">
        <v>257</v>
      </c>
      <c r="F736" s="171" t="s">
        <v>1719</v>
      </c>
      <c r="H736" s="169">
        <v>1.76</v>
      </c>
      <c r="L736" s="32"/>
      <c r="M736" s="167"/>
      <c r="T736" s="56"/>
      <c r="AU736" s="17" t="s">
        <v>89</v>
      </c>
    </row>
    <row r="737" spans="2:65" s="1" customFormat="1" ht="11.25">
      <c r="B737" s="32"/>
      <c r="D737" s="152" t="s">
        <v>257</v>
      </c>
      <c r="F737" s="171" t="s">
        <v>252</v>
      </c>
      <c r="H737" s="169">
        <v>1.76</v>
      </c>
      <c r="L737" s="32"/>
      <c r="M737" s="167"/>
      <c r="T737" s="56"/>
      <c r="AU737" s="17" t="s">
        <v>89</v>
      </c>
    </row>
    <row r="738" spans="2:65" s="11" customFormat="1" ht="22.9" customHeight="1">
      <c r="B738" s="126"/>
      <c r="D738" s="127" t="s">
        <v>80</v>
      </c>
      <c r="E738" s="136" t="s">
        <v>237</v>
      </c>
      <c r="F738" s="136" t="s">
        <v>683</v>
      </c>
      <c r="I738" s="129"/>
      <c r="J738" s="137">
        <f>BK738</f>
        <v>0</v>
      </c>
      <c r="L738" s="126"/>
      <c r="M738" s="131"/>
      <c r="P738" s="132">
        <f>SUM(P739:P768)</f>
        <v>0</v>
      </c>
      <c r="R738" s="132">
        <f>SUM(R739:R768)</f>
        <v>0</v>
      </c>
      <c r="T738" s="133">
        <f>SUM(T739:T768)</f>
        <v>0</v>
      </c>
      <c r="AR738" s="127" t="s">
        <v>21</v>
      </c>
      <c r="AT738" s="134" t="s">
        <v>80</v>
      </c>
      <c r="AU738" s="134" t="s">
        <v>21</v>
      </c>
      <c r="AY738" s="127" t="s">
        <v>230</v>
      </c>
      <c r="BK738" s="135">
        <f>SUM(BK739:BK768)</f>
        <v>0</v>
      </c>
    </row>
    <row r="739" spans="2:65" s="1" customFormat="1" ht="24.2" customHeight="1">
      <c r="B739" s="32"/>
      <c r="C739" s="138" t="s">
        <v>654</v>
      </c>
      <c r="D739" s="138" t="s">
        <v>232</v>
      </c>
      <c r="E739" s="139" t="s">
        <v>685</v>
      </c>
      <c r="F739" s="140" t="s">
        <v>686</v>
      </c>
      <c r="G739" s="141" t="s">
        <v>434</v>
      </c>
      <c r="H739" s="142">
        <v>3.2450000000000001</v>
      </c>
      <c r="I739" s="143"/>
      <c r="J739" s="144">
        <f>ROUND(I739*H739,2)</f>
        <v>0</v>
      </c>
      <c r="K739" s="140" t="s">
        <v>236</v>
      </c>
      <c r="L739" s="32"/>
      <c r="M739" s="145" t="s">
        <v>1</v>
      </c>
      <c r="N739" s="146" t="s">
        <v>46</v>
      </c>
      <c r="P739" s="147">
        <f>O739*H739</f>
        <v>0</v>
      </c>
      <c r="Q739" s="147">
        <v>0</v>
      </c>
      <c r="R739" s="147">
        <f>Q739*H739</f>
        <v>0</v>
      </c>
      <c r="S739" s="147">
        <v>0</v>
      </c>
      <c r="T739" s="148">
        <f>S739*H739</f>
        <v>0</v>
      </c>
      <c r="AR739" s="149" t="s">
        <v>237</v>
      </c>
      <c r="AT739" s="149" t="s">
        <v>232</v>
      </c>
      <c r="AU739" s="149" t="s">
        <v>89</v>
      </c>
      <c r="AY739" s="17" t="s">
        <v>230</v>
      </c>
      <c r="BE739" s="150">
        <f>IF(N739="základní",J739,0)</f>
        <v>0</v>
      </c>
      <c r="BF739" s="150">
        <f>IF(N739="snížená",J739,0)</f>
        <v>0</v>
      </c>
      <c r="BG739" s="150">
        <f>IF(N739="zákl. přenesená",J739,0)</f>
        <v>0</v>
      </c>
      <c r="BH739" s="150">
        <f>IF(N739="sníž. přenesená",J739,0)</f>
        <v>0</v>
      </c>
      <c r="BI739" s="150">
        <f>IF(N739="nulová",J739,0)</f>
        <v>0</v>
      </c>
      <c r="BJ739" s="17" t="s">
        <v>21</v>
      </c>
      <c r="BK739" s="150">
        <f>ROUND(I739*H739,2)</f>
        <v>0</v>
      </c>
      <c r="BL739" s="17" t="s">
        <v>237</v>
      </c>
      <c r="BM739" s="149" t="s">
        <v>687</v>
      </c>
    </row>
    <row r="740" spans="2:65" s="12" customFormat="1" ht="11.25">
      <c r="B740" s="151"/>
      <c r="D740" s="152" t="s">
        <v>250</v>
      </c>
      <c r="E740" s="153" t="s">
        <v>1</v>
      </c>
      <c r="F740" s="154" t="s">
        <v>1762</v>
      </c>
      <c r="H740" s="155">
        <v>1.155</v>
      </c>
      <c r="I740" s="156"/>
      <c r="L740" s="151"/>
      <c r="M740" s="157"/>
      <c r="T740" s="158"/>
      <c r="AT740" s="153" t="s">
        <v>250</v>
      </c>
      <c r="AU740" s="153" t="s">
        <v>89</v>
      </c>
      <c r="AV740" s="12" t="s">
        <v>89</v>
      </c>
      <c r="AW740" s="12" t="s">
        <v>36</v>
      </c>
      <c r="AX740" s="12" t="s">
        <v>81</v>
      </c>
      <c r="AY740" s="153" t="s">
        <v>230</v>
      </c>
    </row>
    <row r="741" spans="2:65" s="12" customFormat="1" ht="11.25">
      <c r="B741" s="151"/>
      <c r="D741" s="152" t="s">
        <v>250</v>
      </c>
      <c r="E741" s="153" t="s">
        <v>1</v>
      </c>
      <c r="F741" s="154" t="s">
        <v>1763</v>
      </c>
      <c r="H741" s="155">
        <v>1.1000000000000001</v>
      </c>
      <c r="I741" s="156"/>
      <c r="L741" s="151"/>
      <c r="M741" s="157"/>
      <c r="T741" s="158"/>
      <c r="AT741" s="153" t="s">
        <v>250</v>
      </c>
      <c r="AU741" s="153" t="s">
        <v>89</v>
      </c>
      <c r="AV741" s="12" t="s">
        <v>89</v>
      </c>
      <c r="AW741" s="12" t="s">
        <v>36</v>
      </c>
      <c r="AX741" s="12" t="s">
        <v>81</v>
      </c>
      <c r="AY741" s="153" t="s">
        <v>230</v>
      </c>
    </row>
    <row r="742" spans="2:65" s="12" customFormat="1" ht="11.25">
      <c r="B742" s="151"/>
      <c r="D742" s="152" t="s">
        <v>250</v>
      </c>
      <c r="E742" s="153" t="s">
        <v>1</v>
      </c>
      <c r="F742" s="154" t="s">
        <v>1764</v>
      </c>
      <c r="H742" s="155">
        <v>0.11</v>
      </c>
      <c r="I742" s="156"/>
      <c r="L742" s="151"/>
      <c r="M742" s="157"/>
      <c r="T742" s="158"/>
      <c r="AT742" s="153" t="s">
        <v>250</v>
      </c>
      <c r="AU742" s="153" t="s">
        <v>89</v>
      </c>
      <c r="AV742" s="12" t="s">
        <v>89</v>
      </c>
      <c r="AW742" s="12" t="s">
        <v>36</v>
      </c>
      <c r="AX742" s="12" t="s">
        <v>81</v>
      </c>
      <c r="AY742" s="153" t="s">
        <v>230</v>
      </c>
    </row>
    <row r="743" spans="2:65" s="12" customFormat="1" ht="11.25">
      <c r="B743" s="151"/>
      <c r="D743" s="152" t="s">
        <v>250</v>
      </c>
      <c r="E743" s="153" t="s">
        <v>1</v>
      </c>
      <c r="F743" s="154" t="s">
        <v>1765</v>
      </c>
      <c r="H743" s="155">
        <v>0.88</v>
      </c>
      <c r="I743" s="156"/>
      <c r="L743" s="151"/>
      <c r="M743" s="157"/>
      <c r="T743" s="158"/>
      <c r="AT743" s="153" t="s">
        <v>250</v>
      </c>
      <c r="AU743" s="153" t="s">
        <v>89</v>
      </c>
      <c r="AV743" s="12" t="s">
        <v>89</v>
      </c>
      <c r="AW743" s="12" t="s">
        <v>36</v>
      </c>
      <c r="AX743" s="12" t="s">
        <v>81</v>
      </c>
      <c r="AY743" s="153" t="s">
        <v>230</v>
      </c>
    </row>
    <row r="744" spans="2:65" s="13" customFormat="1" ht="11.25">
      <c r="B744" s="159"/>
      <c r="D744" s="152" t="s">
        <v>250</v>
      </c>
      <c r="E744" s="160" t="s">
        <v>123</v>
      </c>
      <c r="F744" s="161" t="s">
        <v>252</v>
      </c>
      <c r="H744" s="162">
        <v>3.2450000000000001</v>
      </c>
      <c r="I744" s="163"/>
      <c r="L744" s="159"/>
      <c r="M744" s="164"/>
      <c r="T744" s="165"/>
      <c r="AT744" s="160" t="s">
        <v>250</v>
      </c>
      <c r="AU744" s="160" t="s">
        <v>89</v>
      </c>
      <c r="AV744" s="13" t="s">
        <v>237</v>
      </c>
      <c r="AW744" s="13" t="s">
        <v>36</v>
      </c>
      <c r="AX744" s="13" t="s">
        <v>21</v>
      </c>
      <c r="AY744" s="160" t="s">
        <v>230</v>
      </c>
    </row>
    <row r="745" spans="2:65" s="1" customFormat="1" ht="11.25">
      <c r="B745" s="32"/>
      <c r="D745" s="152" t="s">
        <v>257</v>
      </c>
      <c r="F745" s="166" t="s">
        <v>1747</v>
      </c>
      <c r="L745" s="32"/>
      <c r="M745" s="167"/>
      <c r="T745" s="56"/>
      <c r="AU745" s="17" t="s">
        <v>89</v>
      </c>
    </row>
    <row r="746" spans="2:65" s="1" customFormat="1" ht="11.25">
      <c r="B746" s="32"/>
      <c r="D746" s="152" t="s">
        <v>257</v>
      </c>
      <c r="F746" s="168" t="s">
        <v>1668</v>
      </c>
      <c r="H746" s="169">
        <v>10.5</v>
      </c>
      <c r="L746" s="32"/>
      <c r="M746" s="167"/>
      <c r="T746" s="56"/>
      <c r="AU746" s="17" t="s">
        <v>89</v>
      </c>
    </row>
    <row r="747" spans="2:65" s="1" customFormat="1" ht="11.25">
      <c r="B747" s="32"/>
      <c r="D747" s="152" t="s">
        <v>257</v>
      </c>
      <c r="F747" s="168" t="s">
        <v>252</v>
      </c>
      <c r="H747" s="169">
        <v>10.5</v>
      </c>
      <c r="L747" s="32"/>
      <c r="M747" s="167"/>
      <c r="T747" s="56"/>
      <c r="AU747" s="17" t="s">
        <v>89</v>
      </c>
    </row>
    <row r="748" spans="2:65" s="1" customFormat="1" ht="11.25">
      <c r="B748" s="32"/>
      <c r="D748" s="152" t="s">
        <v>257</v>
      </c>
      <c r="F748" s="166" t="s">
        <v>1748</v>
      </c>
      <c r="L748" s="32"/>
      <c r="M748" s="167"/>
      <c r="T748" s="56"/>
      <c r="AU748" s="17" t="s">
        <v>89</v>
      </c>
    </row>
    <row r="749" spans="2:65" s="1" customFormat="1" ht="11.25">
      <c r="B749" s="32"/>
      <c r="D749" s="152" t="s">
        <v>257</v>
      </c>
      <c r="F749" s="168" t="s">
        <v>1749</v>
      </c>
      <c r="H749" s="169">
        <v>10</v>
      </c>
      <c r="L749" s="32"/>
      <c r="M749" s="167"/>
      <c r="T749" s="56"/>
      <c r="AU749" s="17" t="s">
        <v>89</v>
      </c>
    </row>
    <row r="750" spans="2:65" s="1" customFormat="1" ht="11.25">
      <c r="B750" s="32"/>
      <c r="D750" s="152" t="s">
        <v>257</v>
      </c>
      <c r="F750" s="168" t="s">
        <v>252</v>
      </c>
      <c r="H750" s="169">
        <v>10</v>
      </c>
      <c r="L750" s="32"/>
      <c r="M750" s="167"/>
      <c r="T750" s="56"/>
      <c r="AU750" s="17" t="s">
        <v>89</v>
      </c>
    </row>
    <row r="751" spans="2:65" s="1" customFormat="1" ht="11.25">
      <c r="B751" s="32"/>
      <c r="D751" s="152" t="s">
        <v>257</v>
      </c>
      <c r="F751" s="170" t="s">
        <v>1750</v>
      </c>
      <c r="L751" s="32"/>
      <c r="M751" s="167"/>
      <c r="T751" s="56"/>
      <c r="AU751" s="17" t="s">
        <v>89</v>
      </c>
    </row>
    <row r="752" spans="2:65" s="1" customFormat="1" ht="11.25">
      <c r="B752" s="32"/>
      <c r="D752" s="152" t="s">
        <v>257</v>
      </c>
      <c r="F752" s="171" t="s">
        <v>637</v>
      </c>
      <c r="H752" s="169">
        <v>8</v>
      </c>
      <c r="L752" s="32"/>
      <c r="M752" s="167"/>
      <c r="T752" s="56"/>
      <c r="AU752" s="17" t="s">
        <v>89</v>
      </c>
    </row>
    <row r="753" spans="2:65" s="1" customFormat="1" ht="11.25">
      <c r="B753" s="32"/>
      <c r="D753" s="152" t="s">
        <v>257</v>
      </c>
      <c r="F753" s="171" t="s">
        <v>252</v>
      </c>
      <c r="H753" s="169">
        <v>8</v>
      </c>
      <c r="L753" s="32"/>
      <c r="M753" s="167"/>
      <c r="T753" s="56"/>
      <c r="AU753" s="17" t="s">
        <v>89</v>
      </c>
    </row>
    <row r="754" spans="2:65" s="1" customFormat="1" ht="11.25">
      <c r="B754" s="32"/>
      <c r="D754" s="152" t="s">
        <v>257</v>
      </c>
      <c r="F754" s="170" t="s">
        <v>1751</v>
      </c>
      <c r="L754" s="32"/>
      <c r="M754" s="167"/>
      <c r="T754" s="56"/>
      <c r="AU754" s="17" t="s">
        <v>89</v>
      </c>
    </row>
    <row r="755" spans="2:65" s="1" customFormat="1" ht="11.25">
      <c r="B755" s="32"/>
      <c r="D755" s="152" t="s">
        <v>257</v>
      </c>
      <c r="F755" s="171" t="s">
        <v>1693</v>
      </c>
      <c r="H755" s="169">
        <v>14.3</v>
      </c>
      <c r="L755" s="32"/>
      <c r="M755" s="167"/>
      <c r="T755" s="56"/>
      <c r="AU755" s="17" t="s">
        <v>89</v>
      </c>
    </row>
    <row r="756" spans="2:65" s="1" customFormat="1" ht="11.25">
      <c r="B756" s="32"/>
      <c r="D756" s="152" t="s">
        <v>257</v>
      </c>
      <c r="F756" s="171" t="s">
        <v>252</v>
      </c>
      <c r="H756" s="169">
        <v>14.3</v>
      </c>
      <c r="L756" s="32"/>
      <c r="M756" s="167"/>
      <c r="T756" s="56"/>
      <c r="AU756" s="17" t="s">
        <v>89</v>
      </c>
    </row>
    <row r="757" spans="2:65" s="1" customFormat="1" ht="11.25">
      <c r="B757" s="32"/>
      <c r="D757" s="152" t="s">
        <v>257</v>
      </c>
      <c r="F757" s="166" t="s">
        <v>1752</v>
      </c>
      <c r="L757" s="32"/>
      <c r="M757" s="167"/>
      <c r="T757" s="56"/>
      <c r="AU757" s="17" t="s">
        <v>89</v>
      </c>
    </row>
    <row r="758" spans="2:65" s="1" customFormat="1" ht="11.25">
      <c r="B758" s="32"/>
      <c r="D758" s="152" t="s">
        <v>257</v>
      </c>
      <c r="F758" s="168" t="s">
        <v>1753</v>
      </c>
      <c r="H758" s="169">
        <v>1</v>
      </c>
      <c r="L758" s="32"/>
      <c r="M758" s="167"/>
      <c r="T758" s="56"/>
      <c r="AU758" s="17" t="s">
        <v>89</v>
      </c>
    </row>
    <row r="759" spans="2:65" s="1" customFormat="1" ht="11.25">
      <c r="B759" s="32"/>
      <c r="D759" s="152" t="s">
        <v>257</v>
      </c>
      <c r="F759" s="168" t="s">
        <v>252</v>
      </c>
      <c r="H759" s="169">
        <v>1</v>
      </c>
      <c r="L759" s="32"/>
      <c r="M759" s="167"/>
      <c r="T759" s="56"/>
      <c r="AU759" s="17" t="s">
        <v>89</v>
      </c>
    </row>
    <row r="760" spans="2:65" s="1" customFormat="1" ht="24.2" customHeight="1">
      <c r="B760" s="32"/>
      <c r="C760" s="138" t="s">
        <v>659</v>
      </c>
      <c r="D760" s="138" t="s">
        <v>232</v>
      </c>
      <c r="E760" s="139" t="s">
        <v>655</v>
      </c>
      <c r="F760" s="140" t="s">
        <v>656</v>
      </c>
      <c r="G760" s="141" t="s">
        <v>434</v>
      </c>
      <c r="H760" s="142">
        <v>3.2450000000000001</v>
      </c>
      <c r="I760" s="143"/>
      <c r="J760" s="144">
        <f>ROUND(I760*H760,2)</f>
        <v>0</v>
      </c>
      <c r="K760" s="140" t="s">
        <v>236</v>
      </c>
      <c r="L760" s="32"/>
      <c r="M760" s="145" t="s">
        <v>1</v>
      </c>
      <c r="N760" s="146" t="s">
        <v>46</v>
      </c>
      <c r="P760" s="147">
        <f>O760*H760</f>
        <v>0</v>
      </c>
      <c r="Q760" s="147">
        <v>0</v>
      </c>
      <c r="R760" s="147">
        <f>Q760*H760</f>
        <v>0</v>
      </c>
      <c r="S760" s="147">
        <v>0</v>
      </c>
      <c r="T760" s="148">
        <f>S760*H760</f>
        <v>0</v>
      </c>
      <c r="AR760" s="149" t="s">
        <v>237</v>
      </c>
      <c r="AT760" s="149" t="s">
        <v>232</v>
      </c>
      <c r="AU760" s="149" t="s">
        <v>89</v>
      </c>
      <c r="AY760" s="17" t="s">
        <v>230</v>
      </c>
      <c r="BE760" s="150">
        <f>IF(N760="základní",J760,0)</f>
        <v>0</v>
      </c>
      <c r="BF760" s="150">
        <f>IF(N760="snížená",J760,0)</f>
        <v>0</v>
      </c>
      <c r="BG760" s="150">
        <f>IF(N760="zákl. přenesená",J760,0)</f>
        <v>0</v>
      </c>
      <c r="BH760" s="150">
        <f>IF(N760="sníž. přenesená",J760,0)</f>
        <v>0</v>
      </c>
      <c r="BI760" s="150">
        <f>IF(N760="nulová",J760,0)</f>
        <v>0</v>
      </c>
      <c r="BJ760" s="17" t="s">
        <v>21</v>
      </c>
      <c r="BK760" s="150">
        <f>ROUND(I760*H760,2)</f>
        <v>0</v>
      </c>
      <c r="BL760" s="17" t="s">
        <v>237</v>
      </c>
      <c r="BM760" s="149" t="s">
        <v>694</v>
      </c>
    </row>
    <row r="761" spans="2:65" s="12" customFormat="1" ht="11.25">
      <c r="B761" s="151"/>
      <c r="D761" s="152" t="s">
        <v>250</v>
      </c>
      <c r="E761" s="153" t="s">
        <v>1</v>
      </c>
      <c r="F761" s="154" t="s">
        <v>695</v>
      </c>
      <c r="H761" s="155">
        <v>3.2450000000000001</v>
      </c>
      <c r="I761" s="156"/>
      <c r="L761" s="151"/>
      <c r="M761" s="157"/>
      <c r="T761" s="158"/>
      <c r="AT761" s="153" t="s">
        <v>250</v>
      </c>
      <c r="AU761" s="153" t="s">
        <v>89</v>
      </c>
      <c r="AV761" s="12" t="s">
        <v>89</v>
      </c>
      <c r="AW761" s="12" t="s">
        <v>36</v>
      </c>
      <c r="AX761" s="12" t="s">
        <v>21</v>
      </c>
      <c r="AY761" s="153" t="s">
        <v>230</v>
      </c>
    </row>
    <row r="762" spans="2:65" s="1" customFormat="1" ht="11.25">
      <c r="B762" s="32"/>
      <c r="D762" s="152" t="s">
        <v>257</v>
      </c>
      <c r="F762" s="166" t="s">
        <v>696</v>
      </c>
      <c r="L762" s="32"/>
      <c r="M762" s="167"/>
      <c r="T762" s="56"/>
      <c r="AU762" s="17" t="s">
        <v>89</v>
      </c>
    </row>
    <row r="763" spans="2:65" s="1" customFormat="1" ht="11.25">
      <c r="B763" s="32"/>
      <c r="D763" s="152" t="s">
        <v>257</v>
      </c>
      <c r="F763" s="168" t="s">
        <v>1762</v>
      </c>
      <c r="H763" s="169">
        <v>1.155</v>
      </c>
      <c r="L763" s="32"/>
      <c r="M763" s="167"/>
      <c r="T763" s="56"/>
      <c r="AU763" s="17" t="s">
        <v>89</v>
      </c>
    </row>
    <row r="764" spans="2:65" s="1" customFormat="1" ht="11.25">
      <c r="B764" s="32"/>
      <c r="D764" s="152" t="s">
        <v>257</v>
      </c>
      <c r="F764" s="168" t="s">
        <v>1763</v>
      </c>
      <c r="H764" s="169">
        <v>1.1000000000000001</v>
      </c>
      <c r="L764" s="32"/>
      <c r="M764" s="167"/>
      <c r="T764" s="56"/>
      <c r="AU764" s="17" t="s">
        <v>89</v>
      </c>
    </row>
    <row r="765" spans="2:65" s="1" customFormat="1" ht="11.25">
      <c r="B765" s="32"/>
      <c r="D765" s="152" t="s">
        <v>257</v>
      </c>
      <c r="F765" s="168" t="s">
        <v>1764</v>
      </c>
      <c r="H765" s="169">
        <v>0.11</v>
      </c>
      <c r="L765" s="32"/>
      <c r="M765" s="167"/>
      <c r="T765" s="56"/>
      <c r="AU765" s="17" t="s">
        <v>89</v>
      </c>
    </row>
    <row r="766" spans="2:65" s="1" customFormat="1" ht="11.25">
      <c r="B766" s="32"/>
      <c r="D766" s="152" t="s">
        <v>257</v>
      </c>
      <c r="F766" s="168" t="s">
        <v>1765</v>
      </c>
      <c r="H766" s="169">
        <v>0.88</v>
      </c>
      <c r="L766" s="32"/>
      <c r="M766" s="167"/>
      <c r="T766" s="56"/>
      <c r="AU766" s="17" t="s">
        <v>89</v>
      </c>
    </row>
    <row r="767" spans="2:65" s="1" customFormat="1" ht="11.25">
      <c r="B767" s="32"/>
      <c r="D767" s="152" t="s">
        <v>257</v>
      </c>
      <c r="F767" s="168" t="s">
        <v>252</v>
      </c>
      <c r="H767" s="169">
        <v>3.2450000000000001</v>
      </c>
      <c r="L767" s="32"/>
      <c r="M767" s="167"/>
      <c r="T767" s="56"/>
      <c r="AU767" s="17" t="s">
        <v>89</v>
      </c>
    </row>
    <row r="768" spans="2:65" s="1" customFormat="1" ht="37.9" customHeight="1">
      <c r="B768" s="32"/>
      <c r="C768" s="138" t="s">
        <v>661</v>
      </c>
      <c r="D768" s="138" t="s">
        <v>232</v>
      </c>
      <c r="E768" s="139" t="s">
        <v>617</v>
      </c>
      <c r="F768" s="140" t="s">
        <v>618</v>
      </c>
      <c r="G768" s="141" t="s">
        <v>434</v>
      </c>
      <c r="H768" s="142">
        <v>3.2450000000000001</v>
      </c>
      <c r="I768" s="143"/>
      <c r="J768" s="144">
        <f>ROUND(I768*H768,2)</f>
        <v>0</v>
      </c>
      <c r="K768" s="140" t="s">
        <v>236</v>
      </c>
      <c r="L768" s="32"/>
      <c r="M768" s="145" t="s">
        <v>1</v>
      </c>
      <c r="N768" s="146" t="s">
        <v>46</v>
      </c>
      <c r="P768" s="147">
        <f>O768*H768</f>
        <v>0</v>
      </c>
      <c r="Q768" s="147">
        <v>0</v>
      </c>
      <c r="R768" s="147">
        <f>Q768*H768</f>
        <v>0</v>
      </c>
      <c r="S768" s="147">
        <v>0</v>
      </c>
      <c r="T768" s="148">
        <f>S768*H768</f>
        <v>0</v>
      </c>
      <c r="AR768" s="149" t="s">
        <v>237</v>
      </c>
      <c r="AT768" s="149" t="s">
        <v>232</v>
      </c>
      <c r="AU768" s="149" t="s">
        <v>89</v>
      </c>
      <c r="AY768" s="17" t="s">
        <v>230</v>
      </c>
      <c r="BE768" s="150">
        <f>IF(N768="základní",J768,0)</f>
        <v>0</v>
      </c>
      <c r="BF768" s="150">
        <f>IF(N768="snížená",J768,0)</f>
        <v>0</v>
      </c>
      <c r="BG768" s="150">
        <f>IF(N768="zákl. přenesená",J768,0)</f>
        <v>0</v>
      </c>
      <c r="BH768" s="150">
        <f>IF(N768="sníž. přenesená",J768,0)</f>
        <v>0</v>
      </c>
      <c r="BI768" s="150">
        <f>IF(N768="nulová",J768,0)</f>
        <v>0</v>
      </c>
      <c r="BJ768" s="17" t="s">
        <v>21</v>
      </c>
      <c r="BK768" s="150">
        <f>ROUND(I768*H768,2)</f>
        <v>0</v>
      </c>
      <c r="BL768" s="17" t="s">
        <v>237</v>
      </c>
      <c r="BM768" s="149" t="s">
        <v>698</v>
      </c>
    </row>
    <row r="769" spans="2:65" s="11" customFormat="1" ht="22.9" customHeight="1">
      <c r="B769" s="126"/>
      <c r="D769" s="127" t="s">
        <v>80</v>
      </c>
      <c r="E769" s="136" t="s">
        <v>699</v>
      </c>
      <c r="F769" s="136" t="s">
        <v>700</v>
      </c>
      <c r="I769" s="129"/>
      <c r="J769" s="137">
        <f>BK769</f>
        <v>0</v>
      </c>
      <c r="L769" s="126"/>
      <c r="M769" s="131"/>
      <c r="P769" s="132">
        <f>SUM(P770:P887)</f>
        <v>0</v>
      </c>
      <c r="R769" s="132">
        <f>SUM(R770:R887)</f>
        <v>16.385310399999998</v>
      </c>
      <c r="T769" s="133">
        <f>SUM(T770:T887)</f>
        <v>6.5232000000000001</v>
      </c>
      <c r="AR769" s="127" t="s">
        <v>21</v>
      </c>
      <c r="AT769" s="134" t="s">
        <v>80</v>
      </c>
      <c r="AU769" s="134" t="s">
        <v>21</v>
      </c>
      <c r="AY769" s="127" t="s">
        <v>230</v>
      </c>
      <c r="BK769" s="135">
        <f>SUM(BK770:BK887)</f>
        <v>0</v>
      </c>
    </row>
    <row r="770" spans="2:65" s="1" customFormat="1" ht="24.2" customHeight="1">
      <c r="B770" s="32"/>
      <c r="C770" s="138" t="s">
        <v>666</v>
      </c>
      <c r="D770" s="138" t="s">
        <v>232</v>
      </c>
      <c r="E770" s="139" t="s">
        <v>702</v>
      </c>
      <c r="F770" s="140" t="s">
        <v>703</v>
      </c>
      <c r="G770" s="141" t="s">
        <v>247</v>
      </c>
      <c r="H770" s="142">
        <v>4</v>
      </c>
      <c r="I770" s="143"/>
      <c r="J770" s="144">
        <f>ROUND(I770*H770,2)</f>
        <v>0</v>
      </c>
      <c r="K770" s="140" t="s">
        <v>236</v>
      </c>
      <c r="L770" s="32"/>
      <c r="M770" s="145" t="s">
        <v>1</v>
      </c>
      <c r="N770" s="146" t="s">
        <v>46</v>
      </c>
      <c r="P770" s="147">
        <f>O770*H770</f>
        <v>0</v>
      </c>
      <c r="Q770" s="147">
        <v>0.20219000000000001</v>
      </c>
      <c r="R770" s="147">
        <f>Q770*H770</f>
        <v>0.80876000000000003</v>
      </c>
      <c r="S770" s="147">
        <v>0</v>
      </c>
      <c r="T770" s="148">
        <f>S770*H770</f>
        <v>0</v>
      </c>
      <c r="AR770" s="149" t="s">
        <v>237</v>
      </c>
      <c r="AT770" s="149" t="s">
        <v>232</v>
      </c>
      <c r="AU770" s="149" t="s">
        <v>89</v>
      </c>
      <c r="AY770" s="17" t="s">
        <v>230</v>
      </c>
      <c r="BE770" s="150">
        <f>IF(N770="základní",J770,0)</f>
        <v>0</v>
      </c>
      <c r="BF770" s="150">
        <f>IF(N770="snížená",J770,0)</f>
        <v>0</v>
      </c>
      <c r="BG770" s="150">
        <f>IF(N770="zákl. přenesená",J770,0)</f>
        <v>0</v>
      </c>
      <c r="BH770" s="150">
        <f>IF(N770="sníž. přenesená",J770,0)</f>
        <v>0</v>
      </c>
      <c r="BI770" s="150">
        <f>IF(N770="nulová",J770,0)</f>
        <v>0</v>
      </c>
      <c r="BJ770" s="17" t="s">
        <v>21</v>
      </c>
      <c r="BK770" s="150">
        <f>ROUND(I770*H770,2)</f>
        <v>0</v>
      </c>
      <c r="BL770" s="17" t="s">
        <v>237</v>
      </c>
      <c r="BM770" s="149" t="s">
        <v>704</v>
      </c>
    </row>
    <row r="771" spans="2:65" s="12" customFormat="1" ht="11.25">
      <c r="B771" s="151"/>
      <c r="D771" s="152" t="s">
        <v>250</v>
      </c>
      <c r="E771" s="153" t="s">
        <v>1</v>
      </c>
      <c r="F771" s="154" t="s">
        <v>705</v>
      </c>
      <c r="H771" s="155">
        <v>4</v>
      </c>
      <c r="I771" s="156"/>
      <c r="L771" s="151"/>
      <c r="M771" s="157"/>
      <c r="T771" s="158"/>
      <c r="AT771" s="153" t="s">
        <v>250</v>
      </c>
      <c r="AU771" s="153" t="s">
        <v>89</v>
      </c>
      <c r="AV771" s="12" t="s">
        <v>89</v>
      </c>
      <c r="AW771" s="12" t="s">
        <v>36</v>
      </c>
      <c r="AX771" s="12" t="s">
        <v>21</v>
      </c>
      <c r="AY771" s="153" t="s">
        <v>230</v>
      </c>
    </row>
    <row r="772" spans="2:65" s="1" customFormat="1" ht="11.25">
      <c r="B772" s="32"/>
      <c r="D772" s="152" t="s">
        <v>257</v>
      </c>
      <c r="F772" s="166" t="s">
        <v>258</v>
      </c>
      <c r="L772" s="32"/>
      <c r="M772" s="167"/>
      <c r="T772" s="56"/>
      <c r="AU772" s="17" t="s">
        <v>89</v>
      </c>
    </row>
    <row r="773" spans="2:65" s="1" customFormat="1" ht="11.25">
      <c r="B773" s="32"/>
      <c r="D773" s="152" t="s">
        <v>257</v>
      </c>
      <c r="F773" s="168" t="s">
        <v>1695</v>
      </c>
      <c r="H773" s="169">
        <v>4</v>
      </c>
      <c r="L773" s="32"/>
      <c r="M773" s="167"/>
      <c r="T773" s="56"/>
      <c r="AU773" s="17" t="s">
        <v>89</v>
      </c>
    </row>
    <row r="774" spans="2:65" s="1" customFormat="1" ht="11.25">
      <c r="B774" s="32"/>
      <c r="D774" s="152" t="s">
        <v>257</v>
      </c>
      <c r="F774" s="168" t="s">
        <v>252</v>
      </c>
      <c r="H774" s="169">
        <v>4</v>
      </c>
      <c r="L774" s="32"/>
      <c r="M774" s="167"/>
      <c r="T774" s="56"/>
      <c r="AU774" s="17" t="s">
        <v>89</v>
      </c>
    </row>
    <row r="775" spans="2:65" s="1" customFormat="1" ht="33" customHeight="1">
      <c r="B775" s="32"/>
      <c r="C775" s="138" t="s">
        <v>671</v>
      </c>
      <c r="D775" s="138" t="s">
        <v>232</v>
      </c>
      <c r="E775" s="139" t="s">
        <v>707</v>
      </c>
      <c r="F775" s="140" t="s">
        <v>708</v>
      </c>
      <c r="G775" s="141" t="s">
        <v>247</v>
      </c>
      <c r="H775" s="142">
        <v>2</v>
      </c>
      <c r="I775" s="143"/>
      <c r="J775" s="144">
        <f>ROUND(I775*H775,2)</f>
        <v>0</v>
      </c>
      <c r="K775" s="140" t="s">
        <v>236</v>
      </c>
      <c r="L775" s="32"/>
      <c r="M775" s="145" t="s">
        <v>1</v>
      </c>
      <c r="N775" s="146" t="s">
        <v>46</v>
      </c>
      <c r="P775" s="147">
        <f>O775*H775</f>
        <v>0</v>
      </c>
      <c r="Q775" s="147">
        <v>0.15540000000000001</v>
      </c>
      <c r="R775" s="147">
        <f>Q775*H775</f>
        <v>0.31080000000000002</v>
      </c>
      <c r="S775" s="147">
        <v>0</v>
      </c>
      <c r="T775" s="148">
        <f>S775*H775</f>
        <v>0</v>
      </c>
      <c r="AR775" s="149" t="s">
        <v>237</v>
      </c>
      <c r="AT775" s="149" t="s">
        <v>232</v>
      </c>
      <c r="AU775" s="149" t="s">
        <v>89</v>
      </c>
      <c r="AY775" s="17" t="s">
        <v>230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21</v>
      </c>
      <c r="BK775" s="150">
        <f>ROUND(I775*H775,2)</f>
        <v>0</v>
      </c>
      <c r="BL775" s="17" t="s">
        <v>237</v>
      </c>
      <c r="BM775" s="149" t="s">
        <v>709</v>
      </c>
    </row>
    <row r="776" spans="2:65" s="12" customFormat="1" ht="11.25">
      <c r="B776" s="151"/>
      <c r="D776" s="152" t="s">
        <v>250</v>
      </c>
      <c r="E776" s="153" t="s">
        <v>1</v>
      </c>
      <c r="F776" s="154" t="s">
        <v>710</v>
      </c>
      <c r="H776" s="155">
        <v>2</v>
      </c>
      <c r="I776" s="156"/>
      <c r="L776" s="151"/>
      <c r="M776" s="157"/>
      <c r="T776" s="158"/>
      <c r="AT776" s="153" t="s">
        <v>250</v>
      </c>
      <c r="AU776" s="153" t="s">
        <v>89</v>
      </c>
      <c r="AV776" s="12" t="s">
        <v>89</v>
      </c>
      <c r="AW776" s="12" t="s">
        <v>36</v>
      </c>
      <c r="AX776" s="12" t="s">
        <v>21</v>
      </c>
      <c r="AY776" s="153" t="s">
        <v>230</v>
      </c>
    </row>
    <row r="777" spans="2:65" s="1" customFormat="1" ht="11.25">
      <c r="B777" s="32"/>
      <c r="D777" s="152" t="s">
        <v>257</v>
      </c>
      <c r="F777" s="166" t="s">
        <v>268</v>
      </c>
      <c r="L777" s="32"/>
      <c r="M777" s="167"/>
      <c r="T777" s="56"/>
      <c r="AU777" s="17" t="s">
        <v>89</v>
      </c>
    </row>
    <row r="778" spans="2:65" s="1" customFormat="1" ht="11.25">
      <c r="B778" s="32"/>
      <c r="D778" s="152" t="s">
        <v>257</v>
      </c>
      <c r="F778" s="168" t="s">
        <v>1696</v>
      </c>
      <c r="H778" s="169">
        <v>2</v>
      </c>
      <c r="L778" s="32"/>
      <c r="M778" s="167"/>
      <c r="T778" s="56"/>
      <c r="AU778" s="17" t="s">
        <v>89</v>
      </c>
    </row>
    <row r="779" spans="2:65" s="1" customFormat="1" ht="11.25">
      <c r="B779" s="32"/>
      <c r="D779" s="152" t="s">
        <v>257</v>
      </c>
      <c r="F779" s="168" t="s">
        <v>252</v>
      </c>
      <c r="H779" s="169">
        <v>2</v>
      </c>
      <c r="L779" s="32"/>
      <c r="M779" s="167"/>
      <c r="T779" s="56"/>
      <c r="AU779" s="17" t="s">
        <v>89</v>
      </c>
    </row>
    <row r="780" spans="2:65" s="1" customFormat="1" ht="24.2" customHeight="1">
      <c r="B780" s="32"/>
      <c r="C780" s="138" t="s">
        <v>677</v>
      </c>
      <c r="D780" s="138" t="s">
        <v>232</v>
      </c>
      <c r="E780" s="139" t="s">
        <v>712</v>
      </c>
      <c r="F780" s="140" t="s">
        <v>713</v>
      </c>
      <c r="G780" s="141" t="s">
        <v>247</v>
      </c>
      <c r="H780" s="142">
        <v>4</v>
      </c>
      <c r="I780" s="143"/>
      <c r="J780" s="144">
        <f>ROUND(I780*H780,2)</f>
        <v>0</v>
      </c>
      <c r="K780" s="140" t="s">
        <v>236</v>
      </c>
      <c r="L780" s="32"/>
      <c r="M780" s="145" t="s">
        <v>1</v>
      </c>
      <c r="N780" s="146" t="s">
        <v>46</v>
      </c>
      <c r="P780" s="147">
        <f>O780*H780</f>
        <v>0</v>
      </c>
      <c r="Q780" s="147">
        <v>0.12095</v>
      </c>
      <c r="R780" s="147">
        <f>Q780*H780</f>
        <v>0.48380000000000001</v>
      </c>
      <c r="S780" s="147">
        <v>0</v>
      </c>
      <c r="T780" s="148">
        <f>S780*H780</f>
        <v>0</v>
      </c>
      <c r="AR780" s="149" t="s">
        <v>237</v>
      </c>
      <c r="AT780" s="149" t="s">
        <v>232</v>
      </c>
      <c r="AU780" s="149" t="s">
        <v>89</v>
      </c>
      <c r="AY780" s="17" t="s">
        <v>230</v>
      </c>
      <c r="BE780" s="150">
        <f>IF(N780="základní",J780,0)</f>
        <v>0</v>
      </c>
      <c r="BF780" s="150">
        <f>IF(N780="snížená",J780,0)</f>
        <v>0</v>
      </c>
      <c r="BG780" s="150">
        <f>IF(N780="zákl. přenesená",J780,0)</f>
        <v>0</v>
      </c>
      <c r="BH780" s="150">
        <f>IF(N780="sníž. přenesená",J780,0)</f>
        <v>0</v>
      </c>
      <c r="BI780" s="150">
        <f>IF(N780="nulová",J780,0)</f>
        <v>0</v>
      </c>
      <c r="BJ780" s="17" t="s">
        <v>21</v>
      </c>
      <c r="BK780" s="150">
        <f>ROUND(I780*H780,2)</f>
        <v>0</v>
      </c>
      <c r="BL780" s="17" t="s">
        <v>237</v>
      </c>
      <c r="BM780" s="149" t="s">
        <v>714</v>
      </c>
    </row>
    <row r="781" spans="2:65" s="12" customFormat="1" ht="11.25">
      <c r="B781" s="151"/>
      <c r="D781" s="152" t="s">
        <v>250</v>
      </c>
      <c r="E781" s="153" t="s">
        <v>1</v>
      </c>
      <c r="F781" s="154" t="s">
        <v>715</v>
      </c>
      <c r="H781" s="155">
        <v>4</v>
      </c>
      <c r="I781" s="156"/>
      <c r="L781" s="151"/>
      <c r="M781" s="157"/>
      <c r="T781" s="158"/>
      <c r="AT781" s="153" t="s">
        <v>250</v>
      </c>
      <c r="AU781" s="153" t="s">
        <v>89</v>
      </c>
      <c r="AV781" s="12" t="s">
        <v>89</v>
      </c>
      <c r="AW781" s="12" t="s">
        <v>36</v>
      </c>
      <c r="AX781" s="12" t="s">
        <v>21</v>
      </c>
      <c r="AY781" s="153" t="s">
        <v>230</v>
      </c>
    </row>
    <row r="782" spans="2:65" s="1" customFormat="1" ht="11.25">
      <c r="B782" s="32"/>
      <c r="D782" s="152" t="s">
        <v>257</v>
      </c>
      <c r="F782" s="166" t="s">
        <v>279</v>
      </c>
      <c r="L782" s="32"/>
      <c r="M782" s="167"/>
      <c r="T782" s="56"/>
      <c r="AU782" s="17" t="s">
        <v>89</v>
      </c>
    </row>
    <row r="783" spans="2:65" s="1" customFormat="1" ht="11.25">
      <c r="B783" s="32"/>
      <c r="D783" s="152" t="s">
        <v>257</v>
      </c>
      <c r="F783" s="168" t="s">
        <v>272</v>
      </c>
      <c r="H783" s="169">
        <v>4</v>
      </c>
      <c r="L783" s="32"/>
      <c r="M783" s="167"/>
      <c r="T783" s="56"/>
      <c r="AU783" s="17" t="s">
        <v>89</v>
      </c>
    </row>
    <row r="784" spans="2:65" s="1" customFormat="1" ht="11.25">
      <c r="B784" s="32"/>
      <c r="D784" s="152" t="s">
        <v>257</v>
      </c>
      <c r="F784" s="168" t="s">
        <v>252</v>
      </c>
      <c r="H784" s="169">
        <v>4</v>
      </c>
      <c r="L784" s="32"/>
      <c r="M784" s="167"/>
      <c r="T784" s="56"/>
      <c r="AU784" s="17" t="s">
        <v>89</v>
      </c>
    </row>
    <row r="785" spans="2:65" s="1" customFormat="1" ht="11.25">
      <c r="B785" s="32"/>
      <c r="D785" s="152" t="s">
        <v>257</v>
      </c>
      <c r="F785" s="170" t="s">
        <v>258</v>
      </c>
      <c r="L785" s="32"/>
      <c r="M785" s="167"/>
      <c r="T785" s="56"/>
      <c r="AU785" s="17" t="s">
        <v>89</v>
      </c>
    </row>
    <row r="786" spans="2:65" s="1" customFormat="1" ht="11.25">
      <c r="B786" s="32"/>
      <c r="D786" s="152" t="s">
        <v>257</v>
      </c>
      <c r="F786" s="171" t="s">
        <v>1695</v>
      </c>
      <c r="H786" s="169">
        <v>4</v>
      </c>
      <c r="L786" s="32"/>
      <c r="M786" s="167"/>
      <c r="T786" s="56"/>
      <c r="AU786" s="17" t="s">
        <v>89</v>
      </c>
    </row>
    <row r="787" spans="2:65" s="1" customFormat="1" ht="11.25">
      <c r="B787" s="32"/>
      <c r="D787" s="152" t="s">
        <v>257</v>
      </c>
      <c r="F787" s="171" t="s">
        <v>252</v>
      </c>
      <c r="H787" s="169">
        <v>4</v>
      </c>
      <c r="L787" s="32"/>
      <c r="M787" s="167"/>
      <c r="T787" s="56"/>
      <c r="AU787" s="17" t="s">
        <v>89</v>
      </c>
    </row>
    <row r="788" spans="2:65" s="1" customFormat="1" ht="24.2" customHeight="1">
      <c r="B788" s="32"/>
      <c r="C788" s="138" t="s">
        <v>684</v>
      </c>
      <c r="D788" s="138" t="s">
        <v>232</v>
      </c>
      <c r="E788" s="139" t="s">
        <v>1766</v>
      </c>
      <c r="F788" s="140" t="s">
        <v>1767</v>
      </c>
      <c r="G788" s="141" t="s">
        <v>276</v>
      </c>
      <c r="H788" s="142">
        <v>14.4</v>
      </c>
      <c r="I788" s="143"/>
      <c r="J788" s="144">
        <f>ROUND(I788*H788,2)</f>
        <v>0</v>
      </c>
      <c r="K788" s="140" t="s">
        <v>236</v>
      </c>
      <c r="L788" s="32"/>
      <c r="M788" s="145" t="s">
        <v>1</v>
      </c>
      <c r="N788" s="146" t="s">
        <v>46</v>
      </c>
      <c r="P788" s="147">
        <f>O788*H788</f>
        <v>0</v>
      </c>
      <c r="Q788" s="147">
        <v>0</v>
      </c>
      <c r="R788" s="147">
        <f>Q788*H788</f>
        <v>0</v>
      </c>
      <c r="S788" s="147">
        <v>9.8000000000000004E-2</v>
      </c>
      <c r="T788" s="148">
        <f>S788*H788</f>
        <v>1.4112</v>
      </c>
      <c r="AR788" s="149" t="s">
        <v>237</v>
      </c>
      <c r="AT788" s="149" t="s">
        <v>232</v>
      </c>
      <c r="AU788" s="149" t="s">
        <v>89</v>
      </c>
      <c r="AY788" s="17" t="s">
        <v>230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21</v>
      </c>
      <c r="BK788" s="150">
        <f>ROUND(I788*H788,2)</f>
        <v>0</v>
      </c>
      <c r="BL788" s="17" t="s">
        <v>237</v>
      </c>
      <c r="BM788" s="149" t="s">
        <v>739</v>
      </c>
    </row>
    <row r="789" spans="2:65" s="14" customFormat="1" ht="11.25">
      <c r="B789" s="172"/>
      <c r="D789" s="152" t="s">
        <v>250</v>
      </c>
      <c r="E789" s="173" t="s">
        <v>1</v>
      </c>
      <c r="F789" s="174" t="s">
        <v>740</v>
      </c>
      <c r="H789" s="173" t="s">
        <v>1</v>
      </c>
      <c r="I789" s="175"/>
      <c r="L789" s="172"/>
      <c r="M789" s="176"/>
      <c r="T789" s="177"/>
      <c r="AT789" s="173" t="s">
        <v>250</v>
      </c>
      <c r="AU789" s="173" t="s">
        <v>89</v>
      </c>
      <c r="AV789" s="14" t="s">
        <v>21</v>
      </c>
      <c r="AW789" s="14" t="s">
        <v>36</v>
      </c>
      <c r="AX789" s="14" t="s">
        <v>81</v>
      </c>
      <c r="AY789" s="173" t="s">
        <v>230</v>
      </c>
    </row>
    <row r="790" spans="2:65" s="14" customFormat="1" ht="11.25">
      <c r="B790" s="172"/>
      <c r="D790" s="152" t="s">
        <v>250</v>
      </c>
      <c r="E790" s="173" t="s">
        <v>1</v>
      </c>
      <c r="F790" s="174" t="s">
        <v>741</v>
      </c>
      <c r="H790" s="173" t="s">
        <v>1</v>
      </c>
      <c r="I790" s="175"/>
      <c r="L790" s="172"/>
      <c r="M790" s="176"/>
      <c r="T790" s="177"/>
      <c r="AT790" s="173" t="s">
        <v>250</v>
      </c>
      <c r="AU790" s="173" t="s">
        <v>89</v>
      </c>
      <c r="AV790" s="14" t="s">
        <v>21</v>
      </c>
      <c r="AW790" s="14" t="s">
        <v>36</v>
      </c>
      <c r="AX790" s="14" t="s">
        <v>81</v>
      </c>
      <c r="AY790" s="173" t="s">
        <v>230</v>
      </c>
    </row>
    <row r="791" spans="2:65" s="12" customFormat="1" ht="11.25">
      <c r="B791" s="151"/>
      <c r="D791" s="152" t="s">
        <v>250</v>
      </c>
      <c r="E791" s="153" t="s">
        <v>1</v>
      </c>
      <c r="F791" s="154" t="s">
        <v>742</v>
      </c>
      <c r="H791" s="155">
        <v>14.4</v>
      </c>
      <c r="I791" s="156"/>
      <c r="L791" s="151"/>
      <c r="M791" s="157"/>
      <c r="T791" s="158"/>
      <c r="AT791" s="153" t="s">
        <v>250</v>
      </c>
      <c r="AU791" s="153" t="s">
        <v>89</v>
      </c>
      <c r="AV791" s="12" t="s">
        <v>89</v>
      </c>
      <c r="AW791" s="12" t="s">
        <v>36</v>
      </c>
      <c r="AX791" s="12" t="s">
        <v>21</v>
      </c>
      <c r="AY791" s="153" t="s">
        <v>230</v>
      </c>
    </row>
    <row r="792" spans="2:65" s="1" customFormat="1" ht="11.25">
      <c r="B792" s="32"/>
      <c r="D792" s="152" t="s">
        <v>257</v>
      </c>
      <c r="F792" s="166" t="s">
        <v>743</v>
      </c>
      <c r="L792" s="32"/>
      <c r="M792" s="167"/>
      <c r="T792" s="56"/>
      <c r="AU792" s="17" t="s">
        <v>89</v>
      </c>
    </row>
    <row r="793" spans="2:65" s="1" customFormat="1" ht="11.25">
      <c r="B793" s="32"/>
      <c r="D793" s="152" t="s">
        <v>257</v>
      </c>
      <c r="F793" s="168" t="s">
        <v>1768</v>
      </c>
      <c r="H793" s="169">
        <v>0</v>
      </c>
      <c r="L793" s="32"/>
      <c r="M793" s="167"/>
      <c r="T793" s="56"/>
      <c r="AU793" s="17" t="s">
        <v>89</v>
      </c>
    </row>
    <row r="794" spans="2:65" s="1" customFormat="1" ht="11.25">
      <c r="B794" s="32"/>
      <c r="D794" s="152" t="s">
        <v>257</v>
      </c>
      <c r="F794" s="168" t="s">
        <v>744</v>
      </c>
      <c r="H794" s="169">
        <v>0</v>
      </c>
      <c r="L794" s="32"/>
      <c r="M794" s="167"/>
      <c r="T794" s="56"/>
      <c r="AU794" s="17" t="s">
        <v>89</v>
      </c>
    </row>
    <row r="795" spans="2:65" s="1" customFormat="1" ht="11.25">
      <c r="B795" s="32"/>
      <c r="D795" s="152" t="s">
        <v>257</v>
      </c>
      <c r="F795" s="168" t="s">
        <v>1769</v>
      </c>
      <c r="H795" s="169">
        <v>19.68</v>
      </c>
      <c r="L795" s="32"/>
      <c r="M795" s="167"/>
      <c r="T795" s="56"/>
      <c r="AU795" s="17" t="s">
        <v>89</v>
      </c>
    </row>
    <row r="796" spans="2:65" s="1" customFormat="1" ht="11.25">
      <c r="B796" s="32"/>
      <c r="D796" s="152" t="s">
        <v>257</v>
      </c>
      <c r="F796" s="168" t="s">
        <v>252</v>
      </c>
      <c r="H796" s="169">
        <v>19.68</v>
      </c>
      <c r="L796" s="32"/>
      <c r="M796" s="167"/>
      <c r="T796" s="56"/>
      <c r="AU796" s="17" t="s">
        <v>89</v>
      </c>
    </row>
    <row r="797" spans="2:65" s="1" customFormat="1" ht="11.25">
      <c r="B797" s="32"/>
      <c r="D797" s="152" t="s">
        <v>257</v>
      </c>
      <c r="F797" s="166" t="s">
        <v>325</v>
      </c>
      <c r="L797" s="32"/>
      <c r="M797" s="167"/>
      <c r="T797" s="56"/>
      <c r="AU797" s="17" t="s">
        <v>89</v>
      </c>
    </row>
    <row r="798" spans="2:65" s="1" customFormat="1" ht="11.25">
      <c r="B798" s="32"/>
      <c r="D798" s="152" t="s">
        <v>257</v>
      </c>
      <c r="F798" s="168" t="s">
        <v>326</v>
      </c>
      <c r="H798" s="169">
        <v>0</v>
      </c>
      <c r="L798" s="32"/>
      <c r="M798" s="167"/>
      <c r="T798" s="56"/>
      <c r="AU798" s="17" t="s">
        <v>89</v>
      </c>
    </row>
    <row r="799" spans="2:65" s="1" customFormat="1" ht="11.25">
      <c r="B799" s="32"/>
      <c r="D799" s="152" t="s">
        <v>257</v>
      </c>
      <c r="F799" s="168" t="s">
        <v>1706</v>
      </c>
      <c r="H799" s="169">
        <v>5.28</v>
      </c>
      <c r="L799" s="32"/>
      <c r="M799" s="167"/>
      <c r="T799" s="56"/>
      <c r="AU799" s="17" t="s">
        <v>89</v>
      </c>
    </row>
    <row r="800" spans="2:65" s="1" customFormat="1" ht="11.25">
      <c r="B800" s="32"/>
      <c r="D800" s="152" t="s">
        <v>257</v>
      </c>
      <c r="F800" s="168" t="s">
        <v>252</v>
      </c>
      <c r="H800" s="169">
        <v>5.28</v>
      </c>
      <c r="L800" s="32"/>
      <c r="M800" s="167"/>
      <c r="T800" s="56"/>
      <c r="AU800" s="17" t="s">
        <v>89</v>
      </c>
    </row>
    <row r="801" spans="2:65" s="1" customFormat="1" ht="16.5" customHeight="1">
      <c r="B801" s="32"/>
      <c r="C801" s="138" t="s">
        <v>693</v>
      </c>
      <c r="D801" s="138" t="s">
        <v>232</v>
      </c>
      <c r="E801" s="139" t="s">
        <v>730</v>
      </c>
      <c r="F801" s="140" t="s">
        <v>731</v>
      </c>
      <c r="G801" s="141" t="s">
        <v>247</v>
      </c>
      <c r="H801" s="142">
        <v>9.6</v>
      </c>
      <c r="I801" s="143"/>
      <c r="J801" s="144">
        <f>ROUND(I801*H801,2)</f>
        <v>0</v>
      </c>
      <c r="K801" s="140" t="s">
        <v>236</v>
      </c>
      <c r="L801" s="32"/>
      <c r="M801" s="145" t="s">
        <v>1</v>
      </c>
      <c r="N801" s="146" t="s">
        <v>46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237</v>
      </c>
      <c r="AT801" s="149" t="s">
        <v>232</v>
      </c>
      <c r="AU801" s="149" t="s">
        <v>89</v>
      </c>
      <c r="AY801" s="17" t="s">
        <v>230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21</v>
      </c>
      <c r="BK801" s="150">
        <f>ROUND(I801*H801,2)</f>
        <v>0</v>
      </c>
      <c r="BL801" s="17" t="s">
        <v>237</v>
      </c>
      <c r="BM801" s="149" t="s">
        <v>750</v>
      </c>
    </row>
    <row r="802" spans="2:65" s="14" customFormat="1" ht="11.25">
      <c r="B802" s="172"/>
      <c r="D802" s="152" t="s">
        <v>250</v>
      </c>
      <c r="E802" s="173" t="s">
        <v>1</v>
      </c>
      <c r="F802" s="174" t="s">
        <v>751</v>
      </c>
      <c r="H802" s="173" t="s">
        <v>1</v>
      </c>
      <c r="I802" s="175"/>
      <c r="L802" s="172"/>
      <c r="M802" s="176"/>
      <c r="T802" s="177"/>
      <c r="AT802" s="173" t="s">
        <v>250</v>
      </c>
      <c r="AU802" s="173" t="s">
        <v>89</v>
      </c>
      <c r="AV802" s="14" t="s">
        <v>21</v>
      </c>
      <c r="AW802" s="14" t="s">
        <v>36</v>
      </c>
      <c r="AX802" s="14" t="s">
        <v>81</v>
      </c>
      <c r="AY802" s="173" t="s">
        <v>230</v>
      </c>
    </row>
    <row r="803" spans="2:65" s="12" customFormat="1" ht="11.25">
      <c r="B803" s="151"/>
      <c r="D803" s="152" t="s">
        <v>250</v>
      </c>
      <c r="E803" s="153" t="s">
        <v>1</v>
      </c>
      <c r="F803" s="154" t="s">
        <v>1708</v>
      </c>
      <c r="H803" s="155">
        <v>9.6</v>
      </c>
      <c r="I803" s="156"/>
      <c r="L803" s="151"/>
      <c r="M803" s="157"/>
      <c r="T803" s="158"/>
      <c r="AT803" s="153" t="s">
        <v>250</v>
      </c>
      <c r="AU803" s="153" t="s">
        <v>89</v>
      </c>
      <c r="AV803" s="12" t="s">
        <v>89</v>
      </c>
      <c r="AW803" s="12" t="s">
        <v>36</v>
      </c>
      <c r="AX803" s="12" t="s">
        <v>21</v>
      </c>
      <c r="AY803" s="153" t="s">
        <v>230</v>
      </c>
    </row>
    <row r="804" spans="2:65" s="1" customFormat="1" ht="24.2" customHeight="1">
      <c r="B804" s="32"/>
      <c r="C804" s="138" t="s">
        <v>697</v>
      </c>
      <c r="D804" s="138" t="s">
        <v>232</v>
      </c>
      <c r="E804" s="139" t="s">
        <v>1770</v>
      </c>
      <c r="F804" s="140" t="s">
        <v>1771</v>
      </c>
      <c r="G804" s="141" t="s">
        <v>276</v>
      </c>
      <c r="H804" s="142">
        <v>9.6</v>
      </c>
      <c r="I804" s="143"/>
      <c r="J804" s="144">
        <f>ROUND(I804*H804,2)</f>
        <v>0</v>
      </c>
      <c r="K804" s="140" t="s">
        <v>236</v>
      </c>
      <c r="L804" s="32"/>
      <c r="M804" s="145" t="s">
        <v>1</v>
      </c>
      <c r="N804" s="146" t="s">
        <v>46</v>
      </c>
      <c r="P804" s="147">
        <f>O804*H804</f>
        <v>0</v>
      </c>
      <c r="Q804" s="147">
        <v>0</v>
      </c>
      <c r="R804" s="147">
        <f>Q804*H804</f>
        <v>0</v>
      </c>
      <c r="S804" s="147">
        <v>0.22</v>
      </c>
      <c r="T804" s="148">
        <f>S804*H804</f>
        <v>2.1120000000000001</v>
      </c>
      <c r="AR804" s="149" t="s">
        <v>237</v>
      </c>
      <c r="AT804" s="149" t="s">
        <v>232</v>
      </c>
      <c r="AU804" s="149" t="s">
        <v>89</v>
      </c>
      <c r="AY804" s="17" t="s">
        <v>230</v>
      </c>
      <c r="BE804" s="150">
        <f>IF(N804="základní",J804,0)</f>
        <v>0</v>
      </c>
      <c r="BF804" s="150">
        <f>IF(N804="snížená",J804,0)</f>
        <v>0</v>
      </c>
      <c r="BG804" s="150">
        <f>IF(N804="zákl. přenesená",J804,0)</f>
        <v>0</v>
      </c>
      <c r="BH804" s="150">
        <f>IF(N804="sníž. přenesená",J804,0)</f>
        <v>0</v>
      </c>
      <c r="BI804" s="150">
        <f>IF(N804="nulová",J804,0)</f>
        <v>0</v>
      </c>
      <c r="BJ804" s="17" t="s">
        <v>21</v>
      </c>
      <c r="BK804" s="150">
        <f>ROUND(I804*H804,2)</f>
        <v>0</v>
      </c>
      <c r="BL804" s="17" t="s">
        <v>237</v>
      </c>
      <c r="BM804" s="149" t="s">
        <v>759</v>
      </c>
    </row>
    <row r="805" spans="2:65" s="14" customFormat="1" ht="11.25">
      <c r="B805" s="172"/>
      <c r="D805" s="152" t="s">
        <v>250</v>
      </c>
      <c r="E805" s="173" t="s">
        <v>1</v>
      </c>
      <c r="F805" s="174" t="s">
        <v>760</v>
      </c>
      <c r="H805" s="173" t="s">
        <v>1</v>
      </c>
      <c r="I805" s="175"/>
      <c r="L805" s="172"/>
      <c r="M805" s="176"/>
      <c r="T805" s="177"/>
      <c r="AT805" s="173" t="s">
        <v>250</v>
      </c>
      <c r="AU805" s="173" t="s">
        <v>89</v>
      </c>
      <c r="AV805" s="14" t="s">
        <v>21</v>
      </c>
      <c r="AW805" s="14" t="s">
        <v>36</v>
      </c>
      <c r="AX805" s="14" t="s">
        <v>81</v>
      </c>
      <c r="AY805" s="173" t="s">
        <v>230</v>
      </c>
    </row>
    <row r="806" spans="2:65" s="14" customFormat="1" ht="11.25">
      <c r="B806" s="172"/>
      <c r="D806" s="152" t="s">
        <v>250</v>
      </c>
      <c r="E806" s="173" t="s">
        <v>1</v>
      </c>
      <c r="F806" s="174" t="s">
        <v>761</v>
      </c>
      <c r="H806" s="173" t="s">
        <v>1</v>
      </c>
      <c r="I806" s="175"/>
      <c r="L806" s="172"/>
      <c r="M806" s="176"/>
      <c r="T806" s="177"/>
      <c r="AT806" s="173" t="s">
        <v>250</v>
      </c>
      <c r="AU806" s="173" t="s">
        <v>89</v>
      </c>
      <c r="AV806" s="14" t="s">
        <v>21</v>
      </c>
      <c r="AW806" s="14" t="s">
        <v>36</v>
      </c>
      <c r="AX806" s="14" t="s">
        <v>81</v>
      </c>
      <c r="AY806" s="173" t="s">
        <v>230</v>
      </c>
    </row>
    <row r="807" spans="2:65" s="12" customFormat="1" ht="11.25">
      <c r="B807" s="151"/>
      <c r="D807" s="152" t="s">
        <v>250</v>
      </c>
      <c r="E807" s="153" t="s">
        <v>1</v>
      </c>
      <c r="F807" s="154" t="s">
        <v>762</v>
      </c>
      <c r="H807" s="155">
        <v>9.6</v>
      </c>
      <c r="I807" s="156"/>
      <c r="L807" s="151"/>
      <c r="M807" s="157"/>
      <c r="T807" s="158"/>
      <c r="AT807" s="153" t="s">
        <v>250</v>
      </c>
      <c r="AU807" s="153" t="s">
        <v>89</v>
      </c>
      <c r="AV807" s="12" t="s">
        <v>89</v>
      </c>
      <c r="AW807" s="12" t="s">
        <v>36</v>
      </c>
      <c r="AX807" s="12" t="s">
        <v>21</v>
      </c>
      <c r="AY807" s="153" t="s">
        <v>230</v>
      </c>
    </row>
    <row r="808" spans="2:65" s="1" customFormat="1" ht="11.25">
      <c r="B808" s="32"/>
      <c r="D808" s="152" t="s">
        <v>257</v>
      </c>
      <c r="F808" s="166" t="s">
        <v>763</v>
      </c>
      <c r="L808" s="32"/>
      <c r="M808" s="167"/>
      <c r="T808" s="56"/>
      <c r="AU808" s="17" t="s">
        <v>89</v>
      </c>
    </row>
    <row r="809" spans="2:65" s="1" customFormat="1" ht="11.25">
      <c r="B809" s="32"/>
      <c r="D809" s="152" t="s">
        <v>257</v>
      </c>
      <c r="F809" s="168" t="s">
        <v>764</v>
      </c>
      <c r="H809" s="169">
        <v>0</v>
      </c>
      <c r="L809" s="32"/>
      <c r="M809" s="167"/>
      <c r="T809" s="56"/>
      <c r="AU809" s="17" t="s">
        <v>89</v>
      </c>
    </row>
    <row r="810" spans="2:65" s="1" customFormat="1" ht="11.25">
      <c r="B810" s="32"/>
      <c r="D810" s="152" t="s">
        <v>257</v>
      </c>
      <c r="F810" s="168" t="s">
        <v>1772</v>
      </c>
      <c r="H810" s="169">
        <v>14.88</v>
      </c>
      <c r="L810" s="32"/>
      <c r="M810" s="167"/>
      <c r="T810" s="56"/>
      <c r="AU810" s="17" t="s">
        <v>89</v>
      </c>
    </row>
    <row r="811" spans="2:65" s="1" customFormat="1" ht="11.25">
      <c r="B811" s="32"/>
      <c r="D811" s="152" t="s">
        <v>257</v>
      </c>
      <c r="F811" s="168" t="s">
        <v>252</v>
      </c>
      <c r="H811" s="169">
        <v>14.88</v>
      </c>
      <c r="L811" s="32"/>
      <c r="M811" s="167"/>
      <c r="T811" s="56"/>
      <c r="AU811" s="17" t="s">
        <v>89</v>
      </c>
    </row>
    <row r="812" spans="2:65" s="1" customFormat="1" ht="11.25">
      <c r="B812" s="32"/>
      <c r="D812" s="152" t="s">
        <v>257</v>
      </c>
      <c r="F812" s="166" t="s">
        <v>325</v>
      </c>
      <c r="L812" s="32"/>
      <c r="M812" s="167"/>
      <c r="T812" s="56"/>
      <c r="AU812" s="17" t="s">
        <v>89</v>
      </c>
    </row>
    <row r="813" spans="2:65" s="1" customFormat="1" ht="11.25">
      <c r="B813" s="32"/>
      <c r="D813" s="152" t="s">
        <v>257</v>
      </c>
      <c r="F813" s="168" t="s">
        <v>326</v>
      </c>
      <c r="H813" s="169">
        <v>0</v>
      </c>
      <c r="L813" s="32"/>
      <c r="M813" s="167"/>
      <c r="T813" s="56"/>
      <c r="AU813" s="17" t="s">
        <v>89</v>
      </c>
    </row>
    <row r="814" spans="2:65" s="1" customFormat="1" ht="11.25">
      <c r="B814" s="32"/>
      <c r="D814" s="152" t="s">
        <v>257</v>
      </c>
      <c r="F814" s="168" t="s">
        <v>1706</v>
      </c>
      <c r="H814" s="169">
        <v>5.28</v>
      </c>
      <c r="L814" s="32"/>
      <c r="M814" s="167"/>
      <c r="T814" s="56"/>
      <c r="AU814" s="17" t="s">
        <v>89</v>
      </c>
    </row>
    <row r="815" spans="2:65" s="1" customFormat="1" ht="11.25">
      <c r="B815" s="32"/>
      <c r="D815" s="152" t="s">
        <v>257</v>
      </c>
      <c r="F815" s="168" t="s">
        <v>252</v>
      </c>
      <c r="H815" s="169">
        <v>5.28</v>
      </c>
      <c r="L815" s="32"/>
      <c r="M815" s="167"/>
      <c r="T815" s="56"/>
      <c r="AU815" s="17" t="s">
        <v>89</v>
      </c>
    </row>
    <row r="816" spans="2:65" s="1" customFormat="1" ht="24.2" customHeight="1">
      <c r="B816" s="32"/>
      <c r="C816" s="138" t="s">
        <v>701</v>
      </c>
      <c r="D816" s="138" t="s">
        <v>232</v>
      </c>
      <c r="E816" s="139" t="s">
        <v>770</v>
      </c>
      <c r="F816" s="140" t="s">
        <v>771</v>
      </c>
      <c r="G816" s="141" t="s">
        <v>247</v>
      </c>
      <c r="H816" s="142">
        <v>9.6</v>
      </c>
      <c r="I816" s="143"/>
      <c r="J816" s="144">
        <f>ROUND(I816*H816,2)</f>
        <v>0</v>
      </c>
      <c r="K816" s="140" t="s">
        <v>236</v>
      </c>
      <c r="L816" s="32"/>
      <c r="M816" s="145" t="s">
        <v>1</v>
      </c>
      <c r="N816" s="146" t="s">
        <v>46</v>
      </c>
      <c r="P816" s="147">
        <f>O816*H816</f>
        <v>0</v>
      </c>
      <c r="Q816" s="147">
        <v>0</v>
      </c>
      <c r="R816" s="147">
        <f>Q816*H816</f>
        <v>0</v>
      </c>
      <c r="S816" s="147">
        <v>0</v>
      </c>
      <c r="T816" s="148">
        <f>S816*H816</f>
        <v>0</v>
      </c>
      <c r="AR816" s="149" t="s">
        <v>237</v>
      </c>
      <c r="AT816" s="149" t="s">
        <v>232</v>
      </c>
      <c r="AU816" s="149" t="s">
        <v>89</v>
      </c>
      <c r="AY816" s="17" t="s">
        <v>230</v>
      </c>
      <c r="BE816" s="150">
        <f>IF(N816="základní",J816,0)</f>
        <v>0</v>
      </c>
      <c r="BF816" s="150">
        <f>IF(N816="snížená",J816,0)</f>
        <v>0</v>
      </c>
      <c r="BG816" s="150">
        <f>IF(N816="zákl. přenesená",J816,0)</f>
        <v>0</v>
      </c>
      <c r="BH816" s="150">
        <f>IF(N816="sníž. přenesená",J816,0)</f>
        <v>0</v>
      </c>
      <c r="BI816" s="150">
        <f>IF(N816="nulová",J816,0)</f>
        <v>0</v>
      </c>
      <c r="BJ816" s="17" t="s">
        <v>21</v>
      </c>
      <c r="BK816" s="150">
        <f>ROUND(I816*H816,2)</f>
        <v>0</v>
      </c>
      <c r="BL816" s="17" t="s">
        <v>237</v>
      </c>
      <c r="BM816" s="149" t="s">
        <v>772</v>
      </c>
    </row>
    <row r="817" spans="2:65" s="14" customFormat="1" ht="11.25">
      <c r="B817" s="172"/>
      <c r="D817" s="152" t="s">
        <v>250</v>
      </c>
      <c r="E817" s="173" t="s">
        <v>1</v>
      </c>
      <c r="F817" s="174" t="s">
        <v>773</v>
      </c>
      <c r="H817" s="173" t="s">
        <v>1</v>
      </c>
      <c r="I817" s="175"/>
      <c r="L817" s="172"/>
      <c r="M817" s="176"/>
      <c r="T817" s="177"/>
      <c r="AT817" s="173" t="s">
        <v>250</v>
      </c>
      <c r="AU817" s="173" t="s">
        <v>89</v>
      </c>
      <c r="AV817" s="14" t="s">
        <v>21</v>
      </c>
      <c r="AW817" s="14" t="s">
        <v>36</v>
      </c>
      <c r="AX817" s="14" t="s">
        <v>81</v>
      </c>
      <c r="AY817" s="173" t="s">
        <v>230</v>
      </c>
    </row>
    <row r="818" spans="2:65" s="14" customFormat="1" ht="11.25">
      <c r="B818" s="172"/>
      <c r="D818" s="152" t="s">
        <v>250</v>
      </c>
      <c r="E818" s="173" t="s">
        <v>1</v>
      </c>
      <c r="F818" s="174" t="s">
        <v>725</v>
      </c>
      <c r="H818" s="173" t="s">
        <v>1</v>
      </c>
      <c r="I818" s="175"/>
      <c r="L818" s="172"/>
      <c r="M818" s="176"/>
      <c r="T818" s="177"/>
      <c r="AT818" s="173" t="s">
        <v>250</v>
      </c>
      <c r="AU818" s="173" t="s">
        <v>89</v>
      </c>
      <c r="AV818" s="14" t="s">
        <v>21</v>
      </c>
      <c r="AW818" s="14" t="s">
        <v>36</v>
      </c>
      <c r="AX818" s="14" t="s">
        <v>81</v>
      </c>
      <c r="AY818" s="173" t="s">
        <v>230</v>
      </c>
    </row>
    <row r="819" spans="2:65" s="12" customFormat="1" ht="11.25">
      <c r="B819" s="151"/>
      <c r="D819" s="152" t="s">
        <v>250</v>
      </c>
      <c r="E819" s="153" t="s">
        <v>1</v>
      </c>
      <c r="F819" s="154" t="s">
        <v>1708</v>
      </c>
      <c r="H819" s="155">
        <v>9.6</v>
      </c>
      <c r="I819" s="156"/>
      <c r="L819" s="151"/>
      <c r="M819" s="157"/>
      <c r="T819" s="158"/>
      <c r="AT819" s="153" t="s">
        <v>250</v>
      </c>
      <c r="AU819" s="153" t="s">
        <v>89</v>
      </c>
      <c r="AV819" s="12" t="s">
        <v>89</v>
      </c>
      <c r="AW819" s="12" t="s">
        <v>36</v>
      </c>
      <c r="AX819" s="12" t="s">
        <v>21</v>
      </c>
      <c r="AY819" s="153" t="s">
        <v>230</v>
      </c>
    </row>
    <row r="820" spans="2:65" s="1" customFormat="1" ht="21.75" customHeight="1">
      <c r="B820" s="32"/>
      <c r="C820" s="138" t="s">
        <v>706</v>
      </c>
      <c r="D820" s="138" t="s">
        <v>232</v>
      </c>
      <c r="E820" s="139" t="s">
        <v>379</v>
      </c>
      <c r="F820" s="140" t="s">
        <v>380</v>
      </c>
      <c r="G820" s="141" t="s">
        <v>350</v>
      </c>
      <c r="H820" s="142">
        <v>3.5230000000000001</v>
      </c>
      <c r="I820" s="143"/>
      <c r="J820" s="144">
        <f>ROUND(I820*H820,2)</f>
        <v>0</v>
      </c>
      <c r="K820" s="140" t="s">
        <v>236</v>
      </c>
      <c r="L820" s="32"/>
      <c r="M820" s="145" t="s">
        <v>1</v>
      </c>
      <c r="N820" s="146" t="s">
        <v>46</v>
      </c>
      <c r="P820" s="147">
        <f>O820*H820</f>
        <v>0</v>
      </c>
      <c r="Q820" s="147">
        <v>0</v>
      </c>
      <c r="R820" s="147">
        <f>Q820*H820</f>
        <v>0</v>
      </c>
      <c r="S820" s="147">
        <v>0</v>
      </c>
      <c r="T820" s="148">
        <f>S820*H820</f>
        <v>0</v>
      </c>
      <c r="AR820" s="149" t="s">
        <v>237</v>
      </c>
      <c r="AT820" s="149" t="s">
        <v>232</v>
      </c>
      <c r="AU820" s="149" t="s">
        <v>89</v>
      </c>
      <c r="AY820" s="17" t="s">
        <v>230</v>
      </c>
      <c r="BE820" s="150">
        <f>IF(N820="základní",J820,0)</f>
        <v>0</v>
      </c>
      <c r="BF820" s="150">
        <f>IF(N820="snížená",J820,0)</f>
        <v>0</v>
      </c>
      <c r="BG820" s="150">
        <f>IF(N820="zákl. přenesená",J820,0)</f>
        <v>0</v>
      </c>
      <c r="BH820" s="150">
        <f>IF(N820="sníž. přenesená",J820,0)</f>
        <v>0</v>
      </c>
      <c r="BI820" s="150">
        <f>IF(N820="nulová",J820,0)</f>
        <v>0</v>
      </c>
      <c r="BJ820" s="17" t="s">
        <v>21</v>
      </c>
      <c r="BK820" s="150">
        <f>ROUND(I820*H820,2)</f>
        <v>0</v>
      </c>
      <c r="BL820" s="17" t="s">
        <v>237</v>
      </c>
      <c r="BM820" s="149" t="s">
        <v>775</v>
      </c>
    </row>
    <row r="821" spans="2:65" s="1" customFormat="1" ht="24.2" customHeight="1">
      <c r="B821" s="32"/>
      <c r="C821" s="138" t="s">
        <v>711</v>
      </c>
      <c r="D821" s="138" t="s">
        <v>232</v>
      </c>
      <c r="E821" s="139" t="s">
        <v>383</v>
      </c>
      <c r="F821" s="140" t="s">
        <v>384</v>
      </c>
      <c r="G821" s="141" t="s">
        <v>350</v>
      </c>
      <c r="H821" s="142">
        <v>31.707000000000001</v>
      </c>
      <c r="I821" s="143"/>
      <c r="J821" s="144">
        <f>ROUND(I821*H821,2)</f>
        <v>0</v>
      </c>
      <c r="K821" s="140" t="s">
        <v>236</v>
      </c>
      <c r="L821" s="32"/>
      <c r="M821" s="145" t="s">
        <v>1</v>
      </c>
      <c r="N821" s="146" t="s">
        <v>46</v>
      </c>
      <c r="P821" s="147">
        <f>O821*H821</f>
        <v>0</v>
      </c>
      <c r="Q821" s="147">
        <v>0</v>
      </c>
      <c r="R821" s="147">
        <f>Q821*H821</f>
        <v>0</v>
      </c>
      <c r="S821" s="147">
        <v>0</v>
      </c>
      <c r="T821" s="148">
        <f>S821*H821</f>
        <v>0</v>
      </c>
      <c r="AR821" s="149" t="s">
        <v>237</v>
      </c>
      <c r="AT821" s="149" t="s">
        <v>232</v>
      </c>
      <c r="AU821" s="149" t="s">
        <v>89</v>
      </c>
      <c r="AY821" s="17" t="s">
        <v>230</v>
      </c>
      <c r="BE821" s="150">
        <f>IF(N821="základní",J821,0)</f>
        <v>0</v>
      </c>
      <c r="BF821" s="150">
        <f>IF(N821="snížená",J821,0)</f>
        <v>0</v>
      </c>
      <c r="BG821" s="150">
        <f>IF(N821="zákl. přenesená",J821,0)</f>
        <v>0</v>
      </c>
      <c r="BH821" s="150">
        <f>IF(N821="sníž. přenesená",J821,0)</f>
        <v>0</v>
      </c>
      <c r="BI821" s="150">
        <f>IF(N821="nulová",J821,0)</f>
        <v>0</v>
      </c>
      <c r="BJ821" s="17" t="s">
        <v>21</v>
      </c>
      <c r="BK821" s="150">
        <f>ROUND(I821*H821,2)</f>
        <v>0</v>
      </c>
      <c r="BL821" s="17" t="s">
        <v>237</v>
      </c>
      <c r="BM821" s="149" t="s">
        <v>777</v>
      </c>
    </row>
    <row r="822" spans="2:65" s="12" customFormat="1" ht="11.25">
      <c r="B822" s="151"/>
      <c r="D822" s="152" t="s">
        <v>250</v>
      </c>
      <c r="F822" s="154" t="s">
        <v>1773</v>
      </c>
      <c r="H822" s="155">
        <v>31.707000000000001</v>
      </c>
      <c r="I822" s="156"/>
      <c r="L822" s="151"/>
      <c r="M822" s="157"/>
      <c r="T822" s="158"/>
      <c r="AT822" s="153" t="s">
        <v>250</v>
      </c>
      <c r="AU822" s="153" t="s">
        <v>89</v>
      </c>
      <c r="AV822" s="12" t="s">
        <v>89</v>
      </c>
      <c r="AW822" s="12" t="s">
        <v>4</v>
      </c>
      <c r="AX822" s="12" t="s">
        <v>21</v>
      </c>
      <c r="AY822" s="153" t="s">
        <v>230</v>
      </c>
    </row>
    <row r="823" spans="2:65" s="1" customFormat="1" ht="21.75" customHeight="1">
      <c r="B823" s="32"/>
      <c r="C823" s="138" t="s">
        <v>716</v>
      </c>
      <c r="D823" s="138" t="s">
        <v>232</v>
      </c>
      <c r="E823" s="139" t="s">
        <v>423</v>
      </c>
      <c r="F823" s="140" t="s">
        <v>424</v>
      </c>
      <c r="G823" s="141" t="s">
        <v>350</v>
      </c>
      <c r="H823" s="142">
        <v>3.5230000000000001</v>
      </c>
      <c r="I823" s="143"/>
      <c r="J823" s="144">
        <f>ROUND(I823*H823,2)</f>
        <v>0</v>
      </c>
      <c r="K823" s="140" t="s">
        <v>248</v>
      </c>
      <c r="L823" s="32"/>
      <c r="M823" s="145" t="s">
        <v>1</v>
      </c>
      <c r="N823" s="146" t="s">
        <v>46</v>
      </c>
      <c r="P823" s="147">
        <f>O823*H823</f>
        <v>0</v>
      </c>
      <c r="Q823" s="147">
        <v>0</v>
      </c>
      <c r="R823" s="147">
        <f>Q823*H823</f>
        <v>0</v>
      </c>
      <c r="S823" s="147">
        <v>0</v>
      </c>
      <c r="T823" s="148">
        <f>S823*H823</f>
        <v>0</v>
      </c>
      <c r="AR823" s="149" t="s">
        <v>237</v>
      </c>
      <c r="AT823" s="149" t="s">
        <v>232</v>
      </c>
      <c r="AU823" s="149" t="s">
        <v>89</v>
      </c>
      <c r="AY823" s="17" t="s">
        <v>230</v>
      </c>
      <c r="BE823" s="150">
        <f>IF(N823="základní",J823,0)</f>
        <v>0</v>
      </c>
      <c r="BF823" s="150">
        <f>IF(N823="snížená",J823,0)</f>
        <v>0</v>
      </c>
      <c r="BG823" s="150">
        <f>IF(N823="zákl. přenesená",J823,0)</f>
        <v>0</v>
      </c>
      <c r="BH823" s="150">
        <f>IF(N823="sníž. přenesená",J823,0)</f>
        <v>0</v>
      </c>
      <c r="BI823" s="150">
        <f>IF(N823="nulová",J823,0)</f>
        <v>0</v>
      </c>
      <c r="BJ823" s="17" t="s">
        <v>21</v>
      </c>
      <c r="BK823" s="150">
        <f>ROUND(I823*H823,2)</f>
        <v>0</v>
      </c>
      <c r="BL823" s="17" t="s">
        <v>237</v>
      </c>
      <c r="BM823" s="149" t="s">
        <v>780</v>
      </c>
    </row>
    <row r="824" spans="2:65" s="1" customFormat="1" ht="33" customHeight="1">
      <c r="B824" s="32"/>
      <c r="C824" s="138" t="s">
        <v>729</v>
      </c>
      <c r="D824" s="138" t="s">
        <v>232</v>
      </c>
      <c r="E824" s="139" t="s">
        <v>1704</v>
      </c>
      <c r="F824" s="140" t="s">
        <v>1705</v>
      </c>
      <c r="G824" s="141" t="s">
        <v>276</v>
      </c>
      <c r="H824" s="142">
        <v>4.8</v>
      </c>
      <c r="I824" s="143"/>
      <c r="J824" s="144">
        <f>ROUND(I824*H824,2)</f>
        <v>0</v>
      </c>
      <c r="K824" s="140" t="s">
        <v>236</v>
      </c>
      <c r="L824" s="32"/>
      <c r="M824" s="145" t="s">
        <v>1</v>
      </c>
      <c r="N824" s="146" t="s">
        <v>46</v>
      </c>
      <c r="P824" s="147">
        <f>O824*H824</f>
        <v>0</v>
      </c>
      <c r="Q824" s="147">
        <v>0</v>
      </c>
      <c r="R824" s="147">
        <f>Q824*H824</f>
        <v>0</v>
      </c>
      <c r="S824" s="147">
        <v>0.625</v>
      </c>
      <c r="T824" s="148">
        <f>S824*H824</f>
        <v>3</v>
      </c>
      <c r="AR824" s="149" t="s">
        <v>237</v>
      </c>
      <c r="AT824" s="149" t="s">
        <v>232</v>
      </c>
      <c r="AU824" s="149" t="s">
        <v>89</v>
      </c>
      <c r="AY824" s="17" t="s">
        <v>230</v>
      </c>
      <c r="BE824" s="150">
        <f>IF(N824="základní",J824,0)</f>
        <v>0</v>
      </c>
      <c r="BF824" s="150">
        <f>IF(N824="snížená",J824,0)</f>
        <v>0</v>
      </c>
      <c r="BG824" s="150">
        <f>IF(N824="zákl. přenesená",J824,0)</f>
        <v>0</v>
      </c>
      <c r="BH824" s="150">
        <f>IF(N824="sníž. přenesená",J824,0)</f>
        <v>0</v>
      </c>
      <c r="BI824" s="150">
        <f>IF(N824="nulová",J824,0)</f>
        <v>0</v>
      </c>
      <c r="BJ824" s="17" t="s">
        <v>21</v>
      </c>
      <c r="BK824" s="150">
        <f>ROUND(I824*H824,2)</f>
        <v>0</v>
      </c>
      <c r="BL824" s="17" t="s">
        <v>237</v>
      </c>
      <c r="BM824" s="149" t="s">
        <v>782</v>
      </c>
    </row>
    <row r="825" spans="2:65" s="14" customFormat="1" ht="11.25">
      <c r="B825" s="172"/>
      <c r="D825" s="152" t="s">
        <v>250</v>
      </c>
      <c r="E825" s="173" t="s">
        <v>1</v>
      </c>
      <c r="F825" s="174" t="s">
        <v>783</v>
      </c>
      <c r="H825" s="173" t="s">
        <v>1</v>
      </c>
      <c r="I825" s="175"/>
      <c r="L825" s="172"/>
      <c r="M825" s="176"/>
      <c r="T825" s="177"/>
      <c r="AT825" s="173" t="s">
        <v>250</v>
      </c>
      <c r="AU825" s="173" t="s">
        <v>89</v>
      </c>
      <c r="AV825" s="14" t="s">
        <v>21</v>
      </c>
      <c r="AW825" s="14" t="s">
        <v>36</v>
      </c>
      <c r="AX825" s="14" t="s">
        <v>81</v>
      </c>
      <c r="AY825" s="173" t="s">
        <v>230</v>
      </c>
    </row>
    <row r="826" spans="2:65" s="14" customFormat="1" ht="11.25">
      <c r="B826" s="172"/>
      <c r="D826" s="152" t="s">
        <v>250</v>
      </c>
      <c r="E826" s="173" t="s">
        <v>1</v>
      </c>
      <c r="F826" s="174" t="s">
        <v>784</v>
      </c>
      <c r="H826" s="173" t="s">
        <v>1</v>
      </c>
      <c r="I826" s="175"/>
      <c r="L826" s="172"/>
      <c r="M826" s="176"/>
      <c r="T826" s="177"/>
      <c r="AT826" s="173" t="s">
        <v>250</v>
      </c>
      <c r="AU826" s="173" t="s">
        <v>89</v>
      </c>
      <c r="AV826" s="14" t="s">
        <v>21</v>
      </c>
      <c r="AW826" s="14" t="s">
        <v>36</v>
      </c>
      <c r="AX826" s="14" t="s">
        <v>81</v>
      </c>
      <c r="AY826" s="173" t="s">
        <v>230</v>
      </c>
    </row>
    <row r="827" spans="2:65" s="12" customFormat="1" ht="11.25">
      <c r="B827" s="151"/>
      <c r="D827" s="152" t="s">
        <v>250</v>
      </c>
      <c r="E827" s="153" t="s">
        <v>1</v>
      </c>
      <c r="F827" s="154" t="s">
        <v>785</v>
      </c>
      <c r="H827" s="155">
        <v>4.8</v>
      </c>
      <c r="I827" s="156"/>
      <c r="L827" s="151"/>
      <c r="M827" s="157"/>
      <c r="T827" s="158"/>
      <c r="AT827" s="153" t="s">
        <v>250</v>
      </c>
      <c r="AU827" s="153" t="s">
        <v>89</v>
      </c>
      <c r="AV827" s="12" t="s">
        <v>89</v>
      </c>
      <c r="AW827" s="12" t="s">
        <v>36</v>
      </c>
      <c r="AX827" s="12" t="s">
        <v>21</v>
      </c>
      <c r="AY827" s="153" t="s">
        <v>230</v>
      </c>
    </row>
    <row r="828" spans="2:65" s="1" customFormat="1" ht="11.25">
      <c r="B828" s="32"/>
      <c r="D828" s="152" t="s">
        <v>257</v>
      </c>
      <c r="F828" s="166" t="s">
        <v>786</v>
      </c>
      <c r="L828" s="32"/>
      <c r="M828" s="167"/>
      <c r="T828" s="56"/>
      <c r="AU828" s="17" t="s">
        <v>89</v>
      </c>
    </row>
    <row r="829" spans="2:65" s="1" customFormat="1" ht="11.25">
      <c r="B829" s="32"/>
      <c r="D829" s="152" t="s">
        <v>257</v>
      </c>
      <c r="F829" s="168" t="s">
        <v>787</v>
      </c>
      <c r="H829" s="169">
        <v>0</v>
      </c>
      <c r="L829" s="32"/>
      <c r="M829" s="167"/>
      <c r="T829" s="56"/>
      <c r="AU829" s="17" t="s">
        <v>89</v>
      </c>
    </row>
    <row r="830" spans="2:65" s="1" customFormat="1" ht="11.25">
      <c r="B830" s="32"/>
      <c r="D830" s="152" t="s">
        <v>257</v>
      </c>
      <c r="F830" s="168" t="s">
        <v>788</v>
      </c>
      <c r="H830" s="169">
        <v>0</v>
      </c>
      <c r="L830" s="32"/>
      <c r="M830" s="167"/>
      <c r="T830" s="56"/>
      <c r="AU830" s="17" t="s">
        <v>89</v>
      </c>
    </row>
    <row r="831" spans="2:65" s="1" customFormat="1" ht="11.25">
      <c r="B831" s="32"/>
      <c r="D831" s="152" t="s">
        <v>257</v>
      </c>
      <c r="F831" s="168" t="s">
        <v>1774</v>
      </c>
      <c r="H831" s="169">
        <v>10.08</v>
      </c>
      <c r="L831" s="32"/>
      <c r="M831" s="167"/>
      <c r="T831" s="56"/>
      <c r="AU831" s="17" t="s">
        <v>89</v>
      </c>
    </row>
    <row r="832" spans="2:65" s="1" customFormat="1" ht="11.25">
      <c r="B832" s="32"/>
      <c r="D832" s="152" t="s">
        <v>257</v>
      </c>
      <c r="F832" s="168" t="s">
        <v>252</v>
      </c>
      <c r="H832" s="169">
        <v>10.08</v>
      </c>
      <c r="L832" s="32"/>
      <c r="M832" s="167"/>
      <c r="T832" s="56"/>
      <c r="AU832" s="17" t="s">
        <v>89</v>
      </c>
    </row>
    <row r="833" spans="2:65" s="1" customFormat="1" ht="11.25">
      <c r="B833" s="32"/>
      <c r="D833" s="152" t="s">
        <v>257</v>
      </c>
      <c r="F833" s="166" t="s">
        <v>325</v>
      </c>
      <c r="L833" s="32"/>
      <c r="M833" s="167"/>
      <c r="T833" s="56"/>
      <c r="AU833" s="17" t="s">
        <v>89</v>
      </c>
    </row>
    <row r="834" spans="2:65" s="1" customFormat="1" ht="11.25">
      <c r="B834" s="32"/>
      <c r="D834" s="152" t="s">
        <v>257</v>
      </c>
      <c r="F834" s="168" t="s">
        <v>326</v>
      </c>
      <c r="H834" s="169">
        <v>0</v>
      </c>
      <c r="L834" s="32"/>
      <c r="M834" s="167"/>
      <c r="T834" s="56"/>
      <c r="AU834" s="17" t="s">
        <v>89</v>
      </c>
    </row>
    <row r="835" spans="2:65" s="1" customFormat="1" ht="11.25">
      <c r="B835" s="32"/>
      <c r="D835" s="152" t="s">
        <v>257</v>
      </c>
      <c r="F835" s="168" t="s">
        <v>1706</v>
      </c>
      <c r="H835" s="169">
        <v>5.28</v>
      </c>
      <c r="L835" s="32"/>
      <c r="M835" s="167"/>
      <c r="T835" s="56"/>
      <c r="AU835" s="17" t="s">
        <v>89</v>
      </c>
    </row>
    <row r="836" spans="2:65" s="1" customFormat="1" ht="11.25">
      <c r="B836" s="32"/>
      <c r="D836" s="152" t="s">
        <v>257</v>
      </c>
      <c r="F836" s="168" t="s">
        <v>252</v>
      </c>
      <c r="H836" s="169">
        <v>5.28</v>
      </c>
      <c r="L836" s="32"/>
      <c r="M836" s="167"/>
      <c r="T836" s="56"/>
      <c r="AU836" s="17" t="s">
        <v>89</v>
      </c>
    </row>
    <row r="837" spans="2:65" s="1" customFormat="1" ht="24.2" customHeight="1">
      <c r="B837" s="32"/>
      <c r="C837" s="138" t="s">
        <v>736</v>
      </c>
      <c r="D837" s="138" t="s">
        <v>232</v>
      </c>
      <c r="E837" s="139" t="s">
        <v>342</v>
      </c>
      <c r="F837" s="140" t="s">
        <v>343</v>
      </c>
      <c r="G837" s="141" t="s">
        <v>247</v>
      </c>
      <c r="H837" s="142">
        <v>9.6</v>
      </c>
      <c r="I837" s="143"/>
      <c r="J837" s="144">
        <f>ROUND(I837*H837,2)</f>
        <v>0</v>
      </c>
      <c r="K837" s="140" t="s">
        <v>236</v>
      </c>
      <c r="L837" s="32"/>
      <c r="M837" s="145" t="s">
        <v>1</v>
      </c>
      <c r="N837" s="146" t="s">
        <v>46</v>
      </c>
      <c r="P837" s="147">
        <f>O837*H837</f>
        <v>0</v>
      </c>
      <c r="Q837" s="147">
        <v>1.1E-4</v>
      </c>
      <c r="R837" s="147">
        <f>Q837*H837</f>
        <v>1.0560000000000001E-3</v>
      </c>
      <c r="S837" s="147">
        <v>0</v>
      </c>
      <c r="T837" s="148">
        <f>S837*H837</f>
        <v>0</v>
      </c>
      <c r="AR837" s="149" t="s">
        <v>237</v>
      </c>
      <c r="AT837" s="149" t="s">
        <v>232</v>
      </c>
      <c r="AU837" s="149" t="s">
        <v>89</v>
      </c>
      <c r="AY837" s="17" t="s">
        <v>230</v>
      </c>
      <c r="BE837" s="150">
        <f>IF(N837="základní",J837,0)</f>
        <v>0</v>
      </c>
      <c r="BF837" s="150">
        <f>IF(N837="snížená",J837,0)</f>
        <v>0</v>
      </c>
      <c r="BG837" s="150">
        <f>IF(N837="zákl. přenesená",J837,0)</f>
        <v>0</v>
      </c>
      <c r="BH837" s="150">
        <f>IF(N837="sníž. přenesená",J837,0)</f>
        <v>0</v>
      </c>
      <c r="BI837" s="150">
        <f>IF(N837="nulová",J837,0)</f>
        <v>0</v>
      </c>
      <c r="BJ837" s="17" t="s">
        <v>21</v>
      </c>
      <c r="BK837" s="150">
        <f>ROUND(I837*H837,2)</f>
        <v>0</v>
      </c>
      <c r="BL837" s="17" t="s">
        <v>237</v>
      </c>
      <c r="BM837" s="149" t="s">
        <v>794</v>
      </c>
    </row>
    <row r="838" spans="2:65" s="14" customFormat="1" ht="11.25">
      <c r="B838" s="172"/>
      <c r="D838" s="152" t="s">
        <v>250</v>
      </c>
      <c r="E838" s="173" t="s">
        <v>1</v>
      </c>
      <c r="F838" s="174" t="s">
        <v>787</v>
      </c>
      <c r="H838" s="173" t="s">
        <v>1</v>
      </c>
      <c r="I838" s="175"/>
      <c r="L838" s="172"/>
      <c r="M838" s="176"/>
      <c r="T838" s="177"/>
      <c r="AT838" s="173" t="s">
        <v>250</v>
      </c>
      <c r="AU838" s="173" t="s">
        <v>89</v>
      </c>
      <c r="AV838" s="14" t="s">
        <v>21</v>
      </c>
      <c r="AW838" s="14" t="s">
        <v>36</v>
      </c>
      <c r="AX838" s="14" t="s">
        <v>81</v>
      </c>
      <c r="AY838" s="173" t="s">
        <v>230</v>
      </c>
    </row>
    <row r="839" spans="2:65" s="14" customFormat="1" ht="11.25">
      <c r="B839" s="172"/>
      <c r="D839" s="152" t="s">
        <v>250</v>
      </c>
      <c r="E839" s="173" t="s">
        <v>1</v>
      </c>
      <c r="F839" s="174" t="s">
        <v>788</v>
      </c>
      <c r="H839" s="173" t="s">
        <v>1</v>
      </c>
      <c r="I839" s="175"/>
      <c r="L839" s="172"/>
      <c r="M839" s="176"/>
      <c r="T839" s="177"/>
      <c r="AT839" s="173" t="s">
        <v>250</v>
      </c>
      <c r="AU839" s="173" t="s">
        <v>89</v>
      </c>
      <c r="AV839" s="14" t="s">
        <v>21</v>
      </c>
      <c r="AW839" s="14" t="s">
        <v>36</v>
      </c>
      <c r="AX839" s="14" t="s">
        <v>81</v>
      </c>
      <c r="AY839" s="173" t="s">
        <v>230</v>
      </c>
    </row>
    <row r="840" spans="2:65" s="12" customFormat="1" ht="11.25">
      <c r="B840" s="151"/>
      <c r="D840" s="152" t="s">
        <v>250</v>
      </c>
      <c r="E840" s="153" t="s">
        <v>1</v>
      </c>
      <c r="F840" s="154" t="s">
        <v>1708</v>
      </c>
      <c r="H840" s="155">
        <v>9.6</v>
      </c>
      <c r="I840" s="156"/>
      <c r="L840" s="151"/>
      <c r="M840" s="157"/>
      <c r="T840" s="158"/>
      <c r="AT840" s="153" t="s">
        <v>250</v>
      </c>
      <c r="AU840" s="153" t="s">
        <v>89</v>
      </c>
      <c r="AV840" s="12" t="s">
        <v>89</v>
      </c>
      <c r="AW840" s="12" t="s">
        <v>36</v>
      </c>
      <c r="AX840" s="12" t="s">
        <v>21</v>
      </c>
      <c r="AY840" s="153" t="s">
        <v>230</v>
      </c>
    </row>
    <row r="841" spans="2:65" s="1" customFormat="1" ht="21.75" customHeight="1">
      <c r="B841" s="32"/>
      <c r="C841" s="138" t="s">
        <v>749</v>
      </c>
      <c r="D841" s="138" t="s">
        <v>232</v>
      </c>
      <c r="E841" s="139" t="s">
        <v>348</v>
      </c>
      <c r="F841" s="140" t="s">
        <v>349</v>
      </c>
      <c r="G841" s="141" t="s">
        <v>350</v>
      </c>
      <c r="H841" s="142">
        <v>3</v>
      </c>
      <c r="I841" s="143"/>
      <c r="J841" s="144">
        <f>ROUND(I841*H841,2)</f>
        <v>0</v>
      </c>
      <c r="K841" s="140" t="s">
        <v>236</v>
      </c>
      <c r="L841" s="32"/>
      <c r="M841" s="145" t="s">
        <v>1</v>
      </c>
      <c r="N841" s="146" t="s">
        <v>46</v>
      </c>
      <c r="P841" s="147">
        <f>O841*H841</f>
        <v>0</v>
      </c>
      <c r="Q841" s="147">
        <v>0</v>
      </c>
      <c r="R841" s="147">
        <f>Q841*H841</f>
        <v>0</v>
      </c>
      <c r="S841" s="147">
        <v>0</v>
      </c>
      <c r="T841" s="148">
        <f>S841*H841</f>
        <v>0</v>
      </c>
      <c r="AR841" s="149" t="s">
        <v>237</v>
      </c>
      <c r="AT841" s="149" t="s">
        <v>232</v>
      </c>
      <c r="AU841" s="149" t="s">
        <v>89</v>
      </c>
      <c r="AY841" s="17" t="s">
        <v>230</v>
      </c>
      <c r="BE841" s="150">
        <f>IF(N841="základní",J841,0)</f>
        <v>0</v>
      </c>
      <c r="BF841" s="150">
        <f>IF(N841="snížená",J841,0)</f>
        <v>0</v>
      </c>
      <c r="BG841" s="150">
        <f>IF(N841="zákl. přenesená",J841,0)</f>
        <v>0</v>
      </c>
      <c r="BH841" s="150">
        <f>IF(N841="sníž. přenesená",J841,0)</f>
        <v>0</v>
      </c>
      <c r="BI841" s="150">
        <f>IF(N841="nulová",J841,0)</f>
        <v>0</v>
      </c>
      <c r="BJ841" s="17" t="s">
        <v>21</v>
      </c>
      <c r="BK841" s="150">
        <f>ROUND(I841*H841,2)</f>
        <v>0</v>
      </c>
      <c r="BL841" s="17" t="s">
        <v>237</v>
      </c>
      <c r="BM841" s="149" t="s">
        <v>796</v>
      </c>
    </row>
    <row r="842" spans="2:65" s="1" customFormat="1" ht="24.2" customHeight="1">
      <c r="B842" s="32"/>
      <c r="C842" s="138" t="s">
        <v>756</v>
      </c>
      <c r="D842" s="138" t="s">
        <v>232</v>
      </c>
      <c r="E842" s="139" t="s">
        <v>353</v>
      </c>
      <c r="F842" s="140" t="s">
        <v>354</v>
      </c>
      <c r="G842" s="141" t="s">
        <v>350</v>
      </c>
      <c r="H842" s="142">
        <v>27</v>
      </c>
      <c r="I842" s="143"/>
      <c r="J842" s="144">
        <f>ROUND(I842*H842,2)</f>
        <v>0</v>
      </c>
      <c r="K842" s="140" t="s">
        <v>236</v>
      </c>
      <c r="L842" s="32"/>
      <c r="M842" s="145" t="s">
        <v>1</v>
      </c>
      <c r="N842" s="146" t="s">
        <v>46</v>
      </c>
      <c r="P842" s="147">
        <f>O842*H842</f>
        <v>0</v>
      </c>
      <c r="Q842" s="147">
        <v>0</v>
      </c>
      <c r="R842" s="147">
        <f>Q842*H842</f>
        <v>0</v>
      </c>
      <c r="S842" s="147">
        <v>0</v>
      </c>
      <c r="T842" s="148">
        <f>S842*H842</f>
        <v>0</v>
      </c>
      <c r="AR842" s="149" t="s">
        <v>237</v>
      </c>
      <c r="AT842" s="149" t="s">
        <v>232</v>
      </c>
      <c r="AU842" s="149" t="s">
        <v>89</v>
      </c>
      <c r="AY842" s="17" t="s">
        <v>230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21</v>
      </c>
      <c r="BK842" s="150">
        <f>ROUND(I842*H842,2)</f>
        <v>0</v>
      </c>
      <c r="BL842" s="17" t="s">
        <v>237</v>
      </c>
      <c r="BM842" s="149" t="s">
        <v>798</v>
      </c>
    </row>
    <row r="843" spans="2:65" s="12" customFormat="1" ht="11.25">
      <c r="B843" s="151"/>
      <c r="D843" s="152" t="s">
        <v>250</v>
      </c>
      <c r="F843" s="154" t="s">
        <v>1775</v>
      </c>
      <c r="H843" s="155">
        <v>27</v>
      </c>
      <c r="I843" s="156"/>
      <c r="L843" s="151"/>
      <c r="M843" s="157"/>
      <c r="T843" s="158"/>
      <c r="AT843" s="153" t="s">
        <v>250</v>
      </c>
      <c r="AU843" s="153" t="s">
        <v>89</v>
      </c>
      <c r="AV843" s="12" t="s">
        <v>89</v>
      </c>
      <c r="AW843" s="12" t="s">
        <v>4</v>
      </c>
      <c r="AX843" s="12" t="s">
        <v>21</v>
      </c>
      <c r="AY843" s="153" t="s">
        <v>230</v>
      </c>
    </row>
    <row r="844" spans="2:65" s="1" customFormat="1" ht="37.9" customHeight="1">
      <c r="B844" s="32"/>
      <c r="C844" s="138" t="s">
        <v>769</v>
      </c>
      <c r="D844" s="138" t="s">
        <v>232</v>
      </c>
      <c r="E844" s="139" t="s">
        <v>357</v>
      </c>
      <c r="F844" s="140" t="s">
        <v>358</v>
      </c>
      <c r="G844" s="141" t="s">
        <v>350</v>
      </c>
      <c r="H844" s="142">
        <v>3</v>
      </c>
      <c r="I844" s="143"/>
      <c r="J844" s="144">
        <f>ROUND(I844*H844,2)</f>
        <v>0</v>
      </c>
      <c r="K844" s="140" t="s">
        <v>248</v>
      </c>
      <c r="L844" s="32"/>
      <c r="M844" s="145" t="s">
        <v>1</v>
      </c>
      <c r="N844" s="146" t="s">
        <v>46</v>
      </c>
      <c r="P844" s="147">
        <f>O844*H844</f>
        <v>0</v>
      </c>
      <c r="Q844" s="147">
        <v>0</v>
      </c>
      <c r="R844" s="147">
        <f>Q844*H844</f>
        <v>0</v>
      </c>
      <c r="S844" s="147">
        <v>0</v>
      </c>
      <c r="T844" s="148">
        <f>S844*H844</f>
        <v>0</v>
      </c>
      <c r="AR844" s="149" t="s">
        <v>237</v>
      </c>
      <c r="AT844" s="149" t="s">
        <v>232</v>
      </c>
      <c r="AU844" s="149" t="s">
        <v>89</v>
      </c>
      <c r="AY844" s="17" t="s">
        <v>230</v>
      </c>
      <c r="BE844" s="150">
        <f>IF(N844="základní",J844,0)</f>
        <v>0</v>
      </c>
      <c r="BF844" s="150">
        <f>IF(N844="snížená",J844,0)</f>
        <v>0</v>
      </c>
      <c r="BG844" s="150">
        <f>IF(N844="zákl. přenesená",J844,0)</f>
        <v>0</v>
      </c>
      <c r="BH844" s="150">
        <f>IF(N844="sníž. přenesená",J844,0)</f>
        <v>0</v>
      </c>
      <c r="BI844" s="150">
        <f>IF(N844="nulová",J844,0)</f>
        <v>0</v>
      </c>
      <c r="BJ844" s="17" t="s">
        <v>21</v>
      </c>
      <c r="BK844" s="150">
        <f>ROUND(I844*H844,2)</f>
        <v>0</v>
      </c>
      <c r="BL844" s="17" t="s">
        <v>237</v>
      </c>
      <c r="BM844" s="149" t="s">
        <v>801</v>
      </c>
    </row>
    <row r="845" spans="2:65" s="1" customFormat="1" ht="37.9" customHeight="1">
      <c r="B845" s="32"/>
      <c r="C845" s="138" t="s">
        <v>774</v>
      </c>
      <c r="D845" s="138" t="s">
        <v>232</v>
      </c>
      <c r="E845" s="139" t="s">
        <v>816</v>
      </c>
      <c r="F845" s="140" t="s">
        <v>817</v>
      </c>
      <c r="G845" s="141" t="s">
        <v>276</v>
      </c>
      <c r="H845" s="142">
        <v>19.68</v>
      </c>
      <c r="I845" s="143"/>
      <c r="J845" s="144">
        <f>ROUND(I845*H845,2)</f>
        <v>0</v>
      </c>
      <c r="K845" s="140" t="s">
        <v>248</v>
      </c>
      <c r="L845" s="32"/>
      <c r="M845" s="145" t="s">
        <v>1</v>
      </c>
      <c r="N845" s="146" t="s">
        <v>46</v>
      </c>
      <c r="P845" s="147">
        <f>O845*H845</f>
        <v>0</v>
      </c>
      <c r="Q845" s="147">
        <v>0.13200000000000001</v>
      </c>
      <c r="R845" s="147">
        <f>Q845*H845</f>
        <v>2.5977600000000001</v>
      </c>
      <c r="S845" s="147">
        <v>0</v>
      </c>
      <c r="T845" s="148">
        <f>S845*H845</f>
        <v>0</v>
      </c>
      <c r="AR845" s="149" t="s">
        <v>237</v>
      </c>
      <c r="AT845" s="149" t="s">
        <v>232</v>
      </c>
      <c r="AU845" s="149" t="s">
        <v>89</v>
      </c>
      <c r="AY845" s="17" t="s">
        <v>230</v>
      </c>
      <c r="BE845" s="150">
        <f>IF(N845="základní",J845,0)</f>
        <v>0</v>
      </c>
      <c r="BF845" s="150">
        <f>IF(N845="snížená",J845,0)</f>
        <v>0</v>
      </c>
      <c r="BG845" s="150">
        <f>IF(N845="zákl. přenesená",J845,0)</f>
        <v>0</v>
      </c>
      <c r="BH845" s="150">
        <f>IF(N845="sníž. přenesená",J845,0)</f>
        <v>0</v>
      </c>
      <c r="BI845" s="150">
        <f>IF(N845="nulová",J845,0)</f>
        <v>0</v>
      </c>
      <c r="BJ845" s="17" t="s">
        <v>21</v>
      </c>
      <c r="BK845" s="150">
        <f>ROUND(I845*H845,2)</f>
        <v>0</v>
      </c>
      <c r="BL845" s="17" t="s">
        <v>237</v>
      </c>
      <c r="BM845" s="149" t="s">
        <v>818</v>
      </c>
    </row>
    <row r="846" spans="2:65" s="14" customFormat="1" ht="11.25">
      <c r="B846" s="172"/>
      <c r="D846" s="152" t="s">
        <v>250</v>
      </c>
      <c r="E846" s="173" t="s">
        <v>1</v>
      </c>
      <c r="F846" s="174" t="s">
        <v>1768</v>
      </c>
      <c r="H846" s="173" t="s">
        <v>1</v>
      </c>
      <c r="I846" s="175"/>
      <c r="L846" s="172"/>
      <c r="M846" s="176"/>
      <c r="T846" s="177"/>
      <c r="AT846" s="173" t="s">
        <v>250</v>
      </c>
      <c r="AU846" s="173" t="s">
        <v>89</v>
      </c>
      <c r="AV846" s="14" t="s">
        <v>21</v>
      </c>
      <c r="AW846" s="14" t="s">
        <v>36</v>
      </c>
      <c r="AX846" s="14" t="s">
        <v>81</v>
      </c>
      <c r="AY846" s="173" t="s">
        <v>230</v>
      </c>
    </row>
    <row r="847" spans="2:65" s="14" customFormat="1" ht="11.25">
      <c r="B847" s="172"/>
      <c r="D847" s="152" t="s">
        <v>250</v>
      </c>
      <c r="E847" s="173" t="s">
        <v>1</v>
      </c>
      <c r="F847" s="174" t="s">
        <v>744</v>
      </c>
      <c r="H847" s="173" t="s">
        <v>1</v>
      </c>
      <c r="I847" s="175"/>
      <c r="L847" s="172"/>
      <c r="M847" s="176"/>
      <c r="T847" s="177"/>
      <c r="AT847" s="173" t="s">
        <v>250</v>
      </c>
      <c r="AU847" s="173" t="s">
        <v>89</v>
      </c>
      <c r="AV847" s="14" t="s">
        <v>21</v>
      </c>
      <c r="AW847" s="14" t="s">
        <v>36</v>
      </c>
      <c r="AX847" s="14" t="s">
        <v>81</v>
      </c>
      <c r="AY847" s="173" t="s">
        <v>230</v>
      </c>
    </row>
    <row r="848" spans="2:65" s="12" customFormat="1" ht="11.25">
      <c r="B848" s="151"/>
      <c r="D848" s="152" t="s">
        <v>250</v>
      </c>
      <c r="E848" s="153" t="s">
        <v>1</v>
      </c>
      <c r="F848" s="154" t="s">
        <v>1769</v>
      </c>
      <c r="H848" s="155">
        <v>19.68</v>
      </c>
      <c r="I848" s="156"/>
      <c r="L848" s="151"/>
      <c r="M848" s="157"/>
      <c r="T848" s="158"/>
      <c r="AT848" s="153" t="s">
        <v>250</v>
      </c>
      <c r="AU848" s="153" t="s">
        <v>89</v>
      </c>
      <c r="AV848" s="12" t="s">
        <v>89</v>
      </c>
      <c r="AW848" s="12" t="s">
        <v>36</v>
      </c>
      <c r="AX848" s="12" t="s">
        <v>81</v>
      </c>
      <c r="AY848" s="153" t="s">
        <v>230</v>
      </c>
    </row>
    <row r="849" spans="2:65" s="13" customFormat="1" ht="11.25">
      <c r="B849" s="159"/>
      <c r="D849" s="152" t="s">
        <v>250</v>
      </c>
      <c r="E849" s="160" t="s">
        <v>179</v>
      </c>
      <c r="F849" s="161" t="s">
        <v>252</v>
      </c>
      <c r="H849" s="162">
        <v>19.68</v>
      </c>
      <c r="I849" s="163"/>
      <c r="L849" s="159"/>
      <c r="M849" s="164"/>
      <c r="T849" s="165"/>
      <c r="AT849" s="160" t="s">
        <v>250</v>
      </c>
      <c r="AU849" s="160" t="s">
        <v>89</v>
      </c>
      <c r="AV849" s="13" t="s">
        <v>237</v>
      </c>
      <c r="AW849" s="13" t="s">
        <v>36</v>
      </c>
      <c r="AX849" s="13" t="s">
        <v>21</v>
      </c>
      <c r="AY849" s="160" t="s">
        <v>230</v>
      </c>
    </row>
    <row r="850" spans="2:65" s="1" customFormat="1" ht="24.2" customHeight="1">
      <c r="B850" s="32"/>
      <c r="C850" s="138" t="s">
        <v>776</v>
      </c>
      <c r="D850" s="138" t="s">
        <v>232</v>
      </c>
      <c r="E850" s="139" t="s">
        <v>807</v>
      </c>
      <c r="F850" s="140" t="s">
        <v>808</v>
      </c>
      <c r="G850" s="141" t="s">
        <v>276</v>
      </c>
      <c r="H850" s="142">
        <v>19.68</v>
      </c>
      <c r="I850" s="143"/>
      <c r="J850" s="144">
        <f>ROUND(I850*H850,2)</f>
        <v>0</v>
      </c>
      <c r="K850" s="140" t="s">
        <v>248</v>
      </c>
      <c r="L850" s="32"/>
      <c r="M850" s="145" t="s">
        <v>1</v>
      </c>
      <c r="N850" s="146" t="s">
        <v>46</v>
      </c>
      <c r="P850" s="147">
        <f>O850*H850</f>
        <v>0</v>
      </c>
      <c r="Q850" s="147">
        <v>0</v>
      </c>
      <c r="R850" s="147">
        <f>Q850*H850</f>
        <v>0</v>
      </c>
      <c r="S850" s="147">
        <v>0</v>
      </c>
      <c r="T850" s="148">
        <f>S850*H850</f>
        <v>0</v>
      </c>
      <c r="AR850" s="149" t="s">
        <v>237</v>
      </c>
      <c r="AT850" s="149" t="s">
        <v>232</v>
      </c>
      <c r="AU850" s="149" t="s">
        <v>89</v>
      </c>
      <c r="AY850" s="17" t="s">
        <v>230</v>
      </c>
      <c r="BE850" s="150">
        <f>IF(N850="základní",J850,0)</f>
        <v>0</v>
      </c>
      <c r="BF850" s="150">
        <f>IF(N850="snížená",J850,0)</f>
        <v>0</v>
      </c>
      <c r="BG850" s="150">
        <f>IF(N850="zákl. přenesená",J850,0)</f>
        <v>0</v>
      </c>
      <c r="BH850" s="150">
        <f>IF(N850="sníž. přenesená",J850,0)</f>
        <v>0</v>
      </c>
      <c r="BI850" s="150">
        <f>IF(N850="nulová",J850,0)</f>
        <v>0</v>
      </c>
      <c r="BJ850" s="17" t="s">
        <v>21</v>
      </c>
      <c r="BK850" s="150">
        <f>ROUND(I850*H850,2)</f>
        <v>0</v>
      </c>
      <c r="BL850" s="17" t="s">
        <v>237</v>
      </c>
      <c r="BM850" s="149" t="s">
        <v>820</v>
      </c>
    </row>
    <row r="851" spans="2:65" s="12" customFormat="1" ht="11.25">
      <c r="B851" s="151"/>
      <c r="D851" s="152" t="s">
        <v>250</v>
      </c>
      <c r="E851" s="153" t="s">
        <v>1</v>
      </c>
      <c r="F851" s="154" t="s">
        <v>179</v>
      </c>
      <c r="H851" s="155">
        <v>19.68</v>
      </c>
      <c r="I851" s="156"/>
      <c r="L851" s="151"/>
      <c r="M851" s="157"/>
      <c r="T851" s="158"/>
      <c r="AT851" s="153" t="s">
        <v>250</v>
      </c>
      <c r="AU851" s="153" t="s">
        <v>89</v>
      </c>
      <c r="AV851" s="12" t="s">
        <v>89</v>
      </c>
      <c r="AW851" s="12" t="s">
        <v>36</v>
      </c>
      <c r="AX851" s="12" t="s">
        <v>21</v>
      </c>
      <c r="AY851" s="153" t="s">
        <v>230</v>
      </c>
    </row>
    <row r="852" spans="2:65" s="1" customFormat="1" ht="11.25">
      <c r="B852" s="32"/>
      <c r="D852" s="152" t="s">
        <v>257</v>
      </c>
      <c r="F852" s="166" t="s">
        <v>743</v>
      </c>
      <c r="L852" s="32"/>
      <c r="M852" s="167"/>
      <c r="T852" s="56"/>
      <c r="AU852" s="17" t="s">
        <v>89</v>
      </c>
    </row>
    <row r="853" spans="2:65" s="1" customFormat="1" ht="11.25">
      <c r="B853" s="32"/>
      <c r="D853" s="152" t="s">
        <v>257</v>
      </c>
      <c r="F853" s="168" t="s">
        <v>1768</v>
      </c>
      <c r="H853" s="169">
        <v>0</v>
      </c>
      <c r="L853" s="32"/>
      <c r="M853" s="167"/>
      <c r="T853" s="56"/>
      <c r="AU853" s="17" t="s">
        <v>89</v>
      </c>
    </row>
    <row r="854" spans="2:65" s="1" customFormat="1" ht="11.25">
      <c r="B854" s="32"/>
      <c r="D854" s="152" t="s">
        <v>257</v>
      </c>
      <c r="F854" s="168" t="s">
        <v>744</v>
      </c>
      <c r="H854" s="169">
        <v>0</v>
      </c>
      <c r="L854" s="32"/>
      <c r="M854" s="167"/>
      <c r="T854" s="56"/>
      <c r="AU854" s="17" t="s">
        <v>89</v>
      </c>
    </row>
    <row r="855" spans="2:65" s="1" customFormat="1" ht="11.25">
      <c r="B855" s="32"/>
      <c r="D855" s="152" t="s">
        <v>257</v>
      </c>
      <c r="F855" s="168" t="s">
        <v>1769</v>
      </c>
      <c r="H855" s="169">
        <v>19.68</v>
      </c>
      <c r="L855" s="32"/>
      <c r="M855" s="167"/>
      <c r="T855" s="56"/>
      <c r="AU855" s="17" t="s">
        <v>89</v>
      </c>
    </row>
    <row r="856" spans="2:65" s="1" customFormat="1" ht="11.25">
      <c r="B856" s="32"/>
      <c r="D856" s="152" t="s">
        <v>257</v>
      </c>
      <c r="F856" s="168" t="s">
        <v>252</v>
      </c>
      <c r="H856" s="169">
        <v>19.68</v>
      </c>
      <c r="L856" s="32"/>
      <c r="M856" s="167"/>
      <c r="T856" s="56"/>
      <c r="AU856" s="17" t="s">
        <v>89</v>
      </c>
    </row>
    <row r="857" spans="2:65" s="1" customFormat="1" ht="37.9" customHeight="1">
      <c r="B857" s="32"/>
      <c r="C857" s="138" t="s">
        <v>779</v>
      </c>
      <c r="D857" s="138" t="s">
        <v>232</v>
      </c>
      <c r="E857" s="139" t="s">
        <v>1776</v>
      </c>
      <c r="F857" s="140" t="s">
        <v>1777</v>
      </c>
      <c r="G857" s="141" t="s">
        <v>276</v>
      </c>
      <c r="H857" s="142">
        <v>14.88</v>
      </c>
      <c r="I857" s="143"/>
      <c r="J857" s="144">
        <f>ROUND(I857*H857,2)</f>
        <v>0</v>
      </c>
      <c r="K857" s="140" t="s">
        <v>236</v>
      </c>
      <c r="L857" s="32"/>
      <c r="M857" s="145" t="s">
        <v>1</v>
      </c>
      <c r="N857" s="146" t="s">
        <v>46</v>
      </c>
      <c r="P857" s="147">
        <f>O857*H857</f>
        <v>0</v>
      </c>
      <c r="Q857" s="147">
        <v>0.26375999999999999</v>
      </c>
      <c r="R857" s="147">
        <f>Q857*H857</f>
        <v>3.9247488000000001</v>
      </c>
      <c r="S857" s="147">
        <v>0</v>
      </c>
      <c r="T857" s="148">
        <f>S857*H857</f>
        <v>0</v>
      </c>
      <c r="AR857" s="149" t="s">
        <v>237</v>
      </c>
      <c r="AT857" s="149" t="s">
        <v>232</v>
      </c>
      <c r="AU857" s="149" t="s">
        <v>89</v>
      </c>
      <c r="AY857" s="17" t="s">
        <v>230</v>
      </c>
      <c r="BE857" s="150">
        <f>IF(N857="základní",J857,0)</f>
        <v>0</v>
      </c>
      <c r="BF857" s="150">
        <f>IF(N857="snížená",J857,0)</f>
        <v>0</v>
      </c>
      <c r="BG857" s="150">
        <f>IF(N857="zákl. přenesená",J857,0)</f>
        <v>0</v>
      </c>
      <c r="BH857" s="150">
        <f>IF(N857="sníž. přenesená",J857,0)</f>
        <v>0</v>
      </c>
      <c r="BI857" s="150">
        <f>IF(N857="nulová",J857,0)</f>
        <v>0</v>
      </c>
      <c r="BJ857" s="17" t="s">
        <v>21</v>
      </c>
      <c r="BK857" s="150">
        <f>ROUND(I857*H857,2)</f>
        <v>0</v>
      </c>
      <c r="BL857" s="17" t="s">
        <v>237</v>
      </c>
      <c r="BM857" s="149" t="s">
        <v>823</v>
      </c>
    </row>
    <row r="858" spans="2:65" s="14" customFormat="1" ht="11.25">
      <c r="B858" s="172"/>
      <c r="D858" s="152" t="s">
        <v>250</v>
      </c>
      <c r="E858" s="173" t="s">
        <v>1</v>
      </c>
      <c r="F858" s="174" t="s">
        <v>764</v>
      </c>
      <c r="H858" s="173" t="s">
        <v>1</v>
      </c>
      <c r="I858" s="175"/>
      <c r="L858" s="172"/>
      <c r="M858" s="176"/>
      <c r="T858" s="177"/>
      <c r="AT858" s="173" t="s">
        <v>250</v>
      </c>
      <c r="AU858" s="173" t="s">
        <v>89</v>
      </c>
      <c r="AV858" s="14" t="s">
        <v>21</v>
      </c>
      <c r="AW858" s="14" t="s">
        <v>36</v>
      </c>
      <c r="AX858" s="14" t="s">
        <v>81</v>
      </c>
      <c r="AY858" s="173" t="s">
        <v>230</v>
      </c>
    </row>
    <row r="859" spans="2:65" s="12" customFormat="1" ht="11.25">
      <c r="B859" s="151"/>
      <c r="D859" s="152" t="s">
        <v>250</v>
      </c>
      <c r="E859" s="153" t="s">
        <v>1</v>
      </c>
      <c r="F859" s="154" t="s">
        <v>1772</v>
      </c>
      <c r="H859" s="155">
        <v>14.88</v>
      </c>
      <c r="I859" s="156"/>
      <c r="L859" s="151"/>
      <c r="M859" s="157"/>
      <c r="T859" s="158"/>
      <c r="AT859" s="153" t="s">
        <v>250</v>
      </c>
      <c r="AU859" s="153" t="s">
        <v>89</v>
      </c>
      <c r="AV859" s="12" t="s">
        <v>89</v>
      </c>
      <c r="AW859" s="12" t="s">
        <v>36</v>
      </c>
      <c r="AX859" s="12" t="s">
        <v>81</v>
      </c>
      <c r="AY859" s="153" t="s">
        <v>230</v>
      </c>
    </row>
    <row r="860" spans="2:65" s="13" customFormat="1" ht="11.25">
      <c r="B860" s="159"/>
      <c r="D860" s="152" t="s">
        <v>250</v>
      </c>
      <c r="E860" s="160" t="s">
        <v>162</v>
      </c>
      <c r="F860" s="161" t="s">
        <v>252</v>
      </c>
      <c r="H860" s="162">
        <v>14.88</v>
      </c>
      <c r="I860" s="163"/>
      <c r="L860" s="159"/>
      <c r="M860" s="164"/>
      <c r="T860" s="165"/>
      <c r="AT860" s="160" t="s">
        <v>250</v>
      </c>
      <c r="AU860" s="160" t="s">
        <v>89</v>
      </c>
      <c r="AV860" s="13" t="s">
        <v>237</v>
      </c>
      <c r="AW860" s="13" t="s">
        <v>36</v>
      </c>
      <c r="AX860" s="13" t="s">
        <v>21</v>
      </c>
      <c r="AY860" s="160" t="s">
        <v>230</v>
      </c>
    </row>
    <row r="861" spans="2:65" s="1" customFormat="1" ht="24.2" customHeight="1">
      <c r="B861" s="32"/>
      <c r="C861" s="138" t="s">
        <v>781</v>
      </c>
      <c r="D861" s="138" t="s">
        <v>232</v>
      </c>
      <c r="E861" s="139" t="s">
        <v>825</v>
      </c>
      <c r="F861" s="140" t="s">
        <v>826</v>
      </c>
      <c r="G861" s="141" t="s">
        <v>276</v>
      </c>
      <c r="H861" s="142">
        <v>14.88</v>
      </c>
      <c r="I861" s="143"/>
      <c r="J861" s="144">
        <f>ROUND(I861*H861,2)</f>
        <v>0</v>
      </c>
      <c r="K861" s="140" t="s">
        <v>248</v>
      </c>
      <c r="L861" s="32"/>
      <c r="M861" s="145" t="s">
        <v>1</v>
      </c>
      <c r="N861" s="146" t="s">
        <v>46</v>
      </c>
      <c r="P861" s="147">
        <f>O861*H861</f>
        <v>0</v>
      </c>
      <c r="Q861" s="147">
        <v>0</v>
      </c>
      <c r="R861" s="147">
        <f>Q861*H861</f>
        <v>0</v>
      </c>
      <c r="S861" s="147">
        <v>0</v>
      </c>
      <c r="T861" s="148">
        <f>S861*H861</f>
        <v>0</v>
      </c>
      <c r="AR861" s="149" t="s">
        <v>237</v>
      </c>
      <c r="AT861" s="149" t="s">
        <v>232</v>
      </c>
      <c r="AU861" s="149" t="s">
        <v>89</v>
      </c>
      <c r="AY861" s="17" t="s">
        <v>230</v>
      </c>
      <c r="BE861" s="150">
        <f>IF(N861="základní",J861,0)</f>
        <v>0</v>
      </c>
      <c r="BF861" s="150">
        <f>IF(N861="snížená",J861,0)</f>
        <v>0</v>
      </c>
      <c r="BG861" s="150">
        <f>IF(N861="zákl. přenesená",J861,0)</f>
        <v>0</v>
      </c>
      <c r="BH861" s="150">
        <f>IF(N861="sníž. přenesená",J861,0)</f>
        <v>0</v>
      </c>
      <c r="BI861" s="150">
        <f>IF(N861="nulová",J861,0)</f>
        <v>0</v>
      </c>
      <c r="BJ861" s="17" t="s">
        <v>21</v>
      </c>
      <c r="BK861" s="150">
        <f>ROUND(I861*H861,2)</f>
        <v>0</v>
      </c>
      <c r="BL861" s="17" t="s">
        <v>237</v>
      </c>
      <c r="BM861" s="149" t="s">
        <v>827</v>
      </c>
    </row>
    <row r="862" spans="2:65" s="12" customFormat="1" ht="11.25">
      <c r="B862" s="151"/>
      <c r="D862" s="152" t="s">
        <v>250</v>
      </c>
      <c r="E862" s="153" t="s">
        <v>1</v>
      </c>
      <c r="F862" s="154" t="s">
        <v>162</v>
      </c>
      <c r="H862" s="155">
        <v>14.88</v>
      </c>
      <c r="I862" s="156"/>
      <c r="L862" s="151"/>
      <c r="M862" s="157"/>
      <c r="T862" s="158"/>
      <c r="AT862" s="153" t="s">
        <v>250</v>
      </c>
      <c r="AU862" s="153" t="s">
        <v>89</v>
      </c>
      <c r="AV862" s="12" t="s">
        <v>89</v>
      </c>
      <c r="AW862" s="12" t="s">
        <v>36</v>
      </c>
      <c r="AX862" s="12" t="s">
        <v>21</v>
      </c>
      <c r="AY862" s="153" t="s">
        <v>230</v>
      </c>
    </row>
    <row r="863" spans="2:65" s="1" customFormat="1" ht="11.25">
      <c r="B863" s="32"/>
      <c r="D863" s="152" t="s">
        <v>257</v>
      </c>
      <c r="F863" s="166" t="s">
        <v>763</v>
      </c>
      <c r="L863" s="32"/>
      <c r="M863" s="167"/>
      <c r="T863" s="56"/>
      <c r="AU863" s="17" t="s">
        <v>89</v>
      </c>
    </row>
    <row r="864" spans="2:65" s="1" customFormat="1" ht="11.25">
      <c r="B864" s="32"/>
      <c r="D864" s="152" t="s">
        <v>257</v>
      </c>
      <c r="F864" s="168" t="s">
        <v>764</v>
      </c>
      <c r="H864" s="169">
        <v>0</v>
      </c>
      <c r="L864" s="32"/>
      <c r="M864" s="167"/>
      <c r="T864" s="56"/>
      <c r="AU864" s="17" t="s">
        <v>89</v>
      </c>
    </row>
    <row r="865" spans="2:65" s="1" customFormat="1" ht="11.25">
      <c r="B865" s="32"/>
      <c r="D865" s="152" t="s">
        <v>257</v>
      </c>
      <c r="F865" s="168" t="s">
        <v>1772</v>
      </c>
      <c r="H865" s="169">
        <v>14.88</v>
      </c>
      <c r="L865" s="32"/>
      <c r="M865" s="167"/>
      <c r="T865" s="56"/>
      <c r="AU865" s="17" t="s">
        <v>89</v>
      </c>
    </row>
    <row r="866" spans="2:65" s="1" customFormat="1" ht="11.25">
      <c r="B866" s="32"/>
      <c r="D866" s="152" t="s">
        <v>257</v>
      </c>
      <c r="F866" s="168" t="s">
        <v>252</v>
      </c>
      <c r="H866" s="169">
        <v>14.88</v>
      </c>
      <c r="L866" s="32"/>
      <c r="M866" s="167"/>
      <c r="T866" s="56"/>
      <c r="AU866" s="17" t="s">
        <v>89</v>
      </c>
    </row>
    <row r="867" spans="2:65" s="1" customFormat="1" ht="37.9" customHeight="1">
      <c r="B867" s="32"/>
      <c r="C867" s="138" t="s">
        <v>793</v>
      </c>
      <c r="D867" s="138" t="s">
        <v>232</v>
      </c>
      <c r="E867" s="139" t="s">
        <v>1778</v>
      </c>
      <c r="F867" s="140" t="s">
        <v>1779</v>
      </c>
      <c r="G867" s="141" t="s">
        <v>276</v>
      </c>
      <c r="H867" s="142">
        <v>10.08</v>
      </c>
      <c r="I867" s="143"/>
      <c r="J867" s="144">
        <f>ROUND(I867*H867,2)</f>
        <v>0</v>
      </c>
      <c r="K867" s="140" t="s">
        <v>248</v>
      </c>
      <c r="L867" s="32"/>
      <c r="M867" s="145" t="s">
        <v>1</v>
      </c>
      <c r="N867" s="146" t="s">
        <v>46</v>
      </c>
      <c r="P867" s="147">
        <f>O867*H867</f>
        <v>0</v>
      </c>
      <c r="Q867" s="147">
        <v>0.63856999999999997</v>
      </c>
      <c r="R867" s="147">
        <f>Q867*H867</f>
        <v>6.4367855999999994</v>
      </c>
      <c r="S867" s="147">
        <v>0</v>
      </c>
      <c r="T867" s="148">
        <f>S867*H867</f>
        <v>0</v>
      </c>
      <c r="AR867" s="149" t="s">
        <v>237</v>
      </c>
      <c r="AT867" s="149" t="s">
        <v>232</v>
      </c>
      <c r="AU867" s="149" t="s">
        <v>89</v>
      </c>
      <c r="AY867" s="17" t="s">
        <v>230</v>
      </c>
      <c r="BE867" s="150">
        <f>IF(N867="základní",J867,0)</f>
        <v>0</v>
      </c>
      <c r="BF867" s="150">
        <f>IF(N867="snížená",J867,0)</f>
        <v>0</v>
      </c>
      <c r="BG867" s="150">
        <f>IF(N867="zákl. přenesená",J867,0)</f>
        <v>0</v>
      </c>
      <c r="BH867" s="150">
        <f>IF(N867="sníž. přenesená",J867,0)</f>
        <v>0</v>
      </c>
      <c r="BI867" s="150">
        <f>IF(N867="nulová",J867,0)</f>
        <v>0</v>
      </c>
      <c r="BJ867" s="17" t="s">
        <v>21</v>
      </c>
      <c r="BK867" s="150">
        <f>ROUND(I867*H867,2)</f>
        <v>0</v>
      </c>
      <c r="BL867" s="17" t="s">
        <v>237</v>
      </c>
      <c r="BM867" s="149" t="s">
        <v>831</v>
      </c>
    </row>
    <row r="868" spans="2:65" s="14" customFormat="1" ht="11.25">
      <c r="B868" s="172"/>
      <c r="D868" s="152" t="s">
        <v>250</v>
      </c>
      <c r="E868" s="173" t="s">
        <v>1</v>
      </c>
      <c r="F868" s="174" t="s">
        <v>787</v>
      </c>
      <c r="H868" s="173" t="s">
        <v>1</v>
      </c>
      <c r="I868" s="175"/>
      <c r="L868" s="172"/>
      <c r="M868" s="176"/>
      <c r="T868" s="177"/>
      <c r="AT868" s="173" t="s">
        <v>250</v>
      </c>
      <c r="AU868" s="173" t="s">
        <v>89</v>
      </c>
      <c r="AV868" s="14" t="s">
        <v>21</v>
      </c>
      <c r="AW868" s="14" t="s">
        <v>36</v>
      </c>
      <c r="AX868" s="14" t="s">
        <v>81</v>
      </c>
      <c r="AY868" s="173" t="s">
        <v>230</v>
      </c>
    </row>
    <row r="869" spans="2:65" s="14" customFormat="1" ht="11.25">
      <c r="B869" s="172"/>
      <c r="D869" s="152" t="s">
        <v>250</v>
      </c>
      <c r="E869" s="173" t="s">
        <v>1</v>
      </c>
      <c r="F869" s="174" t="s">
        <v>788</v>
      </c>
      <c r="H869" s="173" t="s">
        <v>1</v>
      </c>
      <c r="I869" s="175"/>
      <c r="L869" s="172"/>
      <c r="M869" s="176"/>
      <c r="T869" s="177"/>
      <c r="AT869" s="173" t="s">
        <v>250</v>
      </c>
      <c r="AU869" s="173" t="s">
        <v>89</v>
      </c>
      <c r="AV869" s="14" t="s">
        <v>21</v>
      </c>
      <c r="AW869" s="14" t="s">
        <v>36</v>
      </c>
      <c r="AX869" s="14" t="s">
        <v>81</v>
      </c>
      <c r="AY869" s="173" t="s">
        <v>230</v>
      </c>
    </row>
    <row r="870" spans="2:65" s="12" customFormat="1" ht="11.25">
      <c r="B870" s="151"/>
      <c r="D870" s="152" t="s">
        <v>250</v>
      </c>
      <c r="E870" s="153" t="s">
        <v>1</v>
      </c>
      <c r="F870" s="154" t="s">
        <v>1774</v>
      </c>
      <c r="H870" s="155">
        <v>10.08</v>
      </c>
      <c r="I870" s="156"/>
      <c r="L870" s="151"/>
      <c r="M870" s="157"/>
      <c r="T870" s="158"/>
      <c r="AT870" s="153" t="s">
        <v>250</v>
      </c>
      <c r="AU870" s="153" t="s">
        <v>89</v>
      </c>
      <c r="AV870" s="12" t="s">
        <v>89</v>
      </c>
      <c r="AW870" s="12" t="s">
        <v>36</v>
      </c>
      <c r="AX870" s="12" t="s">
        <v>81</v>
      </c>
      <c r="AY870" s="153" t="s">
        <v>230</v>
      </c>
    </row>
    <row r="871" spans="2:65" s="13" customFormat="1" ht="11.25">
      <c r="B871" s="159"/>
      <c r="D871" s="152" t="s">
        <v>250</v>
      </c>
      <c r="E871" s="160" t="s">
        <v>177</v>
      </c>
      <c r="F871" s="161" t="s">
        <v>252</v>
      </c>
      <c r="H871" s="162">
        <v>10.08</v>
      </c>
      <c r="I871" s="163"/>
      <c r="L871" s="159"/>
      <c r="M871" s="164"/>
      <c r="T871" s="165"/>
      <c r="AT871" s="160" t="s">
        <v>250</v>
      </c>
      <c r="AU871" s="160" t="s">
        <v>89</v>
      </c>
      <c r="AV871" s="13" t="s">
        <v>237</v>
      </c>
      <c r="AW871" s="13" t="s">
        <v>36</v>
      </c>
      <c r="AX871" s="13" t="s">
        <v>21</v>
      </c>
      <c r="AY871" s="160" t="s">
        <v>230</v>
      </c>
    </row>
    <row r="872" spans="2:65" s="1" customFormat="1" ht="24.2" customHeight="1">
      <c r="B872" s="32"/>
      <c r="C872" s="138" t="s">
        <v>795</v>
      </c>
      <c r="D872" s="138" t="s">
        <v>232</v>
      </c>
      <c r="E872" s="139" t="s">
        <v>1780</v>
      </c>
      <c r="F872" s="140" t="s">
        <v>1781</v>
      </c>
      <c r="G872" s="141" t="s">
        <v>276</v>
      </c>
      <c r="H872" s="142">
        <v>5.28</v>
      </c>
      <c r="I872" s="143"/>
      <c r="J872" s="144">
        <f>ROUND(I872*H872,2)</f>
        <v>0</v>
      </c>
      <c r="K872" s="140" t="s">
        <v>236</v>
      </c>
      <c r="L872" s="32"/>
      <c r="M872" s="145" t="s">
        <v>1</v>
      </c>
      <c r="N872" s="146" t="s">
        <v>46</v>
      </c>
      <c r="P872" s="147">
        <f>O872*H872</f>
        <v>0</v>
      </c>
      <c r="Q872" s="147">
        <v>0.34499999999999997</v>
      </c>
      <c r="R872" s="147">
        <f>Q872*H872</f>
        <v>1.8215999999999999</v>
      </c>
      <c r="S872" s="147">
        <v>0</v>
      </c>
      <c r="T872" s="148">
        <f>S872*H872</f>
        <v>0</v>
      </c>
      <c r="AR872" s="149" t="s">
        <v>237</v>
      </c>
      <c r="AT872" s="149" t="s">
        <v>232</v>
      </c>
      <c r="AU872" s="149" t="s">
        <v>89</v>
      </c>
      <c r="AY872" s="17" t="s">
        <v>230</v>
      </c>
      <c r="BE872" s="150">
        <f>IF(N872="základní",J872,0)</f>
        <v>0</v>
      </c>
      <c r="BF872" s="150">
        <f>IF(N872="snížená",J872,0)</f>
        <v>0</v>
      </c>
      <c r="BG872" s="150">
        <f>IF(N872="zákl. přenesená",J872,0)</f>
        <v>0</v>
      </c>
      <c r="BH872" s="150">
        <f>IF(N872="sníž. přenesená",J872,0)</f>
        <v>0</v>
      </c>
      <c r="BI872" s="150">
        <f>IF(N872="nulová",J872,0)</f>
        <v>0</v>
      </c>
      <c r="BJ872" s="17" t="s">
        <v>21</v>
      </c>
      <c r="BK872" s="150">
        <f>ROUND(I872*H872,2)</f>
        <v>0</v>
      </c>
      <c r="BL872" s="17" t="s">
        <v>237</v>
      </c>
      <c r="BM872" s="149" t="s">
        <v>835</v>
      </c>
    </row>
    <row r="873" spans="2:65" s="14" customFormat="1" ht="11.25">
      <c r="B873" s="172"/>
      <c r="D873" s="152" t="s">
        <v>250</v>
      </c>
      <c r="E873" s="173" t="s">
        <v>1</v>
      </c>
      <c r="F873" s="174" t="s">
        <v>836</v>
      </c>
      <c r="H873" s="173" t="s">
        <v>1</v>
      </c>
      <c r="I873" s="175"/>
      <c r="L873" s="172"/>
      <c r="M873" s="176"/>
      <c r="T873" s="177"/>
      <c r="AT873" s="173" t="s">
        <v>250</v>
      </c>
      <c r="AU873" s="173" t="s">
        <v>89</v>
      </c>
      <c r="AV873" s="14" t="s">
        <v>21</v>
      </c>
      <c r="AW873" s="14" t="s">
        <v>36</v>
      </c>
      <c r="AX873" s="14" t="s">
        <v>81</v>
      </c>
      <c r="AY873" s="173" t="s">
        <v>230</v>
      </c>
    </row>
    <row r="874" spans="2:65" s="12" customFormat="1" ht="11.25">
      <c r="B874" s="151"/>
      <c r="D874" s="152" t="s">
        <v>250</v>
      </c>
      <c r="E874" s="153" t="s">
        <v>1</v>
      </c>
      <c r="F874" s="154" t="s">
        <v>837</v>
      </c>
      <c r="H874" s="155">
        <v>5.28</v>
      </c>
      <c r="I874" s="156"/>
      <c r="L874" s="151"/>
      <c r="M874" s="157"/>
      <c r="T874" s="158"/>
      <c r="AT874" s="153" t="s">
        <v>250</v>
      </c>
      <c r="AU874" s="153" t="s">
        <v>89</v>
      </c>
      <c r="AV874" s="12" t="s">
        <v>89</v>
      </c>
      <c r="AW874" s="12" t="s">
        <v>36</v>
      </c>
      <c r="AX874" s="12" t="s">
        <v>21</v>
      </c>
      <c r="AY874" s="153" t="s">
        <v>230</v>
      </c>
    </row>
    <row r="875" spans="2:65" s="1" customFormat="1" ht="11.25">
      <c r="B875" s="32"/>
      <c r="D875" s="152" t="s">
        <v>257</v>
      </c>
      <c r="F875" s="166" t="s">
        <v>325</v>
      </c>
      <c r="L875" s="32"/>
      <c r="M875" s="167"/>
      <c r="T875" s="56"/>
      <c r="AU875" s="17" t="s">
        <v>89</v>
      </c>
    </row>
    <row r="876" spans="2:65" s="1" customFormat="1" ht="11.25">
      <c r="B876" s="32"/>
      <c r="D876" s="152" t="s">
        <v>257</v>
      </c>
      <c r="F876" s="168" t="s">
        <v>326</v>
      </c>
      <c r="H876" s="169">
        <v>0</v>
      </c>
      <c r="L876" s="32"/>
      <c r="M876" s="167"/>
      <c r="T876" s="56"/>
      <c r="AU876" s="17" t="s">
        <v>89</v>
      </c>
    </row>
    <row r="877" spans="2:65" s="1" customFormat="1" ht="11.25">
      <c r="B877" s="32"/>
      <c r="D877" s="152" t="s">
        <v>257</v>
      </c>
      <c r="F877" s="168" t="s">
        <v>1706</v>
      </c>
      <c r="H877" s="169">
        <v>5.28</v>
      </c>
      <c r="L877" s="32"/>
      <c r="M877" s="167"/>
      <c r="T877" s="56"/>
      <c r="AU877" s="17" t="s">
        <v>89</v>
      </c>
    </row>
    <row r="878" spans="2:65" s="1" customFormat="1" ht="11.25">
      <c r="B878" s="32"/>
      <c r="D878" s="152" t="s">
        <v>257</v>
      </c>
      <c r="F878" s="168" t="s">
        <v>252</v>
      </c>
      <c r="H878" s="169">
        <v>5.28</v>
      </c>
      <c r="L878" s="32"/>
      <c r="M878" s="167"/>
      <c r="T878" s="56"/>
      <c r="AU878" s="17" t="s">
        <v>89</v>
      </c>
    </row>
    <row r="879" spans="2:65" s="1" customFormat="1" ht="24.2" customHeight="1">
      <c r="B879" s="32"/>
      <c r="C879" s="138" t="s">
        <v>797</v>
      </c>
      <c r="D879" s="138" t="s">
        <v>232</v>
      </c>
      <c r="E879" s="139" t="s">
        <v>839</v>
      </c>
      <c r="F879" s="140" t="s">
        <v>656</v>
      </c>
      <c r="G879" s="141" t="s">
        <v>434</v>
      </c>
      <c r="H879" s="142">
        <v>0.79200000000000004</v>
      </c>
      <c r="I879" s="143"/>
      <c r="J879" s="144">
        <f>ROUND(I879*H879,2)</f>
        <v>0</v>
      </c>
      <c r="K879" s="140" t="s">
        <v>236</v>
      </c>
      <c r="L879" s="32"/>
      <c r="M879" s="145" t="s">
        <v>1</v>
      </c>
      <c r="N879" s="146" t="s">
        <v>46</v>
      </c>
      <c r="P879" s="147">
        <f>O879*H879</f>
        <v>0</v>
      </c>
      <c r="Q879" s="147">
        <v>0</v>
      </c>
      <c r="R879" s="147">
        <f>Q879*H879</f>
        <v>0</v>
      </c>
      <c r="S879" s="147">
        <v>0</v>
      </c>
      <c r="T879" s="148">
        <f>S879*H879</f>
        <v>0</v>
      </c>
      <c r="AR879" s="149" t="s">
        <v>237</v>
      </c>
      <c r="AT879" s="149" t="s">
        <v>232</v>
      </c>
      <c r="AU879" s="149" t="s">
        <v>89</v>
      </c>
      <c r="AY879" s="17" t="s">
        <v>230</v>
      </c>
      <c r="BE879" s="150">
        <f>IF(N879="základní",J879,0)</f>
        <v>0</v>
      </c>
      <c r="BF879" s="150">
        <f>IF(N879="snížená",J879,0)</f>
        <v>0</v>
      </c>
      <c r="BG879" s="150">
        <f>IF(N879="zákl. přenesená",J879,0)</f>
        <v>0</v>
      </c>
      <c r="BH879" s="150">
        <f>IF(N879="sníž. přenesená",J879,0)</f>
        <v>0</v>
      </c>
      <c r="BI879" s="150">
        <f>IF(N879="nulová",J879,0)</f>
        <v>0</v>
      </c>
      <c r="BJ879" s="17" t="s">
        <v>21</v>
      </c>
      <c r="BK879" s="150">
        <f>ROUND(I879*H879,2)</f>
        <v>0</v>
      </c>
      <c r="BL879" s="17" t="s">
        <v>237</v>
      </c>
      <c r="BM879" s="149" t="s">
        <v>840</v>
      </c>
    </row>
    <row r="880" spans="2:65" s="14" customFormat="1" ht="11.25">
      <c r="B880" s="172"/>
      <c r="D880" s="152" t="s">
        <v>250</v>
      </c>
      <c r="E880" s="173" t="s">
        <v>1</v>
      </c>
      <c r="F880" s="174" t="s">
        <v>841</v>
      </c>
      <c r="H880" s="173" t="s">
        <v>1</v>
      </c>
      <c r="I880" s="175"/>
      <c r="L880" s="172"/>
      <c r="M880" s="176"/>
      <c r="T880" s="177"/>
      <c r="AT880" s="173" t="s">
        <v>250</v>
      </c>
      <c r="AU880" s="173" t="s">
        <v>89</v>
      </c>
      <c r="AV880" s="14" t="s">
        <v>21</v>
      </c>
      <c r="AW880" s="14" t="s">
        <v>36</v>
      </c>
      <c r="AX880" s="14" t="s">
        <v>81</v>
      </c>
      <c r="AY880" s="173" t="s">
        <v>230</v>
      </c>
    </row>
    <row r="881" spans="2:65" s="12" customFormat="1" ht="11.25">
      <c r="B881" s="151"/>
      <c r="D881" s="152" t="s">
        <v>250</v>
      </c>
      <c r="E881" s="153" t="s">
        <v>1</v>
      </c>
      <c r="F881" s="154" t="s">
        <v>842</v>
      </c>
      <c r="H881" s="155">
        <v>0.79200000000000004</v>
      </c>
      <c r="I881" s="156"/>
      <c r="L881" s="151"/>
      <c r="M881" s="157"/>
      <c r="T881" s="158"/>
      <c r="AT881" s="153" t="s">
        <v>250</v>
      </c>
      <c r="AU881" s="153" t="s">
        <v>89</v>
      </c>
      <c r="AV881" s="12" t="s">
        <v>89</v>
      </c>
      <c r="AW881" s="12" t="s">
        <v>36</v>
      </c>
      <c r="AX881" s="12" t="s">
        <v>21</v>
      </c>
      <c r="AY881" s="153" t="s">
        <v>230</v>
      </c>
    </row>
    <row r="882" spans="2:65" s="1" customFormat="1" ht="11.25">
      <c r="B882" s="32"/>
      <c r="D882" s="152" t="s">
        <v>257</v>
      </c>
      <c r="F882" s="166" t="s">
        <v>325</v>
      </c>
      <c r="L882" s="32"/>
      <c r="M882" s="167"/>
      <c r="T882" s="56"/>
      <c r="AU882" s="17" t="s">
        <v>89</v>
      </c>
    </row>
    <row r="883" spans="2:65" s="1" customFormat="1" ht="11.25">
      <c r="B883" s="32"/>
      <c r="D883" s="152" t="s">
        <v>257</v>
      </c>
      <c r="F883" s="168" t="s">
        <v>326</v>
      </c>
      <c r="H883" s="169">
        <v>0</v>
      </c>
      <c r="L883" s="32"/>
      <c r="M883" s="167"/>
      <c r="T883" s="56"/>
      <c r="AU883" s="17" t="s">
        <v>89</v>
      </c>
    </row>
    <row r="884" spans="2:65" s="1" customFormat="1" ht="11.25">
      <c r="B884" s="32"/>
      <c r="D884" s="152" t="s">
        <v>257</v>
      </c>
      <c r="F884" s="168" t="s">
        <v>1706</v>
      </c>
      <c r="H884" s="169">
        <v>5.28</v>
      </c>
      <c r="L884" s="32"/>
      <c r="M884" s="167"/>
      <c r="T884" s="56"/>
      <c r="AU884" s="17" t="s">
        <v>89</v>
      </c>
    </row>
    <row r="885" spans="2:65" s="1" customFormat="1" ht="11.25">
      <c r="B885" s="32"/>
      <c r="D885" s="152" t="s">
        <v>257</v>
      </c>
      <c r="F885" s="168" t="s">
        <v>252</v>
      </c>
      <c r="H885" s="169">
        <v>5.28</v>
      </c>
      <c r="L885" s="32"/>
      <c r="M885" s="167"/>
      <c r="T885" s="56"/>
      <c r="AU885" s="17" t="s">
        <v>89</v>
      </c>
    </row>
    <row r="886" spans="2:65" s="1" customFormat="1" ht="37.9" customHeight="1">
      <c r="B886" s="32"/>
      <c r="C886" s="138" t="s">
        <v>800</v>
      </c>
      <c r="D886" s="138" t="s">
        <v>232</v>
      </c>
      <c r="E886" s="139" t="s">
        <v>844</v>
      </c>
      <c r="F886" s="140" t="s">
        <v>845</v>
      </c>
      <c r="G886" s="141" t="s">
        <v>434</v>
      </c>
      <c r="H886" s="142">
        <v>0.79200000000000004</v>
      </c>
      <c r="I886" s="143"/>
      <c r="J886" s="144">
        <f>ROUND(I886*H886,2)</f>
        <v>0</v>
      </c>
      <c r="K886" s="140" t="s">
        <v>236</v>
      </c>
      <c r="L886" s="32"/>
      <c r="M886" s="145" t="s">
        <v>1</v>
      </c>
      <c r="N886" s="146" t="s">
        <v>46</v>
      </c>
      <c r="P886" s="147">
        <f>O886*H886</f>
        <v>0</v>
      </c>
      <c r="Q886" s="147">
        <v>0</v>
      </c>
      <c r="R886" s="147">
        <f>Q886*H886</f>
        <v>0</v>
      </c>
      <c r="S886" s="147">
        <v>0</v>
      </c>
      <c r="T886" s="148">
        <f>S886*H886</f>
        <v>0</v>
      </c>
      <c r="AR886" s="149" t="s">
        <v>237</v>
      </c>
      <c r="AT886" s="149" t="s">
        <v>232</v>
      </c>
      <c r="AU886" s="149" t="s">
        <v>89</v>
      </c>
      <c r="AY886" s="17" t="s">
        <v>230</v>
      </c>
      <c r="BE886" s="150">
        <f>IF(N886="základní",J886,0)</f>
        <v>0</v>
      </c>
      <c r="BF886" s="150">
        <f>IF(N886="snížená",J886,0)</f>
        <v>0</v>
      </c>
      <c r="BG886" s="150">
        <f>IF(N886="zákl. přenesená",J886,0)</f>
        <v>0</v>
      </c>
      <c r="BH886" s="150">
        <f>IF(N886="sníž. přenesená",J886,0)</f>
        <v>0</v>
      </c>
      <c r="BI886" s="150">
        <f>IF(N886="nulová",J886,0)</f>
        <v>0</v>
      </c>
      <c r="BJ886" s="17" t="s">
        <v>21</v>
      </c>
      <c r="BK886" s="150">
        <f>ROUND(I886*H886,2)</f>
        <v>0</v>
      </c>
      <c r="BL886" s="17" t="s">
        <v>237</v>
      </c>
      <c r="BM886" s="149" t="s">
        <v>846</v>
      </c>
    </row>
    <row r="887" spans="2:65" s="1" customFormat="1" ht="33" customHeight="1">
      <c r="B887" s="32"/>
      <c r="C887" s="138" t="s">
        <v>802</v>
      </c>
      <c r="D887" s="138" t="s">
        <v>232</v>
      </c>
      <c r="E887" s="139" t="s">
        <v>848</v>
      </c>
      <c r="F887" s="140" t="s">
        <v>849</v>
      </c>
      <c r="G887" s="141" t="s">
        <v>350</v>
      </c>
      <c r="H887" s="142">
        <v>16.385000000000002</v>
      </c>
      <c r="I887" s="143"/>
      <c r="J887" s="144">
        <f>ROUND(I887*H887,2)</f>
        <v>0</v>
      </c>
      <c r="K887" s="140" t="s">
        <v>236</v>
      </c>
      <c r="L887" s="32"/>
      <c r="M887" s="145" t="s">
        <v>1</v>
      </c>
      <c r="N887" s="146" t="s">
        <v>46</v>
      </c>
      <c r="P887" s="147">
        <f>O887*H887</f>
        <v>0</v>
      </c>
      <c r="Q887" s="147">
        <v>0</v>
      </c>
      <c r="R887" s="147">
        <f>Q887*H887</f>
        <v>0</v>
      </c>
      <c r="S887" s="147">
        <v>0</v>
      </c>
      <c r="T887" s="148">
        <f>S887*H887</f>
        <v>0</v>
      </c>
      <c r="AR887" s="149" t="s">
        <v>237</v>
      </c>
      <c r="AT887" s="149" t="s">
        <v>232</v>
      </c>
      <c r="AU887" s="149" t="s">
        <v>89</v>
      </c>
      <c r="AY887" s="17" t="s">
        <v>230</v>
      </c>
      <c r="BE887" s="150">
        <f>IF(N887="základní",J887,0)</f>
        <v>0</v>
      </c>
      <c r="BF887" s="150">
        <f>IF(N887="snížená",J887,0)</f>
        <v>0</v>
      </c>
      <c r="BG887" s="150">
        <f>IF(N887="zákl. přenesená",J887,0)</f>
        <v>0</v>
      </c>
      <c r="BH887" s="150">
        <f>IF(N887="sníž. přenesená",J887,0)</f>
        <v>0</v>
      </c>
      <c r="BI887" s="150">
        <f>IF(N887="nulová",J887,0)</f>
        <v>0</v>
      </c>
      <c r="BJ887" s="17" t="s">
        <v>21</v>
      </c>
      <c r="BK887" s="150">
        <f>ROUND(I887*H887,2)</f>
        <v>0</v>
      </c>
      <c r="BL887" s="17" t="s">
        <v>237</v>
      </c>
      <c r="BM887" s="149" t="s">
        <v>850</v>
      </c>
    </row>
    <row r="888" spans="2:65" s="11" customFormat="1" ht="22.9" customHeight="1">
      <c r="B888" s="126"/>
      <c r="D888" s="127" t="s">
        <v>80</v>
      </c>
      <c r="E888" s="136" t="s">
        <v>906</v>
      </c>
      <c r="F888" s="136" t="s">
        <v>907</v>
      </c>
      <c r="I888" s="129"/>
      <c r="J888" s="137">
        <f>BK888</f>
        <v>0</v>
      </c>
      <c r="L888" s="126"/>
      <c r="M888" s="131"/>
      <c r="P888" s="132">
        <f>SUM(P889:P905)</f>
        <v>0</v>
      </c>
      <c r="R888" s="132">
        <f>SUM(R889:R905)</f>
        <v>1.8342499999999999</v>
      </c>
      <c r="T888" s="133">
        <f>SUM(T889:T905)</f>
        <v>0</v>
      </c>
      <c r="AR888" s="127" t="s">
        <v>21</v>
      </c>
      <c r="AT888" s="134" t="s">
        <v>80</v>
      </c>
      <c r="AU888" s="134" t="s">
        <v>21</v>
      </c>
      <c r="AY888" s="127" t="s">
        <v>230</v>
      </c>
      <c r="BK888" s="135">
        <f>SUM(BK889:BK905)</f>
        <v>0</v>
      </c>
    </row>
    <row r="889" spans="2:65" s="1" customFormat="1" ht="33" customHeight="1">
      <c r="B889" s="32"/>
      <c r="C889" s="138" t="s">
        <v>806</v>
      </c>
      <c r="D889" s="138" t="s">
        <v>232</v>
      </c>
      <c r="E889" s="139" t="s">
        <v>936</v>
      </c>
      <c r="F889" s="140" t="s">
        <v>937</v>
      </c>
      <c r="G889" s="141" t="s">
        <v>276</v>
      </c>
      <c r="H889" s="142">
        <v>3.19</v>
      </c>
      <c r="I889" s="143"/>
      <c r="J889" s="144">
        <f>ROUND(I889*H889,2)</f>
        <v>0</v>
      </c>
      <c r="K889" s="140" t="s">
        <v>248</v>
      </c>
      <c r="L889" s="32"/>
      <c r="M889" s="145" t="s">
        <v>1</v>
      </c>
      <c r="N889" s="146" t="s">
        <v>46</v>
      </c>
      <c r="P889" s="147">
        <f>O889*H889</f>
        <v>0</v>
      </c>
      <c r="Q889" s="147">
        <v>0.57499999999999996</v>
      </c>
      <c r="R889" s="147">
        <f>Q889*H889</f>
        <v>1.8342499999999999</v>
      </c>
      <c r="S889" s="147">
        <v>0</v>
      </c>
      <c r="T889" s="148">
        <f>S889*H889</f>
        <v>0</v>
      </c>
      <c r="AR889" s="149" t="s">
        <v>237</v>
      </c>
      <c r="AT889" s="149" t="s">
        <v>232</v>
      </c>
      <c r="AU889" s="149" t="s">
        <v>89</v>
      </c>
      <c r="AY889" s="17" t="s">
        <v>230</v>
      </c>
      <c r="BE889" s="150">
        <f>IF(N889="základní",J889,0)</f>
        <v>0</v>
      </c>
      <c r="BF889" s="150">
        <f>IF(N889="snížená",J889,0)</f>
        <v>0</v>
      </c>
      <c r="BG889" s="150">
        <f>IF(N889="zákl. přenesená",J889,0)</f>
        <v>0</v>
      </c>
      <c r="BH889" s="150">
        <f>IF(N889="sníž. přenesená",J889,0)</f>
        <v>0</v>
      </c>
      <c r="BI889" s="150">
        <f>IF(N889="nulová",J889,0)</f>
        <v>0</v>
      </c>
      <c r="BJ889" s="17" t="s">
        <v>21</v>
      </c>
      <c r="BK889" s="150">
        <f>ROUND(I889*H889,2)</f>
        <v>0</v>
      </c>
      <c r="BL889" s="17" t="s">
        <v>237</v>
      </c>
      <c r="BM889" s="149" t="s">
        <v>938</v>
      </c>
    </row>
    <row r="890" spans="2:65" s="14" customFormat="1" ht="11.25">
      <c r="B890" s="172"/>
      <c r="D890" s="152" t="s">
        <v>250</v>
      </c>
      <c r="E890" s="173" t="s">
        <v>1</v>
      </c>
      <c r="F890" s="174" t="s">
        <v>1782</v>
      </c>
      <c r="H890" s="173" t="s">
        <v>1</v>
      </c>
      <c r="I890" s="175"/>
      <c r="L890" s="172"/>
      <c r="M890" s="176"/>
      <c r="T890" s="177"/>
      <c r="AT890" s="173" t="s">
        <v>250</v>
      </c>
      <c r="AU890" s="173" t="s">
        <v>89</v>
      </c>
      <c r="AV890" s="14" t="s">
        <v>21</v>
      </c>
      <c r="AW890" s="14" t="s">
        <v>36</v>
      </c>
      <c r="AX890" s="14" t="s">
        <v>81</v>
      </c>
      <c r="AY890" s="173" t="s">
        <v>230</v>
      </c>
    </row>
    <row r="891" spans="2:65" s="14" customFormat="1" ht="11.25">
      <c r="B891" s="172"/>
      <c r="D891" s="152" t="s">
        <v>250</v>
      </c>
      <c r="E891" s="173" t="s">
        <v>1</v>
      </c>
      <c r="F891" s="174" t="s">
        <v>939</v>
      </c>
      <c r="H891" s="173" t="s">
        <v>1</v>
      </c>
      <c r="I891" s="175"/>
      <c r="L891" s="172"/>
      <c r="M891" s="176"/>
      <c r="T891" s="177"/>
      <c r="AT891" s="173" t="s">
        <v>250</v>
      </c>
      <c r="AU891" s="173" t="s">
        <v>89</v>
      </c>
      <c r="AV891" s="14" t="s">
        <v>21</v>
      </c>
      <c r="AW891" s="14" t="s">
        <v>36</v>
      </c>
      <c r="AX891" s="14" t="s">
        <v>81</v>
      </c>
      <c r="AY891" s="173" t="s">
        <v>230</v>
      </c>
    </row>
    <row r="892" spans="2:65" s="12" customFormat="1" ht="11.25">
      <c r="B892" s="151"/>
      <c r="D892" s="152" t="s">
        <v>250</v>
      </c>
      <c r="E892" s="153" t="s">
        <v>1</v>
      </c>
      <c r="F892" s="154" t="s">
        <v>940</v>
      </c>
      <c r="H892" s="155">
        <v>3.19</v>
      </c>
      <c r="I892" s="156"/>
      <c r="L892" s="151"/>
      <c r="M892" s="157"/>
      <c r="T892" s="158"/>
      <c r="AT892" s="153" t="s">
        <v>250</v>
      </c>
      <c r="AU892" s="153" t="s">
        <v>89</v>
      </c>
      <c r="AV892" s="12" t="s">
        <v>89</v>
      </c>
      <c r="AW892" s="12" t="s">
        <v>36</v>
      </c>
      <c r="AX892" s="12" t="s">
        <v>21</v>
      </c>
      <c r="AY892" s="153" t="s">
        <v>230</v>
      </c>
    </row>
    <row r="893" spans="2:65" s="1" customFormat="1" ht="11.25">
      <c r="B893" s="32"/>
      <c r="D893" s="152" t="s">
        <v>257</v>
      </c>
      <c r="F893" s="166" t="s">
        <v>377</v>
      </c>
      <c r="L893" s="32"/>
      <c r="M893" s="167"/>
      <c r="T893" s="56"/>
      <c r="AU893" s="17" t="s">
        <v>89</v>
      </c>
    </row>
    <row r="894" spans="2:65" s="1" customFormat="1" ht="11.25">
      <c r="B894" s="32"/>
      <c r="D894" s="152" t="s">
        <v>257</v>
      </c>
      <c r="F894" s="168" t="s">
        <v>283</v>
      </c>
      <c r="H894" s="169">
        <v>0</v>
      </c>
      <c r="L894" s="32"/>
      <c r="M894" s="167"/>
      <c r="T894" s="56"/>
      <c r="AU894" s="17" t="s">
        <v>89</v>
      </c>
    </row>
    <row r="895" spans="2:65" s="1" customFormat="1" ht="11.25">
      <c r="B895" s="32"/>
      <c r="D895" s="152" t="s">
        <v>257</v>
      </c>
      <c r="F895" s="168" t="s">
        <v>1697</v>
      </c>
      <c r="H895" s="169">
        <v>3.19</v>
      </c>
      <c r="L895" s="32"/>
      <c r="M895" s="167"/>
      <c r="T895" s="56"/>
      <c r="AU895" s="17" t="s">
        <v>89</v>
      </c>
    </row>
    <row r="896" spans="2:65" s="1" customFormat="1" ht="11.25">
      <c r="B896" s="32"/>
      <c r="D896" s="152" t="s">
        <v>257</v>
      </c>
      <c r="F896" s="168" t="s">
        <v>252</v>
      </c>
      <c r="H896" s="169">
        <v>3.19</v>
      </c>
      <c r="L896" s="32"/>
      <c r="M896" s="167"/>
      <c r="T896" s="56"/>
      <c r="AU896" s="17" t="s">
        <v>89</v>
      </c>
    </row>
    <row r="897" spans="2:65" s="1" customFormat="1" ht="24.2" customHeight="1">
      <c r="B897" s="32"/>
      <c r="C897" s="138" t="s">
        <v>810</v>
      </c>
      <c r="D897" s="138" t="s">
        <v>232</v>
      </c>
      <c r="E897" s="139" t="s">
        <v>839</v>
      </c>
      <c r="F897" s="140" t="s">
        <v>656</v>
      </c>
      <c r="G897" s="141" t="s">
        <v>434</v>
      </c>
      <c r="H897" s="142">
        <v>0.79800000000000004</v>
      </c>
      <c r="I897" s="143"/>
      <c r="J897" s="144">
        <f>ROUND(I897*H897,2)</f>
        <v>0</v>
      </c>
      <c r="K897" s="140" t="s">
        <v>236</v>
      </c>
      <c r="L897" s="32"/>
      <c r="M897" s="145" t="s">
        <v>1</v>
      </c>
      <c r="N897" s="146" t="s">
        <v>46</v>
      </c>
      <c r="P897" s="147">
        <f>O897*H897</f>
        <v>0</v>
      </c>
      <c r="Q897" s="147">
        <v>0</v>
      </c>
      <c r="R897" s="147">
        <f>Q897*H897</f>
        <v>0</v>
      </c>
      <c r="S897" s="147">
        <v>0</v>
      </c>
      <c r="T897" s="148">
        <f>S897*H897</f>
        <v>0</v>
      </c>
      <c r="AR897" s="149" t="s">
        <v>237</v>
      </c>
      <c r="AT897" s="149" t="s">
        <v>232</v>
      </c>
      <c r="AU897" s="149" t="s">
        <v>89</v>
      </c>
      <c r="AY897" s="17" t="s">
        <v>230</v>
      </c>
      <c r="BE897" s="150">
        <f>IF(N897="základní",J897,0)</f>
        <v>0</v>
      </c>
      <c r="BF897" s="150">
        <f>IF(N897="snížená",J897,0)</f>
        <v>0</v>
      </c>
      <c r="BG897" s="150">
        <f>IF(N897="zákl. přenesená",J897,0)</f>
        <v>0</v>
      </c>
      <c r="BH897" s="150">
        <f>IF(N897="sníž. přenesená",J897,0)</f>
        <v>0</v>
      </c>
      <c r="BI897" s="150">
        <f>IF(N897="nulová",J897,0)</f>
        <v>0</v>
      </c>
      <c r="BJ897" s="17" t="s">
        <v>21</v>
      </c>
      <c r="BK897" s="150">
        <f>ROUND(I897*H897,2)</f>
        <v>0</v>
      </c>
      <c r="BL897" s="17" t="s">
        <v>237</v>
      </c>
      <c r="BM897" s="149" t="s">
        <v>942</v>
      </c>
    </row>
    <row r="898" spans="2:65" s="14" customFormat="1" ht="11.25">
      <c r="B898" s="172"/>
      <c r="D898" s="152" t="s">
        <v>250</v>
      </c>
      <c r="E898" s="173" t="s">
        <v>1</v>
      </c>
      <c r="F898" s="174" t="s">
        <v>841</v>
      </c>
      <c r="H898" s="173" t="s">
        <v>1</v>
      </c>
      <c r="I898" s="175"/>
      <c r="L898" s="172"/>
      <c r="M898" s="176"/>
      <c r="T898" s="177"/>
      <c r="AT898" s="173" t="s">
        <v>250</v>
      </c>
      <c r="AU898" s="173" t="s">
        <v>89</v>
      </c>
      <c r="AV898" s="14" t="s">
        <v>21</v>
      </c>
      <c r="AW898" s="14" t="s">
        <v>36</v>
      </c>
      <c r="AX898" s="14" t="s">
        <v>81</v>
      </c>
      <c r="AY898" s="173" t="s">
        <v>230</v>
      </c>
    </row>
    <row r="899" spans="2:65" s="12" customFormat="1" ht="11.25">
      <c r="B899" s="151"/>
      <c r="D899" s="152" t="s">
        <v>250</v>
      </c>
      <c r="E899" s="153" t="s">
        <v>1</v>
      </c>
      <c r="F899" s="154" t="s">
        <v>943</v>
      </c>
      <c r="H899" s="155">
        <v>0.79800000000000004</v>
      </c>
      <c r="I899" s="156"/>
      <c r="L899" s="151"/>
      <c r="M899" s="157"/>
      <c r="T899" s="158"/>
      <c r="AT899" s="153" t="s">
        <v>250</v>
      </c>
      <c r="AU899" s="153" t="s">
        <v>89</v>
      </c>
      <c r="AV899" s="12" t="s">
        <v>89</v>
      </c>
      <c r="AW899" s="12" t="s">
        <v>36</v>
      </c>
      <c r="AX899" s="12" t="s">
        <v>21</v>
      </c>
      <c r="AY899" s="153" t="s">
        <v>230</v>
      </c>
    </row>
    <row r="900" spans="2:65" s="1" customFormat="1" ht="11.25">
      <c r="B900" s="32"/>
      <c r="D900" s="152" t="s">
        <v>257</v>
      </c>
      <c r="F900" s="166" t="s">
        <v>377</v>
      </c>
      <c r="L900" s="32"/>
      <c r="M900" s="167"/>
      <c r="T900" s="56"/>
      <c r="AU900" s="17" t="s">
        <v>89</v>
      </c>
    </row>
    <row r="901" spans="2:65" s="1" customFormat="1" ht="11.25">
      <c r="B901" s="32"/>
      <c r="D901" s="152" t="s">
        <v>257</v>
      </c>
      <c r="F901" s="168" t="s">
        <v>283</v>
      </c>
      <c r="H901" s="169">
        <v>0</v>
      </c>
      <c r="L901" s="32"/>
      <c r="M901" s="167"/>
      <c r="T901" s="56"/>
      <c r="AU901" s="17" t="s">
        <v>89</v>
      </c>
    </row>
    <row r="902" spans="2:65" s="1" customFormat="1" ht="11.25">
      <c r="B902" s="32"/>
      <c r="D902" s="152" t="s">
        <v>257</v>
      </c>
      <c r="F902" s="168" t="s">
        <v>1697</v>
      </c>
      <c r="H902" s="169">
        <v>3.19</v>
      </c>
      <c r="L902" s="32"/>
      <c r="M902" s="167"/>
      <c r="T902" s="56"/>
      <c r="AU902" s="17" t="s">
        <v>89</v>
      </c>
    </row>
    <row r="903" spans="2:65" s="1" customFormat="1" ht="11.25">
      <c r="B903" s="32"/>
      <c r="D903" s="152" t="s">
        <v>257</v>
      </c>
      <c r="F903" s="168" t="s">
        <v>252</v>
      </c>
      <c r="H903" s="169">
        <v>3.19</v>
      </c>
      <c r="L903" s="32"/>
      <c r="M903" s="167"/>
      <c r="T903" s="56"/>
      <c r="AU903" s="17" t="s">
        <v>89</v>
      </c>
    </row>
    <row r="904" spans="2:65" s="1" customFormat="1" ht="37.9" customHeight="1">
      <c r="B904" s="32"/>
      <c r="C904" s="138" t="s">
        <v>815</v>
      </c>
      <c r="D904" s="138" t="s">
        <v>232</v>
      </c>
      <c r="E904" s="139" t="s">
        <v>844</v>
      </c>
      <c r="F904" s="140" t="s">
        <v>845</v>
      </c>
      <c r="G904" s="141" t="s">
        <v>434</v>
      </c>
      <c r="H904" s="142">
        <v>0.79800000000000004</v>
      </c>
      <c r="I904" s="143"/>
      <c r="J904" s="144">
        <f>ROUND(I904*H904,2)</f>
        <v>0</v>
      </c>
      <c r="K904" s="140" t="s">
        <v>236</v>
      </c>
      <c r="L904" s="32"/>
      <c r="M904" s="145" t="s">
        <v>1</v>
      </c>
      <c r="N904" s="146" t="s">
        <v>46</v>
      </c>
      <c r="P904" s="147">
        <f>O904*H904</f>
        <v>0</v>
      </c>
      <c r="Q904" s="147">
        <v>0</v>
      </c>
      <c r="R904" s="147">
        <f>Q904*H904</f>
        <v>0</v>
      </c>
      <c r="S904" s="147">
        <v>0</v>
      </c>
      <c r="T904" s="148">
        <f>S904*H904</f>
        <v>0</v>
      </c>
      <c r="AR904" s="149" t="s">
        <v>237</v>
      </c>
      <c r="AT904" s="149" t="s">
        <v>232</v>
      </c>
      <c r="AU904" s="149" t="s">
        <v>89</v>
      </c>
      <c r="AY904" s="17" t="s">
        <v>230</v>
      </c>
      <c r="BE904" s="150">
        <f>IF(N904="základní",J904,0)</f>
        <v>0</v>
      </c>
      <c r="BF904" s="150">
        <f>IF(N904="snížená",J904,0)</f>
        <v>0</v>
      </c>
      <c r="BG904" s="150">
        <f>IF(N904="zákl. přenesená",J904,0)</f>
        <v>0</v>
      </c>
      <c r="BH904" s="150">
        <f>IF(N904="sníž. přenesená",J904,0)</f>
        <v>0</v>
      </c>
      <c r="BI904" s="150">
        <f>IF(N904="nulová",J904,0)</f>
        <v>0</v>
      </c>
      <c r="BJ904" s="17" t="s">
        <v>21</v>
      </c>
      <c r="BK904" s="150">
        <f>ROUND(I904*H904,2)</f>
        <v>0</v>
      </c>
      <c r="BL904" s="17" t="s">
        <v>237</v>
      </c>
      <c r="BM904" s="149" t="s">
        <v>945</v>
      </c>
    </row>
    <row r="905" spans="2:65" s="1" customFormat="1" ht="24.2" customHeight="1">
      <c r="B905" s="32"/>
      <c r="C905" s="138" t="s">
        <v>819</v>
      </c>
      <c r="D905" s="138" t="s">
        <v>232</v>
      </c>
      <c r="E905" s="139" t="s">
        <v>947</v>
      </c>
      <c r="F905" s="140" t="s">
        <v>948</v>
      </c>
      <c r="G905" s="141" t="s">
        <v>350</v>
      </c>
      <c r="H905" s="142">
        <v>1.8340000000000001</v>
      </c>
      <c r="I905" s="143"/>
      <c r="J905" s="144">
        <f>ROUND(I905*H905,2)</f>
        <v>0</v>
      </c>
      <c r="K905" s="140" t="s">
        <v>236</v>
      </c>
      <c r="L905" s="32"/>
      <c r="M905" s="145" t="s">
        <v>1</v>
      </c>
      <c r="N905" s="146" t="s">
        <v>46</v>
      </c>
      <c r="P905" s="147">
        <f>O905*H905</f>
        <v>0</v>
      </c>
      <c r="Q905" s="147">
        <v>0</v>
      </c>
      <c r="R905" s="147">
        <f>Q905*H905</f>
        <v>0</v>
      </c>
      <c r="S905" s="147">
        <v>0</v>
      </c>
      <c r="T905" s="148">
        <f>S905*H905</f>
        <v>0</v>
      </c>
      <c r="AR905" s="149" t="s">
        <v>237</v>
      </c>
      <c r="AT905" s="149" t="s">
        <v>232</v>
      </c>
      <c r="AU905" s="149" t="s">
        <v>89</v>
      </c>
      <c r="AY905" s="17" t="s">
        <v>230</v>
      </c>
      <c r="BE905" s="150">
        <f>IF(N905="základní",J905,0)</f>
        <v>0</v>
      </c>
      <c r="BF905" s="150">
        <f>IF(N905="snížená",J905,0)</f>
        <v>0</v>
      </c>
      <c r="BG905" s="150">
        <f>IF(N905="zákl. přenesená",J905,0)</f>
        <v>0</v>
      </c>
      <c r="BH905" s="150">
        <f>IF(N905="sníž. přenesená",J905,0)</f>
        <v>0</v>
      </c>
      <c r="BI905" s="150">
        <f>IF(N905="nulová",J905,0)</f>
        <v>0</v>
      </c>
      <c r="BJ905" s="17" t="s">
        <v>21</v>
      </c>
      <c r="BK905" s="150">
        <f>ROUND(I905*H905,2)</f>
        <v>0</v>
      </c>
      <c r="BL905" s="17" t="s">
        <v>237</v>
      </c>
      <c r="BM905" s="149" t="s">
        <v>949</v>
      </c>
    </row>
    <row r="906" spans="2:65" s="11" customFormat="1" ht="22.9" customHeight="1">
      <c r="B906" s="126"/>
      <c r="D906" s="127" t="s">
        <v>80</v>
      </c>
      <c r="E906" s="136" t="s">
        <v>950</v>
      </c>
      <c r="F906" s="136" t="s">
        <v>951</v>
      </c>
      <c r="I906" s="129"/>
      <c r="J906" s="137">
        <f>BK906</f>
        <v>0</v>
      </c>
      <c r="L906" s="126"/>
      <c r="M906" s="131"/>
      <c r="P906" s="132">
        <f>SUM(P907:P955)</f>
        <v>0</v>
      </c>
      <c r="R906" s="132">
        <f>SUM(R907:R955)</f>
        <v>18.415651199999999</v>
      </c>
      <c r="T906" s="133">
        <f>SUM(T907:T955)</f>
        <v>5.1219999999999999</v>
      </c>
      <c r="AR906" s="127" t="s">
        <v>21</v>
      </c>
      <c r="AT906" s="134" t="s">
        <v>80</v>
      </c>
      <c r="AU906" s="134" t="s">
        <v>21</v>
      </c>
      <c r="AY906" s="127" t="s">
        <v>230</v>
      </c>
      <c r="BK906" s="135">
        <f>SUM(BK907:BK955)</f>
        <v>0</v>
      </c>
    </row>
    <row r="907" spans="2:65" s="1" customFormat="1" ht="33" customHeight="1">
      <c r="B907" s="32"/>
      <c r="C907" s="138" t="s">
        <v>99</v>
      </c>
      <c r="D907" s="138" t="s">
        <v>232</v>
      </c>
      <c r="E907" s="139" t="s">
        <v>309</v>
      </c>
      <c r="F907" s="140" t="s">
        <v>310</v>
      </c>
      <c r="G907" s="141" t="s">
        <v>276</v>
      </c>
      <c r="H907" s="142">
        <v>15.76</v>
      </c>
      <c r="I907" s="143"/>
      <c r="J907" s="144">
        <f>ROUND(I907*H907,2)</f>
        <v>0</v>
      </c>
      <c r="K907" s="140" t="s">
        <v>236</v>
      </c>
      <c r="L907" s="32"/>
      <c r="M907" s="145" t="s">
        <v>1</v>
      </c>
      <c r="N907" s="146" t="s">
        <v>46</v>
      </c>
      <c r="P907" s="147">
        <f>O907*H907</f>
        <v>0</v>
      </c>
      <c r="Q907" s="147">
        <v>0</v>
      </c>
      <c r="R907" s="147">
        <f>Q907*H907</f>
        <v>0</v>
      </c>
      <c r="S907" s="147">
        <v>0.32500000000000001</v>
      </c>
      <c r="T907" s="148">
        <f>S907*H907</f>
        <v>5.1219999999999999</v>
      </c>
      <c r="AR907" s="149" t="s">
        <v>237</v>
      </c>
      <c r="AT907" s="149" t="s">
        <v>232</v>
      </c>
      <c r="AU907" s="149" t="s">
        <v>89</v>
      </c>
      <c r="AY907" s="17" t="s">
        <v>230</v>
      </c>
      <c r="BE907" s="150">
        <f>IF(N907="základní",J907,0)</f>
        <v>0</v>
      </c>
      <c r="BF907" s="150">
        <f>IF(N907="snížená",J907,0)</f>
        <v>0</v>
      </c>
      <c r="BG907" s="150">
        <f>IF(N907="zákl. přenesená",J907,0)</f>
        <v>0</v>
      </c>
      <c r="BH907" s="150">
        <f>IF(N907="sníž. přenesená",J907,0)</f>
        <v>0</v>
      </c>
      <c r="BI907" s="150">
        <f>IF(N907="nulová",J907,0)</f>
        <v>0</v>
      </c>
      <c r="BJ907" s="17" t="s">
        <v>21</v>
      </c>
      <c r="BK907" s="150">
        <f>ROUND(I907*H907,2)</f>
        <v>0</v>
      </c>
      <c r="BL907" s="17" t="s">
        <v>237</v>
      </c>
      <c r="BM907" s="149" t="s">
        <v>968</v>
      </c>
    </row>
    <row r="908" spans="2:65" s="14" customFormat="1" ht="11.25">
      <c r="B908" s="172"/>
      <c r="D908" s="152" t="s">
        <v>250</v>
      </c>
      <c r="E908" s="173" t="s">
        <v>1</v>
      </c>
      <c r="F908" s="174" t="s">
        <v>1783</v>
      </c>
      <c r="H908" s="173" t="s">
        <v>1</v>
      </c>
      <c r="I908" s="175"/>
      <c r="L908" s="172"/>
      <c r="M908" s="176"/>
      <c r="T908" s="177"/>
      <c r="AT908" s="173" t="s">
        <v>250</v>
      </c>
      <c r="AU908" s="173" t="s">
        <v>89</v>
      </c>
      <c r="AV908" s="14" t="s">
        <v>21</v>
      </c>
      <c r="AW908" s="14" t="s">
        <v>36</v>
      </c>
      <c r="AX908" s="14" t="s">
        <v>81</v>
      </c>
      <c r="AY908" s="173" t="s">
        <v>230</v>
      </c>
    </row>
    <row r="909" spans="2:65" s="14" customFormat="1" ht="11.25">
      <c r="B909" s="172"/>
      <c r="D909" s="152" t="s">
        <v>250</v>
      </c>
      <c r="E909" s="173" t="s">
        <v>1</v>
      </c>
      <c r="F909" s="174" t="s">
        <v>969</v>
      </c>
      <c r="H909" s="173" t="s">
        <v>1</v>
      </c>
      <c r="I909" s="175"/>
      <c r="L909" s="172"/>
      <c r="M909" s="176"/>
      <c r="T909" s="177"/>
      <c r="AT909" s="173" t="s">
        <v>250</v>
      </c>
      <c r="AU909" s="173" t="s">
        <v>89</v>
      </c>
      <c r="AV909" s="14" t="s">
        <v>21</v>
      </c>
      <c r="AW909" s="14" t="s">
        <v>36</v>
      </c>
      <c r="AX909" s="14" t="s">
        <v>81</v>
      </c>
      <c r="AY909" s="173" t="s">
        <v>230</v>
      </c>
    </row>
    <row r="910" spans="2:65" s="14" customFormat="1" ht="11.25">
      <c r="B910" s="172"/>
      <c r="D910" s="152" t="s">
        <v>250</v>
      </c>
      <c r="E910" s="173" t="s">
        <v>1</v>
      </c>
      <c r="F910" s="174" t="s">
        <v>784</v>
      </c>
      <c r="H910" s="173" t="s">
        <v>1</v>
      </c>
      <c r="I910" s="175"/>
      <c r="L910" s="172"/>
      <c r="M910" s="176"/>
      <c r="T910" s="177"/>
      <c r="AT910" s="173" t="s">
        <v>250</v>
      </c>
      <c r="AU910" s="173" t="s">
        <v>89</v>
      </c>
      <c r="AV910" s="14" t="s">
        <v>21</v>
      </c>
      <c r="AW910" s="14" t="s">
        <v>36</v>
      </c>
      <c r="AX910" s="14" t="s">
        <v>81</v>
      </c>
      <c r="AY910" s="173" t="s">
        <v>230</v>
      </c>
    </row>
    <row r="911" spans="2:65" s="12" customFormat="1" ht="11.25">
      <c r="B911" s="151"/>
      <c r="D911" s="152" t="s">
        <v>250</v>
      </c>
      <c r="E911" s="153" t="s">
        <v>1</v>
      </c>
      <c r="F911" s="154" t="s">
        <v>970</v>
      </c>
      <c r="H911" s="155">
        <v>15.76</v>
      </c>
      <c r="I911" s="156"/>
      <c r="L911" s="151"/>
      <c r="M911" s="157"/>
      <c r="T911" s="158"/>
      <c r="AT911" s="153" t="s">
        <v>250</v>
      </c>
      <c r="AU911" s="153" t="s">
        <v>89</v>
      </c>
      <c r="AV911" s="12" t="s">
        <v>89</v>
      </c>
      <c r="AW911" s="12" t="s">
        <v>36</v>
      </c>
      <c r="AX911" s="12" t="s">
        <v>21</v>
      </c>
      <c r="AY911" s="153" t="s">
        <v>230</v>
      </c>
    </row>
    <row r="912" spans="2:65" s="1" customFormat="1" ht="11.25">
      <c r="B912" s="32"/>
      <c r="D912" s="152" t="s">
        <v>257</v>
      </c>
      <c r="F912" s="166" t="s">
        <v>971</v>
      </c>
      <c r="L912" s="32"/>
      <c r="M912" s="167"/>
      <c r="T912" s="56"/>
      <c r="AU912" s="17" t="s">
        <v>89</v>
      </c>
    </row>
    <row r="913" spans="2:65" s="1" customFormat="1" ht="11.25">
      <c r="B913" s="32"/>
      <c r="D913" s="152" t="s">
        <v>257</v>
      </c>
      <c r="F913" s="168" t="s">
        <v>972</v>
      </c>
      <c r="H913" s="169">
        <v>0</v>
      </c>
      <c r="L913" s="32"/>
      <c r="M913" s="167"/>
      <c r="T913" s="56"/>
      <c r="AU913" s="17" t="s">
        <v>89</v>
      </c>
    </row>
    <row r="914" spans="2:65" s="1" customFormat="1" ht="11.25">
      <c r="B914" s="32"/>
      <c r="D914" s="152" t="s">
        <v>257</v>
      </c>
      <c r="F914" s="168" t="s">
        <v>973</v>
      </c>
      <c r="H914" s="169">
        <v>0</v>
      </c>
      <c r="L914" s="32"/>
      <c r="M914" s="167"/>
      <c r="T914" s="56"/>
      <c r="AU914" s="17" t="s">
        <v>89</v>
      </c>
    </row>
    <row r="915" spans="2:65" s="1" customFormat="1" ht="11.25">
      <c r="B915" s="32"/>
      <c r="D915" s="152" t="s">
        <v>257</v>
      </c>
      <c r="F915" s="168" t="s">
        <v>1784</v>
      </c>
      <c r="H915" s="169">
        <v>10.199999999999999</v>
      </c>
      <c r="L915" s="32"/>
      <c r="M915" s="167"/>
      <c r="T915" s="56"/>
      <c r="AU915" s="17" t="s">
        <v>89</v>
      </c>
    </row>
    <row r="916" spans="2:65" s="1" customFormat="1" ht="11.25">
      <c r="B916" s="32"/>
      <c r="D916" s="152" t="s">
        <v>257</v>
      </c>
      <c r="F916" s="168" t="s">
        <v>1785</v>
      </c>
      <c r="H916" s="169">
        <v>20.52</v>
      </c>
      <c r="L916" s="32"/>
      <c r="M916" s="167"/>
      <c r="T916" s="56"/>
      <c r="AU916" s="17" t="s">
        <v>89</v>
      </c>
    </row>
    <row r="917" spans="2:65" s="1" customFormat="1" ht="11.25">
      <c r="B917" s="32"/>
      <c r="D917" s="152" t="s">
        <v>257</v>
      </c>
      <c r="F917" s="168" t="s">
        <v>252</v>
      </c>
      <c r="H917" s="169">
        <v>30.72</v>
      </c>
      <c r="L917" s="32"/>
      <c r="M917" s="167"/>
      <c r="T917" s="56"/>
      <c r="AU917" s="17" t="s">
        <v>89</v>
      </c>
    </row>
    <row r="918" spans="2:65" s="1" customFormat="1" ht="11.25">
      <c r="B918" s="32"/>
      <c r="D918" s="152" t="s">
        <v>257</v>
      </c>
      <c r="F918" s="166" t="s">
        <v>313</v>
      </c>
      <c r="L918" s="32"/>
      <c r="M918" s="167"/>
      <c r="T918" s="56"/>
      <c r="AU918" s="17" t="s">
        <v>89</v>
      </c>
    </row>
    <row r="919" spans="2:65" s="1" customFormat="1" ht="11.25">
      <c r="B919" s="32"/>
      <c r="D919" s="152" t="s">
        <v>257</v>
      </c>
      <c r="F919" s="168" t="s">
        <v>302</v>
      </c>
      <c r="H919" s="169">
        <v>0</v>
      </c>
      <c r="L919" s="32"/>
      <c r="M919" s="167"/>
      <c r="T919" s="56"/>
      <c r="AU919" s="17" t="s">
        <v>89</v>
      </c>
    </row>
    <row r="920" spans="2:65" s="1" customFormat="1" ht="11.25">
      <c r="B920" s="32"/>
      <c r="D920" s="152" t="s">
        <v>257</v>
      </c>
      <c r="F920" s="168" t="s">
        <v>1698</v>
      </c>
      <c r="H920" s="169">
        <v>6.6</v>
      </c>
      <c r="L920" s="32"/>
      <c r="M920" s="167"/>
      <c r="T920" s="56"/>
      <c r="AU920" s="17" t="s">
        <v>89</v>
      </c>
    </row>
    <row r="921" spans="2:65" s="1" customFormat="1" ht="11.25">
      <c r="B921" s="32"/>
      <c r="D921" s="152" t="s">
        <v>257</v>
      </c>
      <c r="F921" s="168" t="s">
        <v>1699</v>
      </c>
      <c r="H921" s="169">
        <v>8.36</v>
      </c>
      <c r="L921" s="32"/>
      <c r="M921" s="167"/>
      <c r="T921" s="56"/>
      <c r="AU921" s="17" t="s">
        <v>89</v>
      </c>
    </row>
    <row r="922" spans="2:65" s="1" customFormat="1" ht="11.25">
      <c r="B922" s="32"/>
      <c r="D922" s="152" t="s">
        <v>257</v>
      </c>
      <c r="F922" s="168" t="s">
        <v>252</v>
      </c>
      <c r="H922" s="169">
        <v>14.96</v>
      </c>
      <c r="L922" s="32"/>
      <c r="M922" s="167"/>
      <c r="T922" s="56"/>
      <c r="AU922" s="17" t="s">
        <v>89</v>
      </c>
    </row>
    <row r="923" spans="2:65" s="1" customFormat="1" ht="24.2" customHeight="1">
      <c r="B923" s="32"/>
      <c r="C923" s="138" t="s">
        <v>824</v>
      </c>
      <c r="D923" s="138" t="s">
        <v>232</v>
      </c>
      <c r="E923" s="139" t="s">
        <v>342</v>
      </c>
      <c r="F923" s="140" t="s">
        <v>343</v>
      </c>
      <c r="G923" s="141" t="s">
        <v>247</v>
      </c>
      <c r="H923" s="142">
        <v>27.2</v>
      </c>
      <c r="I923" s="143"/>
      <c r="J923" s="144">
        <f>ROUND(I923*H923,2)</f>
        <v>0</v>
      </c>
      <c r="K923" s="140" t="s">
        <v>236</v>
      </c>
      <c r="L923" s="32"/>
      <c r="M923" s="145" t="s">
        <v>1</v>
      </c>
      <c r="N923" s="146" t="s">
        <v>46</v>
      </c>
      <c r="P923" s="147">
        <f>O923*H923</f>
        <v>0</v>
      </c>
      <c r="Q923" s="147">
        <v>1.1E-4</v>
      </c>
      <c r="R923" s="147">
        <f>Q923*H923</f>
        <v>2.9919999999999999E-3</v>
      </c>
      <c r="S923" s="147">
        <v>0</v>
      </c>
      <c r="T923" s="148">
        <f>S923*H923</f>
        <v>0</v>
      </c>
      <c r="AR923" s="149" t="s">
        <v>237</v>
      </c>
      <c r="AT923" s="149" t="s">
        <v>232</v>
      </c>
      <c r="AU923" s="149" t="s">
        <v>89</v>
      </c>
      <c r="AY923" s="17" t="s">
        <v>230</v>
      </c>
      <c r="BE923" s="150">
        <f>IF(N923="základní",J923,0)</f>
        <v>0</v>
      </c>
      <c r="BF923" s="150">
        <f>IF(N923="snížená",J923,0)</f>
        <v>0</v>
      </c>
      <c r="BG923" s="150">
        <f>IF(N923="zákl. přenesená",J923,0)</f>
        <v>0</v>
      </c>
      <c r="BH923" s="150">
        <f>IF(N923="sníž. přenesená",J923,0)</f>
        <v>0</v>
      </c>
      <c r="BI923" s="150">
        <f>IF(N923="nulová",J923,0)</f>
        <v>0</v>
      </c>
      <c r="BJ923" s="17" t="s">
        <v>21</v>
      </c>
      <c r="BK923" s="150">
        <f>ROUND(I923*H923,2)</f>
        <v>0</v>
      </c>
      <c r="BL923" s="17" t="s">
        <v>237</v>
      </c>
      <c r="BM923" s="149" t="s">
        <v>976</v>
      </c>
    </row>
    <row r="924" spans="2:65" s="14" customFormat="1" ht="11.25">
      <c r="B924" s="172"/>
      <c r="D924" s="152" t="s">
        <v>250</v>
      </c>
      <c r="E924" s="173" t="s">
        <v>1</v>
      </c>
      <c r="F924" s="174" t="s">
        <v>969</v>
      </c>
      <c r="H924" s="173" t="s">
        <v>1</v>
      </c>
      <c r="I924" s="175"/>
      <c r="L924" s="172"/>
      <c r="M924" s="176"/>
      <c r="T924" s="177"/>
      <c r="AT924" s="173" t="s">
        <v>250</v>
      </c>
      <c r="AU924" s="173" t="s">
        <v>89</v>
      </c>
      <c r="AV924" s="14" t="s">
        <v>21</v>
      </c>
      <c r="AW924" s="14" t="s">
        <v>36</v>
      </c>
      <c r="AX924" s="14" t="s">
        <v>81</v>
      </c>
      <c r="AY924" s="173" t="s">
        <v>230</v>
      </c>
    </row>
    <row r="925" spans="2:65" s="12" customFormat="1" ht="11.25">
      <c r="B925" s="151"/>
      <c r="D925" s="152" t="s">
        <v>250</v>
      </c>
      <c r="E925" s="153" t="s">
        <v>1</v>
      </c>
      <c r="F925" s="154" t="s">
        <v>1702</v>
      </c>
      <c r="H925" s="155">
        <v>12</v>
      </c>
      <c r="I925" s="156"/>
      <c r="L925" s="151"/>
      <c r="M925" s="157"/>
      <c r="T925" s="158"/>
      <c r="AT925" s="153" t="s">
        <v>250</v>
      </c>
      <c r="AU925" s="153" t="s">
        <v>89</v>
      </c>
      <c r="AV925" s="12" t="s">
        <v>89</v>
      </c>
      <c r="AW925" s="12" t="s">
        <v>36</v>
      </c>
      <c r="AX925" s="12" t="s">
        <v>81</v>
      </c>
      <c r="AY925" s="153" t="s">
        <v>230</v>
      </c>
    </row>
    <row r="926" spans="2:65" s="12" customFormat="1" ht="11.25">
      <c r="B926" s="151"/>
      <c r="D926" s="152" t="s">
        <v>250</v>
      </c>
      <c r="E926" s="153" t="s">
        <v>1</v>
      </c>
      <c r="F926" s="154" t="s">
        <v>1703</v>
      </c>
      <c r="H926" s="155">
        <v>15.2</v>
      </c>
      <c r="I926" s="156"/>
      <c r="L926" s="151"/>
      <c r="M926" s="157"/>
      <c r="T926" s="158"/>
      <c r="AT926" s="153" t="s">
        <v>250</v>
      </c>
      <c r="AU926" s="153" t="s">
        <v>89</v>
      </c>
      <c r="AV926" s="12" t="s">
        <v>89</v>
      </c>
      <c r="AW926" s="12" t="s">
        <v>36</v>
      </c>
      <c r="AX926" s="12" t="s">
        <v>81</v>
      </c>
      <c r="AY926" s="153" t="s">
        <v>230</v>
      </c>
    </row>
    <row r="927" spans="2:65" s="13" customFormat="1" ht="11.25">
      <c r="B927" s="159"/>
      <c r="D927" s="152" t="s">
        <v>250</v>
      </c>
      <c r="E927" s="160" t="s">
        <v>1</v>
      </c>
      <c r="F927" s="161" t="s">
        <v>252</v>
      </c>
      <c r="H927" s="162">
        <v>27.2</v>
      </c>
      <c r="I927" s="163"/>
      <c r="L927" s="159"/>
      <c r="M927" s="164"/>
      <c r="T927" s="165"/>
      <c r="AT927" s="160" t="s">
        <v>250</v>
      </c>
      <c r="AU927" s="160" t="s">
        <v>89</v>
      </c>
      <c r="AV927" s="13" t="s">
        <v>237</v>
      </c>
      <c r="AW927" s="13" t="s">
        <v>36</v>
      </c>
      <c r="AX927" s="13" t="s">
        <v>21</v>
      </c>
      <c r="AY927" s="160" t="s">
        <v>230</v>
      </c>
    </row>
    <row r="928" spans="2:65" s="1" customFormat="1" ht="21.75" customHeight="1">
      <c r="B928" s="32"/>
      <c r="C928" s="138" t="s">
        <v>828</v>
      </c>
      <c r="D928" s="138" t="s">
        <v>232</v>
      </c>
      <c r="E928" s="139" t="s">
        <v>348</v>
      </c>
      <c r="F928" s="140" t="s">
        <v>349</v>
      </c>
      <c r="G928" s="141" t="s">
        <v>350</v>
      </c>
      <c r="H928" s="142">
        <v>5.1219999999999999</v>
      </c>
      <c r="I928" s="143"/>
      <c r="J928" s="144">
        <f>ROUND(I928*H928,2)</f>
        <v>0</v>
      </c>
      <c r="K928" s="140" t="s">
        <v>236</v>
      </c>
      <c r="L928" s="32"/>
      <c r="M928" s="145" t="s">
        <v>1</v>
      </c>
      <c r="N928" s="146" t="s">
        <v>46</v>
      </c>
      <c r="P928" s="147">
        <f>O928*H928</f>
        <v>0</v>
      </c>
      <c r="Q928" s="147">
        <v>0</v>
      </c>
      <c r="R928" s="147">
        <f>Q928*H928</f>
        <v>0</v>
      </c>
      <c r="S928" s="147">
        <v>0</v>
      </c>
      <c r="T928" s="148">
        <f>S928*H928</f>
        <v>0</v>
      </c>
      <c r="AR928" s="149" t="s">
        <v>237</v>
      </c>
      <c r="AT928" s="149" t="s">
        <v>232</v>
      </c>
      <c r="AU928" s="149" t="s">
        <v>89</v>
      </c>
      <c r="AY928" s="17" t="s">
        <v>230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21</v>
      </c>
      <c r="BK928" s="150">
        <f>ROUND(I928*H928,2)</f>
        <v>0</v>
      </c>
      <c r="BL928" s="17" t="s">
        <v>237</v>
      </c>
      <c r="BM928" s="149" t="s">
        <v>978</v>
      </c>
    </row>
    <row r="929" spans="2:65" s="1" customFormat="1" ht="24.2" customHeight="1">
      <c r="B929" s="32"/>
      <c r="C929" s="138" t="s">
        <v>832</v>
      </c>
      <c r="D929" s="138" t="s">
        <v>232</v>
      </c>
      <c r="E929" s="139" t="s">
        <v>353</v>
      </c>
      <c r="F929" s="140" t="s">
        <v>354</v>
      </c>
      <c r="G929" s="141" t="s">
        <v>350</v>
      </c>
      <c r="H929" s="142">
        <v>46.097999999999999</v>
      </c>
      <c r="I929" s="143"/>
      <c r="J929" s="144">
        <f>ROUND(I929*H929,2)</f>
        <v>0</v>
      </c>
      <c r="K929" s="140" t="s">
        <v>236</v>
      </c>
      <c r="L929" s="32"/>
      <c r="M929" s="145" t="s">
        <v>1</v>
      </c>
      <c r="N929" s="146" t="s">
        <v>46</v>
      </c>
      <c r="P929" s="147">
        <f>O929*H929</f>
        <v>0</v>
      </c>
      <c r="Q929" s="147">
        <v>0</v>
      </c>
      <c r="R929" s="147">
        <f>Q929*H929</f>
        <v>0</v>
      </c>
      <c r="S929" s="147">
        <v>0</v>
      </c>
      <c r="T929" s="148">
        <f>S929*H929</f>
        <v>0</v>
      </c>
      <c r="AR929" s="149" t="s">
        <v>237</v>
      </c>
      <c r="AT929" s="149" t="s">
        <v>232</v>
      </c>
      <c r="AU929" s="149" t="s">
        <v>89</v>
      </c>
      <c r="AY929" s="17" t="s">
        <v>230</v>
      </c>
      <c r="BE929" s="150">
        <f>IF(N929="základní",J929,0)</f>
        <v>0</v>
      </c>
      <c r="BF929" s="150">
        <f>IF(N929="snížená",J929,0)</f>
        <v>0</v>
      </c>
      <c r="BG929" s="150">
        <f>IF(N929="zákl. přenesená",J929,0)</f>
        <v>0</v>
      </c>
      <c r="BH929" s="150">
        <f>IF(N929="sníž. přenesená",J929,0)</f>
        <v>0</v>
      </c>
      <c r="BI929" s="150">
        <f>IF(N929="nulová",J929,0)</f>
        <v>0</v>
      </c>
      <c r="BJ929" s="17" t="s">
        <v>21</v>
      </c>
      <c r="BK929" s="150">
        <f>ROUND(I929*H929,2)</f>
        <v>0</v>
      </c>
      <c r="BL929" s="17" t="s">
        <v>237</v>
      </c>
      <c r="BM929" s="149" t="s">
        <v>980</v>
      </c>
    </row>
    <row r="930" spans="2:65" s="12" customFormat="1" ht="11.25">
      <c r="B930" s="151"/>
      <c r="D930" s="152" t="s">
        <v>250</v>
      </c>
      <c r="F930" s="154" t="s">
        <v>1786</v>
      </c>
      <c r="H930" s="155">
        <v>46.097999999999999</v>
      </c>
      <c r="I930" s="156"/>
      <c r="L930" s="151"/>
      <c r="M930" s="157"/>
      <c r="T930" s="158"/>
      <c r="AT930" s="153" t="s">
        <v>250</v>
      </c>
      <c r="AU930" s="153" t="s">
        <v>89</v>
      </c>
      <c r="AV930" s="12" t="s">
        <v>89</v>
      </c>
      <c r="AW930" s="12" t="s">
        <v>4</v>
      </c>
      <c r="AX930" s="12" t="s">
        <v>21</v>
      </c>
      <c r="AY930" s="153" t="s">
        <v>230</v>
      </c>
    </row>
    <row r="931" spans="2:65" s="1" customFormat="1" ht="37.9" customHeight="1">
      <c r="B931" s="32"/>
      <c r="C931" s="138" t="s">
        <v>838</v>
      </c>
      <c r="D931" s="138" t="s">
        <v>232</v>
      </c>
      <c r="E931" s="139" t="s">
        <v>357</v>
      </c>
      <c r="F931" s="140" t="s">
        <v>358</v>
      </c>
      <c r="G931" s="141" t="s">
        <v>350</v>
      </c>
      <c r="H931" s="142">
        <v>5.1219999999999999</v>
      </c>
      <c r="I931" s="143"/>
      <c r="J931" s="144">
        <f>ROUND(I931*H931,2)</f>
        <v>0</v>
      </c>
      <c r="K931" s="140" t="s">
        <v>248</v>
      </c>
      <c r="L931" s="32"/>
      <c r="M931" s="145" t="s">
        <v>1</v>
      </c>
      <c r="N931" s="146" t="s">
        <v>46</v>
      </c>
      <c r="P931" s="147">
        <f>O931*H931</f>
        <v>0</v>
      </c>
      <c r="Q931" s="147">
        <v>0</v>
      </c>
      <c r="R931" s="147">
        <f>Q931*H931</f>
        <v>0</v>
      </c>
      <c r="S931" s="147">
        <v>0</v>
      </c>
      <c r="T931" s="148">
        <f>S931*H931</f>
        <v>0</v>
      </c>
      <c r="AR931" s="149" t="s">
        <v>237</v>
      </c>
      <c r="AT931" s="149" t="s">
        <v>232</v>
      </c>
      <c r="AU931" s="149" t="s">
        <v>89</v>
      </c>
      <c r="AY931" s="17" t="s">
        <v>230</v>
      </c>
      <c r="BE931" s="150">
        <f>IF(N931="základní",J931,0)</f>
        <v>0</v>
      </c>
      <c r="BF931" s="150">
        <f>IF(N931="snížená",J931,0)</f>
        <v>0</v>
      </c>
      <c r="BG931" s="150">
        <f>IF(N931="zákl. přenesená",J931,0)</f>
        <v>0</v>
      </c>
      <c r="BH931" s="150">
        <f>IF(N931="sníž. přenesená",J931,0)</f>
        <v>0</v>
      </c>
      <c r="BI931" s="150">
        <f>IF(N931="nulová",J931,0)</f>
        <v>0</v>
      </c>
      <c r="BJ931" s="17" t="s">
        <v>21</v>
      </c>
      <c r="BK931" s="150">
        <f>ROUND(I931*H931,2)</f>
        <v>0</v>
      </c>
      <c r="BL931" s="17" t="s">
        <v>237</v>
      </c>
      <c r="BM931" s="149" t="s">
        <v>983</v>
      </c>
    </row>
    <row r="932" spans="2:65" s="1" customFormat="1" ht="37.9" customHeight="1">
      <c r="B932" s="32"/>
      <c r="C932" s="138" t="s">
        <v>843</v>
      </c>
      <c r="D932" s="138" t="s">
        <v>232</v>
      </c>
      <c r="E932" s="139" t="s">
        <v>1787</v>
      </c>
      <c r="F932" s="140" t="s">
        <v>1788</v>
      </c>
      <c r="G932" s="141" t="s">
        <v>276</v>
      </c>
      <c r="H932" s="142">
        <v>30.72</v>
      </c>
      <c r="I932" s="143"/>
      <c r="J932" s="144">
        <f>ROUND(I932*H932,2)</f>
        <v>0</v>
      </c>
      <c r="K932" s="140" t="s">
        <v>236</v>
      </c>
      <c r="L932" s="32"/>
      <c r="M932" s="145" t="s">
        <v>1</v>
      </c>
      <c r="N932" s="146" t="s">
        <v>46</v>
      </c>
      <c r="P932" s="147">
        <f>O932*H932</f>
        <v>0</v>
      </c>
      <c r="Q932" s="147">
        <v>0.37536000000000003</v>
      </c>
      <c r="R932" s="147">
        <f>Q932*H932</f>
        <v>11.5310592</v>
      </c>
      <c r="S932" s="147">
        <v>0</v>
      </c>
      <c r="T932" s="148">
        <f>S932*H932</f>
        <v>0</v>
      </c>
      <c r="AR932" s="149" t="s">
        <v>237</v>
      </c>
      <c r="AT932" s="149" t="s">
        <v>232</v>
      </c>
      <c r="AU932" s="149" t="s">
        <v>89</v>
      </c>
      <c r="AY932" s="17" t="s">
        <v>230</v>
      </c>
      <c r="BE932" s="150">
        <f>IF(N932="základní",J932,0)</f>
        <v>0</v>
      </c>
      <c r="BF932" s="150">
        <f>IF(N932="snížená",J932,0)</f>
        <v>0</v>
      </c>
      <c r="BG932" s="150">
        <f>IF(N932="zákl. přenesená",J932,0)</f>
        <v>0</v>
      </c>
      <c r="BH932" s="150">
        <f>IF(N932="sníž. přenesená",J932,0)</f>
        <v>0</v>
      </c>
      <c r="BI932" s="150">
        <f>IF(N932="nulová",J932,0)</f>
        <v>0</v>
      </c>
      <c r="BJ932" s="17" t="s">
        <v>21</v>
      </c>
      <c r="BK932" s="150">
        <f>ROUND(I932*H932,2)</f>
        <v>0</v>
      </c>
      <c r="BL932" s="17" t="s">
        <v>237</v>
      </c>
      <c r="BM932" s="149" t="s">
        <v>991</v>
      </c>
    </row>
    <row r="933" spans="2:65" s="14" customFormat="1" ht="11.25">
      <c r="B933" s="172"/>
      <c r="D933" s="152" t="s">
        <v>250</v>
      </c>
      <c r="E933" s="173" t="s">
        <v>1</v>
      </c>
      <c r="F933" s="174" t="s">
        <v>972</v>
      </c>
      <c r="H933" s="173" t="s">
        <v>1</v>
      </c>
      <c r="I933" s="175"/>
      <c r="L933" s="172"/>
      <c r="M933" s="176"/>
      <c r="T933" s="177"/>
      <c r="AT933" s="173" t="s">
        <v>250</v>
      </c>
      <c r="AU933" s="173" t="s">
        <v>89</v>
      </c>
      <c r="AV933" s="14" t="s">
        <v>21</v>
      </c>
      <c r="AW933" s="14" t="s">
        <v>36</v>
      </c>
      <c r="AX933" s="14" t="s">
        <v>81</v>
      </c>
      <c r="AY933" s="173" t="s">
        <v>230</v>
      </c>
    </row>
    <row r="934" spans="2:65" s="14" customFormat="1" ht="11.25">
      <c r="B934" s="172"/>
      <c r="D934" s="152" t="s">
        <v>250</v>
      </c>
      <c r="E934" s="173" t="s">
        <v>1</v>
      </c>
      <c r="F934" s="174" t="s">
        <v>973</v>
      </c>
      <c r="H934" s="173" t="s">
        <v>1</v>
      </c>
      <c r="I934" s="175"/>
      <c r="L934" s="172"/>
      <c r="M934" s="176"/>
      <c r="T934" s="177"/>
      <c r="AT934" s="173" t="s">
        <v>250</v>
      </c>
      <c r="AU934" s="173" t="s">
        <v>89</v>
      </c>
      <c r="AV934" s="14" t="s">
        <v>21</v>
      </c>
      <c r="AW934" s="14" t="s">
        <v>36</v>
      </c>
      <c r="AX934" s="14" t="s">
        <v>81</v>
      </c>
      <c r="AY934" s="173" t="s">
        <v>230</v>
      </c>
    </row>
    <row r="935" spans="2:65" s="12" customFormat="1" ht="11.25">
      <c r="B935" s="151"/>
      <c r="D935" s="152" t="s">
        <v>250</v>
      </c>
      <c r="E935" s="153" t="s">
        <v>1</v>
      </c>
      <c r="F935" s="154" t="s">
        <v>1784</v>
      </c>
      <c r="H935" s="155">
        <v>10.199999999999999</v>
      </c>
      <c r="I935" s="156"/>
      <c r="L935" s="151"/>
      <c r="M935" s="157"/>
      <c r="T935" s="158"/>
      <c r="AT935" s="153" t="s">
        <v>250</v>
      </c>
      <c r="AU935" s="153" t="s">
        <v>89</v>
      </c>
      <c r="AV935" s="12" t="s">
        <v>89</v>
      </c>
      <c r="AW935" s="12" t="s">
        <v>36</v>
      </c>
      <c r="AX935" s="12" t="s">
        <v>81</v>
      </c>
      <c r="AY935" s="153" t="s">
        <v>230</v>
      </c>
    </row>
    <row r="936" spans="2:65" s="12" customFormat="1" ht="11.25">
      <c r="B936" s="151"/>
      <c r="D936" s="152" t="s">
        <v>250</v>
      </c>
      <c r="E936" s="153" t="s">
        <v>1</v>
      </c>
      <c r="F936" s="154" t="s">
        <v>1785</v>
      </c>
      <c r="H936" s="155">
        <v>20.52</v>
      </c>
      <c r="I936" s="156"/>
      <c r="L936" s="151"/>
      <c r="M936" s="157"/>
      <c r="T936" s="158"/>
      <c r="AT936" s="153" t="s">
        <v>250</v>
      </c>
      <c r="AU936" s="153" t="s">
        <v>89</v>
      </c>
      <c r="AV936" s="12" t="s">
        <v>89</v>
      </c>
      <c r="AW936" s="12" t="s">
        <v>36</v>
      </c>
      <c r="AX936" s="12" t="s">
        <v>81</v>
      </c>
      <c r="AY936" s="153" t="s">
        <v>230</v>
      </c>
    </row>
    <row r="937" spans="2:65" s="13" customFormat="1" ht="11.25">
      <c r="B937" s="159"/>
      <c r="D937" s="152" t="s">
        <v>250</v>
      </c>
      <c r="E937" s="160" t="s">
        <v>189</v>
      </c>
      <c r="F937" s="161" t="s">
        <v>252</v>
      </c>
      <c r="H937" s="162">
        <v>30.72</v>
      </c>
      <c r="I937" s="163"/>
      <c r="L937" s="159"/>
      <c r="M937" s="164"/>
      <c r="T937" s="165"/>
      <c r="AT937" s="160" t="s">
        <v>250</v>
      </c>
      <c r="AU937" s="160" t="s">
        <v>89</v>
      </c>
      <c r="AV937" s="13" t="s">
        <v>237</v>
      </c>
      <c r="AW937" s="13" t="s">
        <v>36</v>
      </c>
      <c r="AX937" s="13" t="s">
        <v>21</v>
      </c>
      <c r="AY937" s="160" t="s">
        <v>230</v>
      </c>
    </row>
    <row r="938" spans="2:65" s="1" customFormat="1" ht="24.2" customHeight="1">
      <c r="B938" s="32"/>
      <c r="C938" s="138" t="s">
        <v>847</v>
      </c>
      <c r="D938" s="138" t="s">
        <v>232</v>
      </c>
      <c r="E938" s="139" t="s">
        <v>993</v>
      </c>
      <c r="F938" s="140" t="s">
        <v>994</v>
      </c>
      <c r="G938" s="141" t="s">
        <v>276</v>
      </c>
      <c r="H938" s="142">
        <v>14.96</v>
      </c>
      <c r="I938" s="143"/>
      <c r="J938" s="144">
        <f>ROUND(I938*H938,2)</f>
        <v>0</v>
      </c>
      <c r="K938" s="140" t="s">
        <v>236</v>
      </c>
      <c r="L938" s="32"/>
      <c r="M938" s="145" t="s">
        <v>1</v>
      </c>
      <c r="N938" s="146" t="s">
        <v>46</v>
      </c>
      <c r="P938" s="147">
        <f>O938*H938</f>
        <v>0</v>
      </c>
      <c r="Q938" s="147">
        <v>0.46</v>
      </c>
      <c r="R938" s="147">
        <f>Q938*H938</f>
        <v>6.8816000000000006</v>
      </c>
      <c r="S938" s="147">
        <v>0</v>
      </c>
      <c r="T938" s="148">
        <f>S938*H938</f>
        <v>0</v>
      </c>
      <c r="AR938" s="149" t="s">
        <v>237</v>
      </c>
      <c r="AT938" s="149" t="s">
        <v>232</v>
      </c>
      <c r="AU938" s="149" t="s">
        <v>89</v>
      </c>
      <c r="AY938" s="17" t="s">
        <v>230</v>
      </c>
      <c r="BE938" s="150">
        <f>IF(N938="základní",J938,0)</f>
        <v>0</v>
      </c>
      <c r="BF938" s="150">
        <f>IF(N938="snížená",J938,0)</f>
        <v>0</v>
      </c>
      <c r="BG938" s="150">
        <f>IF(N938="zákl. přenesená",J938,0)</f>
        <v>0</v>
      </c>
      <c r="BH938" s="150">
        <f>IF(N938="sníž. přenesená",J938,0)</f>
        <v>0</v>
      </c>
      <c r="BI938" s="150">
        <f>IF(N938="nulová",J938,0)</f>
        <v>0</v>
      </c>
      <c r="BJ938" s="17" t="s">
        <v>21</v>
      </c>
      <c r="BK938" s="150">
        <f>ROUND(I938*H938,2)</f>
        <v>0</v>
      </c>
      <c r="BL938" s="17" t="s">
        <v>237</v>
      </c>
      <c r="BM938" s="149" t="s">
        <v>995</v>
      </c>
    </row>
    <row r="939" spans="2:65" s="14" customFormat="1" ht="11.25">
      <c r="B939" s="172"/>
      <c r="D939" s="152" t="s">
        <v>250</v>
      </c>
      <c r="E939" s="173" t="s">
        <v>1</v>
      </c>
      <c r="F939" s="174" t="s">
        <v>836</v>
      </c>
      <c r="H939" s="173" t="s">
        <v>1</v>
      </c>
      <c r="I939" s="175"/>
      <c r="L939" s="172"/>
      <c r="M939" s="176"/>
      <c r="T939" s="177"/>
      <c r="AT939" s="173" t="s">
        <v>250</v>
      </c>
      <c r="AU939" s="173" t="s">
        <v>89</v>
      </c>
      <c r="AV939" s="14" t="s">
        <v>21</v>
      </c>
      <c r="AW939" s="14" t="s">
        <v>36</v>
      </c>
      <c r="AX939" s="14" t="s">
        <v>81</v>
      </c>
      <c r="AY939" s="173" t="s">
        <v>230</v>
      </c>
    </row>
    <row r="940" spans="2:65" s="12" customFormat="1" ht="11.25">
      <c r="B940" s="151"/>
      <c r="D940" s="152" t="s">
        <v>250</v>
      </c>
      <c r="E940" s="153" t="s">
        <v>1</v>
      </c>
      <c r="F940" s="154" t="s">
        <v>996</v>
      </c>
      <c r="H940" s="155">
        <v>14.96</v>
      </c>
      <c r="I940" s="156"/>
      <c r="L940" s="151"/>
      <c r="M940" s="157"/>
      <c r="T940" s="158"/>
      <c r="AT940" s="153" t="s">
        <v>250</v>
      </c>
      <c r="AU940" s="153" t="s">
        <v>89</v>
      </c>
      <c r="AV940" s="12" t="s">
        <v>89</v>
      </c>
      <c r="AW940" s="12" t="s">
        <v>36</v>
      </c>
      <c r="AX940" s="12" t="s">
        <v>21</v>
      </c>
      <c r="AY940" s="153" t="s">
        <v>230</v>
      </c>
    </row>
    <row r="941" spans="2:65" s="1" customFormat="1" ht="11.25">
      <c r="B941" s="32"/>
      <c r="D941" s="152" t="s">
        <v>257</v>
      </c>
      <c r="F941" s="166" t="s">
        <v>313</v>
      </c>
      <c r="L941" s="32"/>
      <c r="M941" s="167"/>
      <c r="T941" s="56"/>
      <c r="AU941" s="17" t="s">
        <v>89</v>
      </c>
    </row>
    <row r="942" spans="2:65" s="1" customFormat="1" ht="11.25">
      <c r="B942" s="32"/>
      <c r="D942" s="152" t="s">
        <v>257</v>
      </c>
      <c r="F942" s="168" t="s">
        <v>302</v>
      </c>
      <c r="H942" s="169">
        <v>0</v>
      </c>
      <c r="L942" s="32"/>
      <c r="M942" s="167"/>
      <c r="T942" s="56"/>
      <c r="AU942" s="17" t="s">
        <v>89</v>
      </c>
    </row>
    <row r="943" spans="2:65" s="1" customFormat="1" ht="11.25">
      <c r="B943" s="32"/>
      <c r="D943" s="152" t="s">
        <v>257</v>
      </c>
      <c r="F943" s="168" t="s">
        <v>1698</v>
      </c>
      <c r="H943" s="169">
        <v>6.6</v>
      </c>
      <c r="L943" s="32"/>
      <c r="M943" s="167"/>
      <c r="T943" s="56"/>
      <c r="AU943" s="17" t="s">
        <v>89</v>
      </c>
    </row>
    <row r="944" spans="2:65" s="1" customFormat="1" ht="11.25">
      <c r="B944" s="32"/>
      <c r="D944" s="152" t="s">
        <v>257</v>
      </c>
      <c r="F944" s="168" t="s">
        <v>1699</v>
      </c>
      <c r="H944" s="169">
        <v>8.36</v>
      </c>
      <c r="L944" s="32"/>
      <c r="M944" s="167"/>
      <c r="T944" s="56"/>
      <c r="AU944" s="17" t="s">
        <v>89</v>
      </c>
    </row>
    <row r="945" spans="2:65" s="1" customFormat="1" ht="11.25">
      <c r="B945" s="32"/>
      <c r="D945" s="152" t="s">
        <v>257</v>
      </c>
      <c r="F945" s="168" t="s">
        <v>252</v>
      </c>
      <c r="H945" s="169">
        <v>14.96</v>
      </c>
      <c r="L945" s="32"/>
      <c r="M945" s="167"/>
      <c r="T945" s="56"/>
      <c r="AU945" s="17" t="s">
        <v>89</v>
      </c>
    </row>
    <row r="946" spans="2:65" s="1" customFormat="1" ht="24.2" customHeight="1">
      <c r="B946" s="32"/>
      <c r="C946" s="138" t="s">
        <v>853</v>
      </c>
      <c r="D946" s="138" t="s">
        <v>232</v>
      </c>
      <c r="E946" s="139" t="s">
        <v>839</v>
      </c>
      <c r="F946" s="140" t="s">
        <v>656</v>
      </c>
      <c r="G946" s="141" t="s">
        <v>434</v>
      </c>
      <c r="H946" s="142">
        <v>2.992</v>
      </c>
      <c r="I946" s="143"/>
      <c r="J946" s="144">
        <f>ROUND(I946*H946,2)</f>
        <v>0</v>
      </c>
      <c r="K946" s="140" t="s">
        <v>236</v>
      </c>
      <c r="L946" s="32"/>
      <c r="M946" s="145" t="s">
        <v>1</v>
      </c>
      <c r="N946" s="146" t="s">
        <v>46</v>
      </c>
      <c r="P946" s="147">
        <f>O946*H946</f>
        <v>0</v>
      </c>
      <c r="Q946" s="147">
        <v>0</v>
      </c>
      <c r="R946" s="147">
        <f>Q946*H946</f>
        <v>0</v>
      </c>
      <c r="S946" s="147">
        <v>0</v>
      </c>
      <c r="T946" s="148">
        <f>S946*H946</f>
        <v>0</v>
      </c>
      <c r="AR946" s="149" t="s">
        <v>237</v>
      </c>
      <c r="AT946" s="149" t="s">
        <v>232</v>
      </c>
      <c r="AU946" s="149" t="s">
        <v>89</v>
      </c>
      <c r="AY946" s="17" t="s">
        <v>230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21</v>
      </c>
      <c r="BK946" s="150">
        <f>ROUND(I946*H946,2)</f>
        <v>0</v>
      </c>
      <c r="BL946" s="17" t="s">
        <v>237</v>
      </c>
      <c r="BM946" s="149" t="s">
        <v>998</v>
      </c>
    </row>
    <row r="947" spans="2:65" s="14" customFormat="1" ht="11.25">
      <c r="B947" s="172"/>
      <c r="D947" s="152" t="s">
        <v>250</v>
      </c>
      <c r="E947" s="173" t="s">
        <v>1</v>
      </c>
      <c r="F947" s="174" t="s">
        <v>841</v>
      </c>
      <c r="H947" s="173" t="s">
        <v>1</v>
      </c>
      <c r="I947" s="175"/>
      <c r="L947" s="172"/>
      <c r="M947" s="176"/>
      <c r="T947" s="177"/>
      <c r="AT947" s="173" t="s">
        <v>250</v>
      </c>
      <c r="AU947" s="173" t="s">
        <v>89</v>
      </c>
      <c r="AV947" s="14" t="s">
        <v>21</v>
      </c>
      <c r="AW947" s="14" t="s">
        <v>36</v>
      </c>
      <c r="AX947" s="14" t="s">
        <v>81</v>
      </c>
      <c r="AY947" s="173" t="s">
        <v>230</v>
      </c>
    </row>
    <row r="948" spans="2:65" s="12" customFormat="1" ht="11.25">
      <c r="B948" s="151"/>
      <c r="D948" s="152" t="s">
        <v>250</v>
      </c>
      <c r="E948" s="153" t="s">
        <v>1</v>
      </c>
      <c r="F948" s="154" t="s">
        <v>999</v>
      </c>
      <c r="H948" s="155">
        <v>2.992</v>
      </c>
      <c r="I948" s="156"/>
      <c r="L948" s="151"/>
      <c r="M948" s="157"/>
      <c r="T948" s="158"/>
      <c r="AT948" s="153" t="s">
        <v>250</v>
      </c>
      <c r="AU948" s="153" t="s">
        <v>89</v>
      </c>
      <c r="AV948" s="12" t="s">
        <v>89</v>
      </c>
      <c r="AW948" s="12" t="s">
        <v>36</v>
      </c>
      <c r="AX948" s="12" t="s">
        <v>21</v>
      </c>
      <c r="AY948" s="153" t="s">
        <v>230</v>
      </c>
    </row>
    <row r="949" spans="2:65" s="1" customFormat="1" ht="11.25">
      <c r="B949" s="32"/>
      <c r="D949" s="152" t="s">
        <v>257</v>
      </c>
      <c r="F949" s="166" t="s">
        <v>313</v>
      </c>
      <c r="L949" s="32"/>
      <c r="M949" s="167"/>
      <c r="T949" s="56"/>
      <c r="AU949" s="17" t="s">
        <v>89</v>
      </c>
    </row>
    <row r="950" spans="2:65" s="1" customFormat="1" ht="11.25">
      <c r="B950" s="32"/>
      <c r="D950" s="152" t="s">
        <v>257</v>
      </c>
      <c r="F950" s="168" t="s">
        <v>302</v>
      </c>
      <c r="H950" s="169">
        <v>0</v>
      </c>
      <c r="L950" s="32"/>
      <c r="M950" s="167"/>
      <c r="T950" s="56"/>
      <c r="AU950" s="17" t="s">
        <v>89</v>
      </c>
    </row>
    <row r="951" spans="2:65" s="1" customFormat="1" ht="11.25">
      <c r="B951" s="32"/>
      <c r="D951" s="152" t="s">
        <v>257</v>
      </c>
      <c r="F951" s="168" t="s">
        <v>1698</v>
      </c>
      <c r="H951" s="169">
        <v>6.6</v>
      </c>
      <c r="L951" s="32"/>
      <c r="M951" s="167"/>
      <c r="T951" s="56"/>
      <c r="AU951" s="17" t="s">
        <v>89</v>
      </c>
    </row>
    <row r="952" spans="2:65" s="1" customFormat="1" ht="11.25">
      <c r="B952" s="32"/>
      <c r="D952" s="152" t="s">
        <v>257</v>
      </c>
      <c r="F952" s="168" t="s">
        <v>1699</v>
      </c>
      <c r="H952" s="169">
        <v>8.36</v>
      </c>
      <c r="L952" s="32"/>
      <c r="M952" s="167"/>
      <c r="T952" s="56"/>
      <c r="AU952" s="17" t="s">
        <v>89</v>
      </c>
    </row>
    <row r="953" spans="2:65" s="1" customFormat="1" ht="11.25">
      <c r="B953" s="32"/>
      <c r="D953" s="152" t="s">
        <v>257</v>
      </c>
      <c r="F953" s="168" t="s">
        <v>252</v>
      </c>
      <c r="H953" s="169">
        <v>14.96</v>
      </c>
      <c r="L953" s="32"/>
      <c r="M953" s="167"/>
      <c r="T953" s="56"/>
      <c r="AU953" s="17" t="s">
        <v>89</v>
      </c>
    </row>
    <row r="954" spans="2:65" s="1" customFormat="1" ht="37.9" customHeight="1">
      <c r="B954" s="32"/>
      <c r="C954" s="138" t="s">
        <v>862</v>
      </c>
      <c r="D954" s="138" t="s">
        <v>232</v>
      </c>
      <c r="E954" s="139" t="s">
        <v>844</v>
      </c>
      <c r="F954" s="140" t="s">
        <v>845</v>
      </c>
      <c r="G954" s="141" t="s">
        <v>434</v>
      </c>
      <c r="H954" s="142">
        <v>2.992</v>
      </c>
      <c r="I954" s="143"/>
      <c r="J954" s="144">
        <f>ROUND(I954*H954,2)</f>
        <v>0</v>
      </c>
      <c r="K954" s="140" t="s">
        <v>236</v>
      </c>
      <c r="L954" s="32"/>
      <c r="M954" s="145" t="s">
        <v>1</v>
      </c>
      <c r="N954" s="146" t="s">
        <v>46</v>
      </c>
      <c r="P954" s="147">
        <f>O954*H954</f>
        <v>0</v>
      </c>
      <c r="Q954" s="147">
        <v>0</v>
      </c>
      <c r="R954" s="147">
        <f>Q954*H954</f>
        <v>0</v>
      </c>
      <c r="S954" s="147">
        <v>0</v>
      </c>
      <c r="T954" s="148">
        <f>S954*H954</f>
        <v>0</v>
      </c>
      <c r="AR954" s="149" t="s">
        <v>237</v>
      </c>
      <c r="AT954" s="149" t="s">
        <v>232</v>
      </c>
      <c r="AU954" s="149" t="s">
        <v>89</v>
      </c>
      <c r="AY954" s="17" t="s">
        <v>230</v>
      </c>
      <c r="BE954" s="150">
        <f>IF(N954="základní",J954,0)</f>
        <v>0</v>
      </c>
      <c r="BF954" s="150">
        <f>IF(N954="snížená",J954,0)</f>
        <v>0</v>
      </c>
      <c r="BG954" s="150">
        <f>IF(N954="zákl. přenesená",J954,0)</f>
        <v>0</v>
      </c>
      <c r="BH954" s="150">
        <f>IF(N954="sníž. přenesená",J954,0)</f>
        <v>0</v>
      </c>
      <c r="BI954" s="150">
        <f>IF(N954="nulová",J954,0)</f>
        <v>0</v>
      </c>
      <c r="BJ954" s="17" t="s">
        <v>21</v>
      </c>
      <c r="BK954" s="150">
        <f>ROUND(I954*H954,2)</f>
        <v>0</v>
      </c>
      <c r="BL954" s="17" t="s">
        <v>237</v>
      </c>
      <c r="BM954" s="149" t="s">
        <v>1001</v>
      </c>
    </row>
    <row r="955" spans="2:65" s="1" customFormat="1" ht="24.2" customHeight="1">
      <c r="B955" s="32"/>
      <c r="C955" s="138" t="s">
        <v>27</v>
      </c>
      <c r="D955" s="138" t="s">
        <v>232</v>
      </c>
      <c r="E955" s="139" t="s">
        <v>947</v>
      </c>
      <c r="F955" s="140" t="s">
        <v>948</v>
      </c>
      <c r="G955" s="141" t="s">
        <v>350</v>
      </c>
      <c r="H955" s="142">
        <v>18.416</v>
      </c>
      <c r="I955" s="143"/>
      <c r="J955" s="144">
        <f>ROUND(I955*H955,2)</f>
        <v>0</v>
      </c>
      <c r="K955" s="140" t="s">
        <v>236</v>
      </c>
      <c r="L955" s="32"/>
      <c r="M955" s="145" t="s">
        <v>1</v>
      </c>
      <c r="N955" s="146" t="s">
        <v>46</v>
      </c>
      <c r="P955" s="147">
        <f>O955*H955</f>
        <v>0</v>
      </c>
      <c r="Q955" s="147">
        <v>0</v>
      </c>
      <c r="R955" s="147">
        <f>Q955*H955</f>
        <v>0</v>
      </c>
      <c r="S955" s="147">
        <v>0</v>
      </c>
      <c r="T955" s="148">
        <f>S955*H955</f>
        <v>0</v>
      </c>
      <c r="AR955" s="149" t="s">
        <v>237</v>
      </c>
      <c r="AT955" s="149" t="s">
        <v>232</v>
      </c>
      <c r="AU955" s="149" t="s">
        <v>89</v>
      </c>
      <c r="AY955" s="17" t="s">
        <v>230</v>
      </c>
      <c r="BE955" s="150">
        <f>IF(N955="základní",J955,0)</f>
        <v>0</v>
      </c>
      <c r="BF955" s="150">
        <f>IF(N955="snížená",J955,0)</f>
        <v>0</v>
      </c>
      <c r="BG955" s="150">
        <f>IF(N955="zákl. přenesená",J955,0)</f>
        <v>0</v>
      </c>
      <c r="BH955" s="150">
        <f>IF(N955="sníž. přenesená",J955,0)</f>
        <v>0</v>
      </c>
      <c r="BI955" s="150">
        <f>IF(N955="nulová",J955,0)</f>
        <v>0</v>
      </c>
      <c r="BJ955" s="17" t="s">
        <v>21</v>
      </c>
      <c r="BK955" s="150">
        <f>ROUND(I955*H955,2)</f>
        <v>0</v>
      </c>
      <c r="BL955" s="17" t="s">
        <v>237</v>
      </c>
      <c r="BM955" s="149" t="s">
        <v>1003</v>
      </c>
    </row>
    <row r="956" spans="2:65" s="11" customFormat="1" ht="22.9" customHeight="1">
      <c r="B956" s="126"/>
      <c r="D956" s="127" t="s">
        <v>80</v>
      </c>
      <c r="E956" s="136" t="s">
        <v>1004</v>
      </c>
      <c r="F956" s="136" t="s">
        <v>1005</v>
      </c>
      <c r="I956" s="129"/>
      <c r="J956" s="137">
        <f>BK956</f>
        <v>0</v>
      </c>
      <c r="L956" s="126"/>
      <c r="M956" s="131"/>
      <c r="P956" s="132">
        <f>SUM(P957:P1027)</f>
        <v>0</v>
      </c>
      <c r="R956" s="132">
        <f>SUM(R957:R1027)</f>
        <v>2.1633160000000005</v>
      </c>
      <c r="T956" s="133">
        <f>SUM(T957:T1027)</f>
        <v>1.0649999999999999</v>
      </c>
      <c r="AR956" s="127" t="s">
        <v>21</v>
      </c>
      <c r="AT956" s="134" t="s">
        <v>80</v>
      </c>
      <c r="AU956" s="134" t="s">
        <v>21</v>
      </c>
      <c r="AY956" s="127" t="s">
        <v>230</v>
      </c>
      <c r="BK956" s="135">
        <f>SUM(BK957:BK1027)</f>
        <v>0</v>
      </c>
    </row>
    <row r="957" spans="2:65" s="1" customFormat="1" ht="24.2" customHeight="1">
      <c r="B957" s="32"/>
      <c r="C957" s="138" t="s">
        <v>871</v>
      </c>
      <c r="D957" s="138" t="s">
        <v>232</v>
      </c>
      <c r="E957" s="139" t="s">
        <v>1770</v>
      </c>
      <c r="F957" s="140" t="s">
        <v>1771</v>
      </c>
      <c r="G957" s="141" t="s">
        <v>276</v>
      </c>
      <c r="H957" s="142">
        <v>2</v>
      </c>
      <c r="I957" s="143"/>
      <c r="J957" s="144">
        <f>ROUND(I957*H957,2)</f>
        <v>0</v>
      </c>
      <c r="K957" s="140" t="s">
        <v>236</v>
      </c>
      <c r="L957" s="32"/>
      <c r="M957" s="145" t="s">
        <v>1</v>
      </c>
      <c r="N957" s="146" t="s">
        <v>46</v>
      </c>
      <c r="P957" s="147">
        <f>O957*H957</f>
        <v>0</v>
      </c>
      <c r="Q957" s="147">
        <v>0</v>
      </c>
      <c r="R957" s="147">
        <f>Q957*H957</f>
        <v>0</v>
      </c>
      <c r="S957" s="147">
        <v>0.22</v>
      </c>
      <c r="T957" s="148">
        <f>S957*H957</f>
        <v>0.44</v>
      </c>
      <c r="AR957" s="149" t="s">
        <v>237</v>
      </c>
      <c r="AT957" s="149" t="s">
        <v>232</v>
      </c>
      <c r="AU957" s="149" t="s">
        <v>89</v>
      </c>
      <c r="AY957" s="17" t="s">
        <v>230</v>
      </c>
      <c r="BE957" s="150">
        <f>IF(N957="základní",J957,0)</f>
        <v>0</v>
      </c>
      <c r="BF957" s="150">
        <f>IF(N957="snížená",J957,0)</f>
        <v>0</v>
      </c>
      <c r="BG957" s="150">
        <f>IF(N957="zákl. přenesená",J957,0)</f>
        <v>0</v>
      </c>
      <c r="BH957" s="150">
        <f>IF(N957="sníž. přenesená",J957,0)</f>
        <v>0</v>
      </c>
      <c r="BI957" s="150">
        <f>IF(N957="nulová",J957,0)</f>
        <v>0</v>
      </c>
      <c r="BJ957" s="17" t="s">
        <v>21</v>
      </c>
      <c r="BK957" s="150">
        <f>ROUND(I957*H957,2)</f>
        <v>0</v>
      </c>
      <c r="BL957" s="17" t="s">
        <v>237</v>
      </c>
      <c r="BM957" s="149" t="s">
        <v>1016</v>
      </c>
    </row>
    <row r="958" spans="2:65" s="14" customFormat="1" ht="11.25">
      <c r="B958" s="172"/>
      <c r="D958" s="152" t="s">
        <v>250</v>
      </c>
      <c r="E958" s="173" t="s">
        <v>1</v>
      </c>
      <c r="F958" s="174" t="s">
        <v>1017</v>
      </c>
      <c r="H958" s="173" t="s">
        <v>1</v>
      </c>
      <c r="I958" s="175"/>
      <c r="L958" s="172"/>
      <c r="M958" s="176"/>
      <c r="T958" s="177"/>
      <c r="AT958" s="173" t="s">
        <v>250</v>
      </c>
      <c r="AU958" s="173" t="s">
        <v>89</v>
      </c>
      <c r="AV958" s="14" t="s">
        <v>21</v>
      </c>
      <c r="AW958" s="14" t="s">
        <v>36</v>
      </c>
      <c r="AX958" s="14" t="s">
        <v>81</v>
      </c>
      <c r="AY958" s="173" t="s">
        <v>230</v>
      </c>
    </row>
    <row r="959" spans="2:65" s="14" customFormat="1" ht="11.25">
      <c r="B959" s="172"/>
      <c r="D959" s="152" t="s">
        <v>250</v>
      </c>
      <c r="E959" s="173" t="s">
        <v>1</v>
      </c>
      <c r="F959" s="174" t="s">
        <v>761</v>
      </c>
      <c r="H959" s="173" t="s">
        <v>1</v>
      </c>
      <c r="I959" s="175"/>
      <c r="L959" s="172"/>
      <c r="M959" s="176"/>
      <c r="T959" s="177"/>
      <c r="AT959" s="173" t="s">
        <v>250</v>
      </c>
      <c r="AU959" s="173" t="s">
        <v>89</v>
      </c>
      <c r="AV959" s="14" t="s">
        <v>21</v>
      </c>
      <c r="AW959" s="14" t="s">
        <v>36</v>
      </c>
      <c r="AX959" s="14" t="s">
        <v>81</v>
      </c>
      <c r="AY959" s="173" t="s">
        <v>230</v>
      </c>
    </row>
    <row r="960" spans="2:65" s="12" customFormat="1" ht="11.25">
      <c r="B960" s="151"/>
      <c r="D960" s="152" t="s">
        <v>250</v>
      </c>
      <c r="E960" s="153" t="s">
        <v>1</v>
      </c>
      <c r="F960" s="154" t="s">
        <v>1018</v>
      </c>
      <c r="H960" s="155">
        <v>2</v>
      </c>
      <c r="I960" s="156"/>
      <c r="L960" s="151"/>
      <c r="M960" s="157"/>
      <c r="T960" s="158"/>
      <c r="AT960" s="153" t="s">
        <v>250</v>
      </c>
      <c r="AU960" s="153" t="s">
        <v>89</v>
      </c>
      <c r="AV960" s="12" t="s">
        <v>89</v>
      </c>
      <c r="AW960" s="12" t="s">
        <v>36</v>
      </c>
      <c r="AX960" s="12" t="s">
        <v>21</v>
      </c>
      <c r="AY960" s="153" t="s">
        <v>230</v>
      </c>
    </row>
    <row r="961" spans="2:65" s="1" customFormat="1" ht="11.25">
      <c r="B961" s="32"/>
      <c r="D961" s="152" t="s">
        <v>257</v>
      </c>
      <c r="F961" s="166" t="s">
        <v>1019</v>
      </c>
      <c r="L961" s="32"/>
      <c r="M961" s="167"/>
      <c r="T961" s="56"/>
      <c r="AU961" s="17" t="s">
        <v>89</v>
      </c>
    </row>
    <row r="962" spans="2:65" s="1" customFormat="1" ht="11.25">
      <c r="B962" s="32"/>
      <c r="D962" s="152" t="s">
        <v>257</v>
      </c>
      <c r="F962" s="168" t="s">
        <v>1020</v>
      </c>
      <c r="H962" s="169">
        <v>0</v>
      </c>
      <c r="L962" s="32"/>
      <c r="M962" s="167"/>
      <c r="T962" s="56"/>
      <c r="AU962" s="17" t="s">
        <v>89</v>
      </c>
    </row>
    <row r="963" spans="2:65" s="1" customFormat="1" ht="11.25">
      <c r="B963" s="32"/>
      <c r="D963" s="152" t="s">
        <v>257</v>
      </c>
      <c r="F963" s="168" t="s">
        <v>1789</v>
      </c>
      <c r="H963" s="169">
        <v>3.1</v>
      </c>
      <c r="L963" s="32"/>
      <c r="M963" s="167"/>
      <c r="T963" s="56"/>
      <c r="AU963" s="17" t="s">
        <v>89</v>
      </c>
    </row>
    <row r="964" spans="2:65" s="1" customFormat="1" ht="11.25">
      <c r="B964" s="32"/>
      <c r="D964" s="152" t="s">
        <v>257</v>
      </c>
      <c r="F964" s="168" t="s">
        <v>252</v>
      </c>
      <c r="H964" s="169">
        <v>3.1</v>
      </c>
      <c r="L964" s="32"/>
      <c r="M964" s="167"/>
      <c r="T964" s="56"/>
      <c r="AU964" s="17" t="s">
        <v>89</v>
      </c>
    </row>
    <row r="965" spans="2:65" s="1" customFormat="1" ht="11.25">
      <c r="B965" s="32"/>
      <c r="D965" s="152" t="s">
        <v>257</v>
      </c>
      <c r="F965" s="166" t="s">
        <v>331</v>
      </c>
      <c r="L965" s="32"/>
      <c r="M965" s="167"/>
      <c r="T965" s="56"/>
      <c r="AU965" s="17" t="s">
        <v>89</v>
      </c>
    </row>
    <row r="966" spans="2:65" s="1" customFormat="1" ht="11.25">
      <c r="B966" s="32"/>
      <c r="D966" s="152" t="s">
        <v>257</v>
      </c>
      <c r="F966" s="168" t="s">
        <v>332</v>
      </c>
      <c r="H966" s="169">
        <v>0</v>
      </c>
      <c r="L966" s="32"/>
      <c r="M966" s="167"/>
      <c r="T966" s="56"/>
      <c r="AU966" s="17" t="s">
        <v>89</v>
      </c>
    </row>
    <row r="967" spans="2:65" s="1" customFormat="1" ht="11.25">
      <c r="B967" s="32"/>
      <c r="D967" s="152" t="s">
        <v>257</v>
      </c>
      <c r="F967" s="168" t="s">
        <v>1707</v>
      </c>
      <c r="H967" s="169">
        <v>1.1000000000000001</v>
      </c>
      <c r="L967" s="32"/>
      <c r="M967" s="167"/>
      <c r="T967" s="56"/>
      <c r="AU967" s="17" t="s">
        <v>89</v>
      </c>
    </row>
    <row r="968" spans="2:65" s="1" customFormat="1" ht="11.25">
      <c r="B968" s="32"/>
      <c r="D968" s="152" t="s">
        <v>257</v>
      </c>
      <c r="F968" s="168" t="s">
        <v>288</v>
      </c>
      <c r="H968" s="169">
        <v>1.1000000000000001</v>
      </c>
      <c r="L968" s="32"/>
      <c r="M968" s="167"/>
      <c r="T968" s="56"/>
      <c r="AU968" s="17" t="s">
        <v>89</v>
      </c>
    </row>
    <row r="969" spans="2:65" s="1" customFormat="1" ht="24.2" customHeight="1">
      <c r="B969" s="32"/>
      <c r="C969" s="138" t="s">
        <v>874</v>
      </c>
      <c r="D969" s="138" t="s">
        <v>232</v>
      </c>
      <c r="E969" s="139" t="s">
        <v>770</v>
      </c>
      <c r="F969" s="140" t="s">
        <v>771</v>
      </c>
      <c r="G969" s="141" t="s">
        <v>247</v>
      </c>
      <c r="H969" s="142">
        <v>2</v>
      </c>
      <c r="I969" s="143"/>
      <c r="J969" s="144">
        <f>ROUND(I969*H969,2)</f>
        <v>0</v>
      </c>
      <c r="K969" s="140" t="s">
        <v>236</v>
      </c>
      <c r="L969" s="32"/>
      <c r="M969" s="145" t="s">
        <v>1</v>
      </c>
      <c r="N969" s="146" t="s">
        <v>46</v>
      </c>
      <c r="P969" s="147">
        <f>O969*H969</f>
        <v>0</v>
      </c>
      <c r="Q969" s="147">
        <v>0</v>
      </c>
      <c r="R969" s="147">
        <f>Q969*H969</f>
        <v>0</v>
      </c>
      <c r="S969" s="147">
        <v>0</v>
      </c>
      <c r="T969" s="148">
        <f>S969*H969</f>
        <v>0</v>
      </c>
      <c r="AR969" s="149" t="s">
        <v>237</v>
      </c>
      <c r="AT969" s="149" t="s">
        <v>232</v>
      </c>
      <c r="AU969" s="149" t="s">
        <v>89</v>
      </c>
      <c r="AY969" s="17" t="s">
        <v>230</v>
      </c>
      <c r="BE969" s="150">
        <f>IF(N969="základní",J969,0)</f>
        <v>0</v>
      </c>
      <c r="BF969" s="150">
        <f>IF(N969="snížená",J969,0)</f>
        <v>0</v>
      </c>
      <c r="BG969" s="150">
        <f>IF(N969="zákl. přenesená",J969,0)</f>
        <v>0</v>
      </c>
      <c r="BH969" s="150">
        <f>IF(N969="sníž. přenesená",J969,0)</f>
        <v>0</v>
      </c>
      <c r="BI969" s="150">
        <f>IF(N969="nulová",J969,0)</f>
        <v>0</v>
      </c>
      <c r="BJ969" s="17" t="s">
        <v>21</v>
      </c>
      <c r="BK969" s="150">
        <f>ROUND(I969*H969,2)</f>
        <v>0</v>
      </c>
      <c r="BL969" s="17" t="s">
        <v>237</v>
      </c>
      <c r="BM969" s="149" t="s">
        <v>1023</v>
      </c>
    </row>
    <row r="970" spans="2:65" s="14" customFormat="1" ht="11.25">
      <c r="B970" s="172"/>
      <c r="D970" s="152" t="s">
        <v>250</v>
      </c>
      <c r="E970" s="173" t="s">
        <v>1</v>
      </c>
      <c r="F970" s="174" t="s">
        <v>773</v>
      </c>
      <c r="H970" s="173" t="s">
        <v>1</v>
      </c>
      <c r="I970" s="175"/>
      <c r="L970" s="172"/>
      <c r="M970" s="176"/>
      <c r="T970" s="177"/>
      <c r="AT970" s="173" t="s">
        <v>250</v>
      </c>
      <c r="AU970" s="173" t="s">
        <v>89</v>
      </c>
      <c r="AV970" s="14" t="s">
        <v>21</v>
      </c>
      <c r="AW970" s="14" t="s">
        <v>36</v>
      </c>
      <c r="AX970" s="14" t="s">
        <v>81</v>
      </c>
      <c r="AY970" s="173" t="s">
        <v>230</v>
      </c>
    </row>
    <row r="971" spans="2:65" s="14" customFormat="1" ht="11.25">
      <c r="B971" s="172"/>
      <c r="D971" s="152" t="s">
        <v>250</v>
      </c>
      <c r="E971" s="173" t="s">
        <v>1</v>
      </c>
      <c r="F971" s="174" t="s">
        <v>1010</v>
      </c>
      <c r="H971" s="173" t="s">
        <v>1</v>
      </c>
      <c r="I971" s="175"/>
      <c r="L971" s="172"/>
      <c r="M971" s="176"/>
      <c r="T971" s="177"/>
      <c r="AT971" s="173" t="s">
        <v>250</v>
      </c>
      <c r="AU971" s="173" t="s">
        <v>89</v>
      </c>
      <c r="AV971" s="14" t="s">
        <v>21</v>
      </c>
      <c r="AW971" s="14" t="s">
        <v>36</v>
      </c>
      <c r="AX971" s="14" t="s">
        <v>81</v>
      </c>
      <c r="AY971" s="173" t="s">
        <v>230</v>
      </c>
    </row>
    <row r="972" spans="2:65" s="12" customFormat="1" ht="11.25">
      <c r="B972" s="151"/>
      <c r="D972" s="152" t="s">
        <v>250</v>
      </c>
      <c r="E972" s="153" t="s">
        <v>1</v>
      </c>
      <c r="F972" s="154" t="s">
        <v>1717</v>
      </c>
      <c r="H972" s="155">
        <v>2</v>
      </c>
      <c r="I972" s="156"/>
      <c r="L972" s="151"/>
      <c r="M972" s="157"/>
      <c r="T972" s="158"/>
      <c r="AT972" s="153" t="s">
        <v>250</v>
      </c>
      <c r="AU972" s="153" t="s">
        <v>89</v>
      </c>
      <c r="AV972" s="12" t="s">
        <v>89</v>
      </c>
      <c r="AW972" s="12" t="s">
        <v>36</v>
      </c>
      <c r="AX972" s="12" t="s">
        <v>21</v>
      </c>
      <c r="AY972" s="153" t="s">
        <v>230</v>
      </c>
    </row>
    <row r="973" spans="2:65" s="1" customFormat="1" ht="21.75" customHeight="1">
      <c r="B973" s="32"/>
      <c r="C973" s="138" t="s">
        <v>876</v>
      </c>
      <c r="D973" s="138" t="s">
        <v>232</v>
      </c>
      <c r="E973" s="139" t="s">
        <v>379</v>
      </c>
      <c r="F973" s="140" t="s">
        <v>380</v>
      </c>
      <c r="G973" s="141" t="s">
        <v>350</v>
      </c>
      <c r="H973" s="142">
        <v>0.44</v>
      </c>
      <c r="I973" s="143"/>
      <c r="J973" s="144">
        <f>ROUND(I973*H973,2)</f>
        <v>0</v>
      </c>
      <c r="K973" s="140" t="s">
        <v>236</v>
      </c>
      <c r="L973" s="32"/>
      <c r="M973" s="145" t="s">
        <v>1</v>
      </c>
      <c r="N973" s="146" t="s">
        <v>46</v>
      </c>
      <c r="P973" s="147">
        <f>O973*H973</f>
        <v>0</v>
      </c>
      <c r="Q973" s="147">
        <v>0</v>
      </c>
      <c r="R973" s="147">
        <f>Q973*H973</f>
        <v>0</v>
      </c>
      <c r="S973" s="147">
        <v>0</v>
      </c>
      <c r="T973" s="148">
        <f>S973*H973</f>
        <v>0</v>
      </c>
      <c r="AR973" s="149" t="s">
        <v>237</v>
      </c>
      <c r="AT973" s="149" t="s">
        <v>232</v>
      </c>
      <c r="AU973" s="149" t="s">
        <v>89</v>
      </c>
      <c r="AY973" s="17" t="s">
        <v>230</v>
      </c>
      <c r="BE973" s="150">
        <f>IF(N973="základní",J973,0)</f>
        <v>0</v>
      </c>
      <c r="BF973" s="150">
        <f>IF(N973="snížená",J973,0)</f>
        <v>0</v>
      </c>
      <c r="BG973" s="150">
        <f>IF(N973="zákl. přenesená",J973,0)</f>
        <v>0</v>
      </c>
      <c r="BH973" s="150">
        <f>IF(N973="sníž. přenesená",J973,0)</f>
        <v>0</v>
      </c>
      <c r="BI973" s="150">
        <f>IF(N973="nulová",J973,0)</f>
        <v>0</v>
      </c>
      <c r="BJ973" s="17" t="s">
        <v>21</v>
      </c>
      <c r="BK973" s="150">
        <f>ROUND(I973*H973,2)</f>
        <v>0</v>
      </c>
      <c r="BL973" s="17" t="s">
        <v>237</v>
      </c>
      <c r="BM973" s="149" t="s">
        <v>1025</v>
      </c>
    </row>
    <row r="974" spans="2:65" s="1" customFormat="1" ht="24.2" customHeight="1">
      <c r="B974" s="32"/>
      <c r="C974" s="138" t="s">
        <v>879</v>
      </c>
      <c r="D974" s="138" t="s">
        <v>232</v>
      </c>
      <c r="E974" s="139" t="s">
        <v>383</v>
      </c>
      <c r="F974" s="140" t="s">
        <v>384</v>
      </c>
      <c r="G974" s="141" t="s">
        <v>350</v>
      </c>
      <c r="H974" s="142">
        <v>3.96</v>
      </c>
      <c r="I974" s="143"/>
      <c r="J974" s="144">
        <f>ROUND(I974*H974,2)</f>
        <v>0</v>
      </c>
      <c r="K974" s="140" t="s">
        <v>236</v>
      </c>
      <c r="L974" s="32"/>
      <c r="M974" s="145" t="s">
        <v>1</v>
      </c>
      <c r="N974" s="146" t="s">
        <v>46</v>
      </c>
      <c r="P974" s="147">
        <f>O974*H974</f>
        <v>0</v>
      </c>
      <c r="Q974" s="147">
        <v>0</v>
      </c>
      <c r="R974" s="147">
        <f>Q974*H974</f>
        <v>0</v>
      </c>
      <c r="S974" s="147">
        <v>0</v>
      </c>
      <c r="T974" s="148">
        <f>S974*H974</f>
        <v>0</v>
      </c>
      <c r="AR974" s="149" t="s">
        <v>237</v>
      </c>
      <c r="AT974" s="149" t="s">
        <v>232</v>
      </c>
      <c r="AU974" s="149" t="s">
        <v>89</v>
      </c>
      <c r="AY974" s="17" t="s">
        <v>230</v>
      </c>
      <c r="BE974" s="150">
        <f>IF(N974="základní",J974,0)</f>
        <v>0</v>
      </c>
      <c r="BF974" s="150">
        <f>IF(N974="snížená",J974,0)</f>
        <v>0</v>
      </c>
      <c r="BG974" s="150">
        <f>IF(N974="zákl. přenesená",J974,0)</f>
        <v>0</v>
      </c>
      <c r="BH974" s="150">
        <f>IF(N974="sníž. přenesená",J974,0)</f>
        <v>0</v>
      </c>
      <c r="BI974" s="150">
        <f>IF(N974="nulová",J974,0)</f>
        <v>0</v>
      </c>
      <c r="BJ974" s="17" t="s">
        <v>21</v>
      </c>
      <c r="BK974" s="150">
        <f>ROUND(I974*H974,2)</f>
        <v>0</v>
      </c>
      <c r="BL974" s="17" t="s">
        <v>237</v>
      </c>
      <c r="BM974" s="149" t="s">
        <v>1027</v>
      </c>
    </row>
    <row r="975" spans="2:65" s="12" customFormat="1" ht="11.25">
      <c r="B975" s="151"/>
      <c r="D975" s="152" t="s">
        <v>250</v>
      </c>
      <c r="F975" s="154" t="s">
        <v>1790</v>
      </c>
      <c r="H975" s="155">
        <v>3.96</v>
      </c>
      <c r="I975" s="156"/>
      <c r="L975" s="151"/>
      <c r="M975" s="157"/>
      <c r="T975" s="158"/>
      <c r="AT975" s="153" t="s">
        <v>250</v>
      </c>
      <c r="AU975" s="153" t="s">
        <v>89</v>
      </c>
      <c r="AV975" s="12" t="s">
        <v>89</v>
      </c>
      <c r="AW975" s="12" t="s">
        <v>4</v>
      </c>
      <c r="AX975" s="12" t="s">
        <v>21</v>
      </c>
      <c r="AY975" s="153" t="s">
        <v>230</v>
      </c>
    </row>
    <row r="976" spans="2:65" s="1" customFormat="1" ht="21.75" customHeight="1">
      <c r="B976" s="32"/>
      <c r="C976" s="138" t="s">
        <v>881</v>
      </c>
      <c r="D976" s="138" t="s">
        <v>232</v>
      </c>
      <c r="E976" s="139" t="s">
        <v>423</v>
      </c>
      <c r="F976" s="140" t="s">
        <v>424</v>
      </c>
      <c r="G976" s="141" t="s">
        <v>350</v>
      </c>
      <c r="H976" s="142">
        <v>0.44</v>
      </c>
      <c r="I976" s="143"/>
      <c r="J976" s="144">
        <f>ROUND(I976*H976,2)</f>
        <v>0</v>
      </c>
      <c r="K976" s="140" t="s">
        <v>248</v>
      </c>
      <c r="L976" s="32"/>
      <c r="M976" s="145" t="s">
        <v>1</v>
      </c>
      <c r="N976" s="146" t="s">
        <v>46</v>
      </c>
      <c r="P976" s="147">
        <f>O976*H976</f>
        <v>0</v>
      </c>
      <c r="Q976" s="147">
        <v>0</v>
      </c>
      <c r="R976" s="147">
        <f>Q976*H976</f>
        <v>0</v>
      </c>
      <c r="S976" s="147">
        <v>0</v>
      </c>
      <c r="T976" s="148">
        <f>S976*H976</f>
        <v>0</v>
      </c>
      <c r="AR976" s="149" t="s">
        <v>237</v>
      </c>
      <c r="AT976" s="149" t="s">
        <v>232</v>
      </c>
      <c r="AU976" s="149" t="s">
        <v>89</v>
      </c>
      <c r="AY976" s="17" t="s">
        <v>230</v>
      </c>
      <c r="BE976" s="150">
        <f>IF(N976="základní",J976,0)</f>
        <v>0</v>
      </c>
      <c r="BF976" s="150">
        <f>IF(N976="snížená",J976,0)</f>
        <v>0</v>
      </c>
      <c r="BG976" s="150">
        <f>IF(N976="zákl. přenesená",J976,0)</f>
        <v>0</v>
      </c>
      <c r="BH976" s="150">
        <f>IF(N976="sníž. přenesená",J976,0)</f>
        <v>0</v>
      </c>
      <c r="BI976" s="150">
        <f>IF(N976="nulová",J976,0)</f>
        <v>0</v>
      </c>
      <c r="BJ976" s="17" t="s">
        <v>21</v>
      </c>
      <c r="BK976" s="150">
        <f>ROUND(I976*H976,2)</f>
        <v>0</v>
      </c>
      <c r="BL976" s="17" t="s">
        <v>237</v>
      </c>
      <c r="BM976" s="149" t="s">
        <v>1030</v>
      </c>
    </row>
    <row r="977" spans="2:65" s="1" customFormat="1" ht="33" customHeight="1">
      <c r="B977" s="32"/>
      <c r="C977" s="138" t="s">
        <v>885</v>
      </c>
      <c r="D977" s="138" t="s">
        <v>232</v>
      </c>
      <c r="E977" s="139" t="s">
        <v>1704</v>
      </c>
      <c r="F977" s="140" t="s">
        <v>1705</v>
      </c>
      <c r="G977" s="141" t="s">
        <v>276</v>
      </c>
      <c r="H977" s="142">
        <v>1</v>
      </c>
      <c r="I977" s="143"/>
      <c r="J977" s="144">
        <f>ROUND(I977*H977,2)</f>
        <v>0</v>
      </c>
      <c r="K977" s="140" t="s">
        <v>236</v>
      </c>
      <c r="L977" s="32"/>
      <c r="M977" s="145" t="s">
        <v>1</v>
      </c>
      <c r="N977" s="146" t="s">
        <v>46</v>
      </c>
      <c r="P977" s="147">
        <f>O977*H977</f>
        <v>0</v>
      </c>
      <c r="Q977" s="147">
        <v>0</v>
      </c>
      <c r="R977" s="147">
        <f>Q977*H977</f>
        <v>0</v>
      </c>
      <c r="S977" s="147">
        <v>0.625</v>
      </c>
      <c r="T977" s="148">
        <f>S977*H977</f>
        <v>0.625</v>
      </c>
      <c r="AR977" s="149" t="s">
        <v>237</v>
      </c>
      <c r="AT977" s="149" t="s">
        <v>232</v>
      </c>
      <c r="AU977" s="149" t="s">
        <v>89</v>
      </c>
      <c r="AY977" s="17" t="s">
        <v>230</v>
      </c>
      <c r="BE977" s="150">
        <f>IF(N977="základní",J977,0)</f>
        <v>0</v>
      </c>
      <c r="BF977" s="150">
        <f>IF(N977="snížená",J977,0)</f>
        <v>0</v>
      </c>
      <c r="BG977" s="150">
        <f>IF(N977="zákl. přenesená",J977,0)</f>
        <v>0</v>
      </c>
      <c r="BH977" s="150">
        <f>IF(N977="sníž. přenesená",J977,0)</f>
        <v>0</v>
      </c>
      <c r="BI977" s="150">
        <f>IF(N977="nulová",J977,0)</f>
        <v>0</v>
      </c>
      <c r="BJ977" s="17" t="s">
        <v>21</v>
      </c>
      <c r="BK977" s="150">
        <f>ROUND(I977*H977,2)</f>
        <v>0</v>
      </c>
      <c r="BL977" s="17" t="s">
        <v>237</v>
      </c>
      <c r="BM977" s="149" t="s">
        <v>1032</v>
      </c>
    </row>
    <row r="978" spans="2:65" s="14" customFormat="1" ht="11.25">
      <c r="B978" s="172"/>
      <c r="D978" s="152" t="s">
        <v>250</v>
      </c>
      <c r="E978" s="173" t="s">
        <v>1</v>
      </c>
      <c r="F978" s="174" t="s">
        <v>1033</v>
      </c>
      <c r="H978" s="173" t="s">
        <v>1</v>
      </c>
      <c r="I978" s="175"/>
      <c r="L978" s="172"/>
      <c r="M978" s="176"/>
      <c r="T978" s="177"/>
      <c r="AT978" s="173" t="s">
        <v>250</v>
      </c>
      <c r="AU978" s="173" t="s">
        <v>89</v>
      </c>
      <c r="AV978" s="14" t="s">
        <v>21</v>
      </c>
      <c r="AW978" s="14" t="s">
        <v>36</v>
      </c>
      <c r="AX978" s="14" t="s">
        <v>81</v>
      </c>
      <c r="AY978" s="173" t="s">
        <v>230</v>
      </c>
    </row>
    <row r="979" spans="2:65" s="14" customFormat="1" ht="11.25">
      <c r="B979" s="172"/>
      <c r="D979" s="152" t="s">
        <v>250</v>
      </c>
      <c r="E979" s="173" t="s">
        <v>1</v>
      </c>
      <c r="F979" s="174" t="s">
        <v>784</v>
      </c>
      <c r="H979" s="173" t="s">
        <v>1</v>
      </c>
      <c r="I979" s="175"/>
      <c r="L979" s="172"/>
      <c r="M979" s="176"/>
      <c r="T979" s="177"/>
      <c r="AT979" s="173" t="s">
        <v>250</v>
      </c>
      <c r="AU979" s="173" t="s">
        <v>89</v>
      </c>
      <c r="AV979" s="14" t="s">
        <v>21</v>
      </c>
      <c r="AW979" s="14" t="s">
        <v>36</v>
      </c>
      <c r="AX979" s="14" t="s">
        <v>81</v>
      </c>
      <c r="AY979" s="173" t="s">
        <v>230</v>
      </c>
    </row>
    <row r="980" spans="2:65" s="12" customFormat="1" ht="11.25">
      <c r="B980" s="151"/>
      <c r="D980" s="152" t="s">
        <v>250</v>
      </c>
      <c r="E980" s="153" t="s">
        <v>1</v>
      </c>
      <c r="F980" s="154" t="s">
        <v>1034</v>
      </c>
      <c r="H980" s="155">
        <v>1</v>
      </c>
      <c r="I980" s="156"/>
      <c r="L980" s="151"/>
      <c r="M980" s="157"/>
      <c r="T980" s="158"/>
      <c r="AT980" s="153" t="s">
        <v>250</v>
      </c>
      <c r="AU980" s="153" t="s">
        <v>89</v>
      </c>
      <c r="AV980" s="12" t="s">
        <v>89</v>
      </c>
      <c r="AW980" s="12" t="s">
        <v>36</v>
      </c>
      <c r="AX980" s="12" t="s">
        <v>21</v>
      </c>
      <c r="AY980" s="153" t="s">
        <v>230</v>
      </c>
    </row>
    <row r="981" spans="2:65" s="1" customFormat="1" ht="11.25">
      <c r="B981" s="32"/>
      <c r="D981" s="152" t="s">
        <v>257</v>
      </c>
      <c r="F981" s="166" t="s">
        <v>1035</v>
      </c>
      <c r="L981" s="32"/>
      <c r="M981" s="167"/>
      <c r="T981" s="56"/>
      <c r="AU981" s="17" t="s">
        <v>89</v>
      </c>
    </row>
    <row r="982" spans="2:65" s="1" customFormat="1" ht="11.25">
      <c r="B982" s="32"/>
      <c r="D982" s="152" t="s">
        <v>257</v>
      </c>
      <c r="F982" s="168" t="s">
        <v>1036</v>
      </c>
      <c r="H982" s="169">
        <v>0</v>
      </c>
      <c r="L982" s="32"/>
      <c r="M982" s="167"/>
      <c r="T982" s="56"/>
      <c r="AU982" s="17" t="s">
        <v>89</v>
      </c>
    </row>
    <row r="983" spans="2:65" s="1" customFormat="1" ht="11.25">
      <c r="B983" s="32"/>
      <c r="D983" s="152" t="s">
        <v>257</v>
      </c>
      <c r="F983" s="168" t="s">
        <v>1037</v>
      </c>
      <c r="H983" s="169">
        <v>0</v>
      </c>
      <c r="L983" s="32"/>
      <c r="M983" s="167"/>
      <c r="T983" s="56"/>
      <c r="AU983" s="17" t="s">
        <v>89</v>
      </c>
    </row>
    <row r="984" spans="2:65" s="1" customFormat="1" ht="11.25">
      <c r="B984" s="32"/>
      <c r="D984" s="152" t="s">
        <v>257</v>
      </c>
      <c r="F984" s="168" t="s">
        <v>1791</v>
      </c>
      <c r="H984" s="169">
        <v>2.1</v>
      </c>
      <c r="L984" s="32"/>
      <c r="M984" s="167"/>
      <c r="T984" s="56"/>
      <c r="AU984" s="17" t="s">
        <v>89</v>
      </c>
    </row>
    <row r="985" spans="2:65" s="1" customFormat="1" ht="11.25">
      <c r="B985" s="32"/>
      <c r="D985" s="152" t="s">
        <v>257</v>
      </c>
      <c r="F985" s="168" t="s">
        <v>252</v>
      </c>
      <c r="H985" s="169">
        <v>2.1</v>
      </c>
      <c r="L985" s="32"/>
      <c r="M985" s="167"/>
      <c r="T985" s="56"/>
      <c r="AU985" s="17" t="s">
        <v>89</v>
      </c>
    </row>
    <row r="986" spans="2:65" s="1" customFormat="1" ht="11.25">
      <c r="B986" s="32"/>
      <c r="D986" s="152" t="s">
        <v>257</v>
      </c>
      <c r="F986" s="166" t="s">
        <v>331</v>
      </c>
      <c r="L986" s="32"/>
      <c r="M986" s="167"/>
      <c r="T986" s="56"/>
      <c r="AU986" s="17" t="s">
        <v>89</v>
      </c>
    </row>
    <row r="987" spans="2:65" s="1" customFormat="1" ht="11.25">
      <c r="B987" s="32"/>
      <c r="D987" s="152" t="s">
        <v>257</v>
      </c>
      <c r="F987" s="168" t="s">
        <v>332</v>
      </c>
      <c r="H987" s="169">
        <v>0</v>
      </c>
      <c r="L987" s="32"/>
      <c r="M987" s="167"/>
      <c r="T987" s="56"/>
      <c r="AU987" s="17" t="s">
        <v>89</v>
      </c>
    </row>
    <row r="988" spans="2:65" s="1" customFormat="1" ht="11.25">
      <c r="B988" s="32"/>
      <c r="D988" s="152" t="s">
        <v>257</v>
      </c>
      <c r="F988" s="168" t="s">
        <v>1707</v>
      </c>
      <c r="H988" s="169">
        <v>1.1000000000000001</v>
      </c>
      <c r="L988" s="32"/>
      <c r="M988" s="167"/>
      <c r="T988" s="56"/>
      <c r="AU988" s="17" t="s">
        <v>89</v>
      </c>
    </row>
    <row r="989" spans="2:65" s="1" customFormat="1" ht="11.25">
      <c r="B989" s="32"/>
      <c r="D989" s="152" t="s">
        <v>257</v>
      </c>
      <c r="F989" s="168" t="s">
        <v>288</v>
      </c>
      <c r="H989" s="169">
        <v>1.1000000000000001</v>
      </c>
      <c r="L989" s="32"/>
      <c r="M989" s="167"/>
      <c r="T989" s="56"/>
      <c r="AU989" s="17" t="s">
        <v>89</v>
      </c>
    </row>
    <row r="990" spans="2:65" s="1" customFormat="1" ht="24.2" customHeight="1">
      <c r="B990" s="32"/>
      <c r="C990" s="138" t="s">
        <v>889</v>
      </c>
      <c r="D990" s="138" t="s">
        <v>232</v>
      </c>
      <c r="E990" s="139" t="s">
        <v>335</v>
      </c>
      <c r="F990" s="140" t="s">
        <v>336</v>
      </c>
      <c r="G990" s="141" t="s">
        <v>247</v>
      </c>
      <c r="H990" s="142">
        <v>2</v>
      </c>
      <c r="I990" s="143"/>
      <c r="J990" s="144">
        <f>ROUND(I990*H990,2)</f>
        <v>0</v>
      </c>
      <c r="K990" s="140" t="s">
        <v>236</v>
      </c>
      <c r="L990" s="32"/>
      <c r="M990" s="145" t="s">
        <v>1</v>
      </c>
      <c r="N990" s="146" t="s">
        <v>46</v>
      </c>
      <c r="P990" s="147">
        <f>O990*H990</f>
        <v>0</v>
      </c>
      <c r="Q990" s="147">
        <v>8.0000000000000007E-5</v>
      </c>
      <c r="R990" s="147">
        <f>Q990*H990</f>
        <v>1.6000000000000001E-4</v>
      </c>
      <c r="S990" s="147">
        <v>0</v>
      </c>
      <c r="T990" s="148">
        <f>S990*H990</f>
        <v>0</v>
      </c>
      <c r="AR990" s="149" t="s">
        <v>237</v>
      </c>
      <c r="AT990" s="149" t="s">
        <v>232</v>
      </c>
      <c r="AU990" s="149" t="s">
        <v>89</v>
      </c>
      <c r="AY990" s="17" t="s">
        <v>230</v>
      </c>
      <c r="BE990" s="150">
        <f>IF(N990="základní",J990,0)</f>
        <v>0</v>
      </c>
      <c r="BF990" s="150">
        <f>IF(N990="snížená",J990,0)</f>
        <v>0</v>
      </c>
      <c r="BG990" s="150">
        <f>IF(N990="zákl. přenesená",J990,0)</f>
        <v>0</v>
      </c>
      <c r="BH990" s="150">
        <f>IF(N990="sníž. přenesená",J990,0)</f>
        <v>0</v>
      </c>
      <c r="BI990" s="150">
        <f>IF(N990="nulová",J990,0)</f>
        <v>0</v>
      </c>
      <c r="BJ990" s="17" t="s">
        <v>21</v>
      </c>
      <c r="BK990" s="150">
        <f>ROUND(I990*H990,2)</f>
        <v>0</v>
      </c>
      <c r="BL990" s="17" t="s">
        <v>237</v>
      </c>
      <c r="BM990" s="149" t="s">
        <v>1040</v>
      </c>
    </row>
    <row r="991" spans="2:65" s="14" customFormat="1" ht="11.25">
      <c r="B991" s="172"/>
      <c r="D991" s="152" t="s">
        <v>250</v>
      </c>
      <c r="E991" s="173" t="s">
        <v>1</v>
      </c>
      <c r="F991" s="174" t="s">
        <v>332</v>
      </c>
      <c r="H991" s="173" t="s">
        <v>1</v>
      </c>
      <c r="I991" s="175"/>
      <c r="L991" s="172"/>
      <c r="M991" s="176"/>
      <c r="T991" s="177"/>
      <c r="AT991" s="173" t="s">
        <v>250</v>
      </c>
      <c r="AU991" s="173" t="s">
        <v>89</v>
      </c>
      <c r="AV991" s="14" t="s">
        <v>21</v>
      </c>
      <c r="AW991" s="14" t="s">
        <v>36</v>
      </c>
      <c r="AX991" s="14" t="s">
        <v>81</v>
      </c>
      <c r="AY991" s="173" t="s">
        <v>230</v>
      </c>
    </row>
    <row r="992" spans="2:65" s="12" customFormat="1" ht="11.25">
      <c r="B992" s="151"/>
      <c r="D992" s="152" t="s">
        <v>250</v>
      </c>
      <c r="E992" s="153" t="s">
        <v>1</v>
      </c>
      <c r="F992" s="154" t="s">
        <v>1717</v>
      </c>
      <c r="H992" s="155">
        <v>2</v>
      </c>
      <c r="I992" s="156"/>
      <c r="L992" s="151"/>
      <c r="M992" s="157"/>
      <c r="T992" s="158"/>
      <c r="AT992" s="153" t="s">
        <v>250</v>
      </c>
      <c r="AU992" s="153" t="s">
        <v>89</v>
      </c>
      <c r="AV992" s="12" t="s">
        <v>89</v>
      </c>
      <c r="AW992" s="12" t="s">
        <v>36</v>
      </c>
      <c r="AX992" s="12" t="s">
        <v>21</v>
      </c>
      <c r="AY992" s="153" t="s">
        <v>230</v>
      </c>
    </row>
    <row r="993" spans="2:65" s="1" customFormat="1" ht="21.75" customHeight="1">
      <c r="B993" s="32"/>
      <c r="C993" s="138" t="s">
        <v>893</v>
      </c>
      <c r="D993" s="138" t="s">
        <v>232</v>
      </c>
      <c r="E993" s="139" t="s">
        <v>348</v>
      </c>
      <c r="F993" s="140" t="s">
        <v>349</v>
      </c>
      <c r="G993" s="141" t="s">
        <v>350</v>
      </c>
      <c r="H993" s="142">
        <v>0.625</v>
      </c>
      <c r="I993" s="143"/>
      <c r="J993" s="144">
        <f>ROUND(I993*H993,2)</f>
        <v>0</v>
      </c>
      <c r="K993" s="140" t="s">
        <v>236</v>
      </c>
      <c r="L993" s="32"/>
      <c r="M993" s="145" t="s">
        <v>1</v>
      </c>
      <c r="N993" s="146" t="s">
        <v>46</v>
      </c>
      <c r="P993" s="147">
        <f>O993*H993</f>
        <v>0</v>
      </c>
      <c r="Q993" s="147">
        <v>0</v>
      </c>
      <c r="R993" s="147">
        <f>Q993*H993</f>
        <v>0</v>
      </c>
      <c r="S993" s="147">
        <v>0</v>
      </c>
      <c r="T993" s="148">
        <f>S993*H993</f>
        <v>0</v>
      </c>
      <c r="AR993" s="149" t="s">
        <v>237</v>
      </c>
      <c r="AT993" s="149" t="s">
        <v>232</v>
      </c>
      <c r="AU993" s="149" t="s">
        <v>89</v>
      </c>
      <c r="AY993" s="17" t="s">
        <v>230</v>
      </c>
      <c r="BE993" s="150">
        <f>IF(N993="základní",J993,0)</f>
        <v>0</v>
      </c>
      <c r="BF993" s="150">
        <f>IF(N993="snížená",J993,0)</f>
        <v>0</v>
      </c>
      <c r="BG993" s="150">
        <f>IF(N993="zákl. přenesená",J993,0)</f>
        <v>0</v>
      </c>
      <c r="BH993" s="150">
        <f>IF(N993="sníž. přenesená",J993,0)</f>
        <v>0</v>
      </c>
      <c r="BI993" s="150">
        <f>IF(N993="nulová",J993,0)</f>
        <v>0</v>
      </c>
      <c r="BJ993" s="17" t="s">
        <v>21</v>
      </c>
      <c r="BK993" s="150">
        <f>ROUND(I993*H993,2)</f>
        <v>0</v>
      </c>
      <c r="BL993" s="17" t="s">
        <v>237</v>
      </c>
      <c r="BM993" s="149" t="s">
        <v>1042</v>
      </c>
    </row>
    <row r="994" spans="2:65" s="1" customFormat="1" ht="24.2" customHeight="1">
      <c r="B994" s="32"/>
      <c r="C994" s="138" t="s">
        <v>899</v>
      </c>
      <c r="D994" s="138" t="s">
        <v>232</v>
      </c>
      <c r="E994" s="139" t="s">
        <v>353</v>
      </c>
      <c r="F994" s="140" t="s">
        <v>354</v>
      </c>
      <c r="G994" s="141" t="s">
        <v>350</v>
      </c>
      <c r="H994" s="142">
        <v>5.625</v>
      </c>
      <c r="I994" s="143"/>
      <c r="J994" s="144">
        <f>ROUND(I994*H994,2)</f>
        <v>0</v>
      </c>
      <c r="K994" s="140" t="s">
        <v>236</v>
      </c>
      <c r="L994" s="32"/>
      <c r="M994" s="145" t="s">
        <v>1</v>
      </c>
      <c r="N994" s="146" t="s">
        <v>46</v>
      </c>
      <c r="P994" s="147">
        <f>O994*H994</f>
        <v>0</v>
      </c>
      <c r="Q994" s="147">
        <v>0</v>
      </c>
      <c r="R994" s="147">
        <f>Q994*H994</f>
        <v>0</v>
      </c>
      <c r="S994" s="147">
        <v>0</v>
      </c>
      <c r="T994" s="148">
        <f>S994*H994</f>
        <v>0</v>
      </c>
      <c r="AR994" s="149" t="s">
        <v>237</v>
      </c>
      <c r="AT994" s="149" t="s">
        <v>232</v>
      </c>
      <c r="AU994" s="149" t="s">
        <v>89</v>
      </c>
      <c r="AY994" s="17" t="s">
        <v>230</v>
      </c>
      <c r="BE994" s="150">
        <f>IF(N994="základní",J994,0)</f>
        <v>0</v>
      </c>
      <c r="BF994" s="150">
        <f>IF(N994="snížená",J994,0)</f>
        <v>0</v>
      </c>
      <c r="BG994" s="150">
        <f>IF(N994="zákl. přenesená",J994,0)</f>
        <v>0</v>
      </c>
      <c r="BH994" s="150">
        <f>IF(N994="sníž. přenesená",J994,0)</f>
        <v>0</v>
      </c>
      <c r="BI994" s="150">
        <f>IF(N994="nulová",J994,0)</f>
        <v>0</v>
      </c>
      <c r="BJ994" s="17" t="s">
        <v>21</v>
      </c>
      <c r="BK994" s="150">
        <f>ROUND(I994*H994,2)</f>
        <v>0</v>
      </c>
      <c r="BL994" s="17" t="s">
        <v>237</v>
      </c>
      <c r="BM994" s="149" t="s">
        <v>1044</v>
      </c>
    </row>
    <row r="995" spans="2:65" s="12" customFormat="1" ht="11.25">
      <c r="B995" s="151"/>
      <c r="D995" s="152" t="s">
        <v>250</v>
      </c>
      <c r="F995" s="154" t="s">
        <v>1792</v>
      </c>
      <c r="H995" s="155">
        <v>5.625</v>
      </c>
      <c r="I995" s="156"/>
      <c r="L995" s="151"/>
      <c r="M995" s="157"/>
      <c r="T995" s="158"/>
      <c r="AT995" s="153" t="s">
        <v>250</v>
      </c>
      <c r="AU995" s="153" t="s">
        <v>89</v>
      </c>
      <c r="AV995" s="12" t="s">
        <v>89</v>
      </c>
      <c r="AW995" s="12" t="s">
        <v>4</v>
      </c>
      <c r="AX995" s="12" t="s">
        <v>21</v>
      </c>
      <c r="AY995" s="153" t="s">
        <v>230</v>
      </c>
    </row>
    <row r="996" spans="2:65" s="1" customFormat="1" ht="37.9" customHeight="1">
      <c r="B996" s="32"/>
      <c r="C996" s="138" t="s">
        <v>902</v>
      </c>
      <c r="D996" s="138" t="s">
        <v>232</v>
      </c>
      <c r="E996" s="139" t="s">
        <v>357</v>
      </c>
      <c r="F996" s="140" t="s">
        <v>358</v>
      </c>
      <c r="G996" s="141" t="s">
        <v>350</v>
      </c>
      <c r="H996" s="142">
        <v>0.625</v>
      </c>
      <c r="I996" s="143"/>
      <c r="J996" s="144">
        <f>ROUND(I996*H996,2)</f>
        <v>0</v>
      </c>
      <c r="K996" s="140" t="s">
        <v>248</v>
      </c>
      <c r="L996" s="32"/>
      <c r="M996" s="145" t="s">
        <v>1</v>
      </c>
      <c r="N996" s="146" t="s">
        <v>46</v>
      </c>
      <c r="P996" s="147">
        <f>O996*H996</f>
        <v>0</v>
      </c>
      <c r="Q996" s="147">
        <v>0</v>
      </c>
      <c r="R996" s="147">
        <f>Q996*H996</f>
        <v>0</v>
      </c>
      <c r="S996" s="147">
        <v>0</v>
      </c>
      <c r="T996" s="148">
        <f>S996*H996</f>
        <v>0</v>
      </c>
      <c r="AR996" s="149" t="s">
        <v>237</v>
      </c>
      <c r="AT996" s="149" t="s">
        <v>232</v>
      </c>
      <c r="AU996" s="149" t="s">
        <v>89</v>
      </c>
      <c r="AY996" s="17" t="s">
        <v>230</v>
      </c>
      <c r="BE996" s="150">
        <f>IF(N996="základní",J996,0)</f>
        <v>0</v>
      </c>
      <c r="BF996" s="150">
        <f>IF(N996="snížená",J996,0)</f>
        <v>0</v>
      </c>
      <c r="BG996" s="150">
        <f>IF(N996="zákl. přenesená",J996,0)</f>
        <v>0</v>
      </c>
      <c r="BH996" s="150">
        <f>IF(N996="sníž. přenesená",J996,0)</f>
        <v>0</v>
      </c>
      <c r="BI996" s="150">
        <f>IF(N996="nulová",J996,0)</f>
        <v>0</v>
      </c>
      <c r="BJ996" s="17" t="s">
        <v>21</v>
      </c>
      <c r="BK996" s="150">
        <f>ROUND(I996*H996,2)</f>
        <v>0</v>
      </c>
      <c r="BL996" s="17" t="s">
        <v>237</v>
      </c>
      <c r="BM996" s="149" t="s">
        <v>1047</v>
      </c>
    </row>
    <row r="997" spans="2:65" s="1" customFormat="1" ht="37.9" customHeight="1">
      <c r="B997" s="32"/>
      <c r="C997" s="138" t="s">
        <v>904</v>
      </c>
      <c r="D997" s="138" t="s">
        <v>232</v>
      </c>
      <c r="E997" s="139" t="s">
        <v>1776</v>
      </c>
      <c r="F997" s="140" t="s">
        <v>1777</v>
      </c>
      <c r="G997" s="141" t="s">
        <v>276</v>
      </c>
      <c r="H997" s="142">
        <v>3.1</v>
      </c>
      <c r="I997" s="143"/>
      <c r="J997" s="144">
        <f>ROUND(I997*H997,2)</f>
        <v>0</v>
      </c>
      <c r="K997" s="140" t="s">
        <v>236</v>
      </c>
      <c r="L997" s="32"/>
      <c r="M997" s="145" t="s">
        <v>1</v>
      </c>
      <c r="N997" s="146" t="s">
        <v>46</v>
      </c>
      <c r="P997" s="147">
        <f>O997*H997</f>
        <v>0</v>
      </c>
      <c r="Q997" s="147">
        <v>0.26375999999999999</v>
      </c>
      <c r="R997" s="147">
        <f>Q997*H997</f>
        <v>0.81765600000000005</v>
      </c>
      <c r="S997" s="147">
        <v>0</v>
      </c>
      <c r="T997" s="148">
        <f>S997*H997</f>
        <v>0</v>
      </c>
      <c r="AR997" s="149" t="s">
        <v>237</v>
      </c>
      <c r="AT997" s="149" t="s">
        <v>232</v>
      </c>
      <c r="AU997" s="149" t="s">
        <v>89</v>
      </c>
      <c r="AY997" s="17" t="s">
        <v>230</v>
      </c>
      <c r="BE997" s="150">
        <f>IF(N997="základní",J997,0)</f>
        <v>0</v>
      </c>
      <c r="BF997" s="150">
        <f>IF(N997="snížená",J997,0)</f>
        <v>0</v>
      </c>
      <c r="BG997" s="150">
        <f>IF(N997="zákl. přenesená",J997,0)</f>
        <v>0</v>
      </c>
      <c r="BH997" s="150">
        <f>IF(N997="sníž. přenesená",J997,0)</f>
        <v>0</v>
      </c>
      <c r="BI997" s="150">
        <f>IF(N997="nulová",J997,0)</f>
        <v>0</v>
      </c>
      <c r="BJ997" s="17" t="s">
        <v>21</v>
      </c>
      <c r="BK997" s="150">
        <f>ROUND(I997*H997,2)</f>
        <v>0</v>
      </c>
      <c r="BL997" s="17" t="s">
        <v>237</v>
      </c>
      <c r="BM997" s="149" t="s">
        <v>1054</v>
      </c>
    </row>
    <row r="998" spans="2:65" s="14" customFormat="1" ht="11.25">
      <c r="B998" s="172"/>
      <c r="D998" s="152" t="s">
        <v>250</v>
      </c>
      <c r="E998" s="173" t="s">
        <v>1</v>
      </c>
      <c r="F998" s="174" t="s">
        <v>1020</v>
      </c>
      <c r="H998" s="173" t="s">
        <v>1</v>
      </c>
      <c r="I998" s="175"/>
      <c r="L998" s="172"/>
      <c r="M998" s="176"/>
      <c r="T998" s="177"/>
      <c r="AT998" s="173" t="s">
        <v>250</v>
      </c>
      <c r="AU998" s="173" t="s">
        <v>89</v>
      </c>
      <c r="AV998" s="14" t="s">
        <v>21</v>
      </c>
      <c r="AW998" s="14" t="s">
        <v>36</v>
      </c>
      <c r="AX998" s="14" t="s">
        <v>81</v>
      </c>
      <c r="AY998" s="173" t="s">
        <v>230</v>
      </c>
    </row>
    <row r="999" spans="2:65" s="12" customFormat="1" ht="11.25">
      <c r="B999" s="151"/>
      <c r="D999" s="152" t="s">
        <v>250</v>
      </c>
      <c r="E999" s="153" t="s">
        <v>1</v>
      </c>
      <c r="F999" s="154" t="s">
        <v>1789</v>
      </c>
      <c r="H999" s="155">
        <v>3.1</v>
      </c>
      <c r="I999" s="156"/>
      <c r="L999" s="151"/>
      <c r="M999" s="157"/>
      <c r="T999" s="158"/>
      <c r="AT999" s="153" t="s">
        <v>250</v>
      </c>
      <c r="AU999" s="153" t="s">
        <v>89</v>
      </c>
      <c r="AV999" s="12" t="s">
        <v>89</v>
      </c>
      <c r="AW999" s="12" t="s">
        <v>36</v>
      </c>
      <c r="AX999" s="12" t="s">
        <v>81</v>
      </c>
      <c r="AY999" s="153" t="s">
        <v>230</v>
      </c>
    </row>
    <row r="1000" spans="2:65" s="13" customFormat="1" ht="11.25">
      <c r="B1000" s="159"/>
      <c r="D1000" s="152" t="s">
        <v>250</v>
      </c>
      <c r="E1000" s="160" t="s">
        <v>181</v>
      </c>
      <c r="F1000" s="161" t="s">
        <v>252</v>
      </c>
      <c r="H1000" s="162">
        <v>3.1</v>
      </c>
      <c r="I1000" s="163"/>
      <c r="L1000" s="159"/>
      <c r="M1000" s="164"/>
      <c r="T1000" s="165"/>
      <c r="AT1000" s="160" t="s">
        <v>250</v>
      </c>
      <c r="AU1000" s="160" t="s">
        <v>89</v>
      </c>
      <c r="AV1000" s="13" t="s">
        <v>237</v>
      </c>
      <c r="AW1000" s="13" t="s">
        <v>36</v>
      </c>
      <c r="AX1000" s="13" t="s">
        <v>21</v>
      </c>
      <c r="AY1000" s="160" t="s">
        <v>230</v>
      </c>
    </row>
    <row r="1001" spans="2:65" s="1" customFormat="1" ht="24.2" customHeight="1">
      <c r="B1001" s="32"/>
      <c r="C1001" s="138" t="s">
        <v>908</v>
      </c>
      <c r="D1001" s="138" t="s">
        <v>232</v>
      </c>
      <c r="E1001" s="139" t="s">
        <v>825</v>
      </c>
      <c r="F1001" s="140" t="s">
        <v>826</v>
      </c>
      <c r="G1001" s="141" t="s">
        <v>276</v>
      </c>
      <c r="H1001" s="142">
        <v>3.1</v>
      </c>
      <c r="I1001" s="143"/>
      <c r="J1001" s="144">
        <f>ROUND(I1001*H1001,2)</f>
        <v>0</v>
      </c>
      <c r="K1001" s="140" t="s">
        <v>248</v>
      </c>
      <c r="L1001" s="32"/>
      <c r="M1001" s="145" t="s">
        <v>1</v>
      </c>
      <c r="N1001" s="146" t="s">
        <v>46</v>
      </c>
      <c r="P1001" s="147">
        <f>O1001*H1001</f>
        <v>0</v>
      </c>
      <c r="Q1001" s="147">
        <v>0</v>
      </c>
      <c r="R1001" s="147">
        <f>Q1001*H1001</f>
        <v>0</v>
      </c>
      <c r="S1001" s="147">
        <v>0</v>
      </c>
      <c r="T1001" s="148">
        <f>S1001*H1001</f>
        <v>0</v>
      </c>
      <c r="AR1001" s="149" t="s">
        <v>237</v>
      </c>
      <c r="AT1001" s="149" t="s">
        <v>232</v>
      </c>
      <c r="AU1001" s="149" t="s">
        <v>89</v>
      </c>
      <c r="AY1001" s="17" t="s">
        <v>230</v>
      </c>
      <c r="BE1001" s="150">
        <f>IF(N1001="základní",J1001,0)</f>
        <v>0</v>
      </c>
      <c r="BF1001" s="150">
        <f>IF(N1001="snížená",J1001,0)</f>
        <v>0</v>
      </c>
      <c r="BG1001" s="150">
        <f>IF(N1001="zákl. přenesená",J1001,0)</f>
        <v>0</v>
      </c>
      <c r="BH1001" s="150">
        <f>IF(N1001="sníž. přenesená",J1001,0)</f>
        <v>0</v>
      </c>
      <c r="BI1001" s="150">
        <f>IF(N1001="nulová",J1001,0)</f>
        <v>0</v>
      </c>
      <c r="BJ1001" s="17" t="s">
        <v>21</v>
      </c>
      <c r="BK1001" s="150">
        <f>ROUND(I1001*H1001,2)</f>
        <v>0</v>
      </c>
      <c r="BL1001" s="17" t="s">
        <v>237</v>
      </c>
      <c r="BM1001" s="149" t="s">
        <v>1056</v>
      </c>
    </row>
    <row r="1002" spans="2:65" s="12" customFormat="1" ht="11.25">
      <c r="B1002" s="151"/>
      <c r="D1002" s="152" t="s">
        <v>250</v>
      </c>
      <c r="E1002" s="153" t="s">
        <v>1</v>
      </c>
      <c r="F1002" s="154" t="s">
        <v>181</v>
      </c>
      <c r="H1002" s="155">
        <v>3.1</v>
      </c>
      <c r="I1002" s="156"/>
      <c r="L1002" s="151"/>
      <c r="M1002" s="157"/>
      <c r="T1002" s="158"/>
      <c r="AT1002" s="153" t="s">
        <v>250</v>
      </c>
      <c r="AU1002" s="153" t="s">
        <v>89</v>
      </c>
      <c r="AV1002" s="12" t="s">
        <v>89</v>
      </c>
      <c r="AW1002" s="12" t="s">
        <v>36</v>
      </c>
      <c r="AX1002" s="12" t="s">
        <v>21</v>
      </c>
      <c r="AY1002" s="153" t="s">
        <v>230</v>
      </c>
    </row>
    <row r="1003" spans="2:65" s="1" customFormat="1" ht="11.25">
      <c r="B1003" s="32"/>
      <c r="D1003" s="152" t="s">
        <v>257</v>
      </c>
      <c r="F1003" s="166" t="s">
        <v>1019</v>
      </c>
      <c r="L1003" s="32"/>
      <c r="M1003" s="167"/>
      <c r="T1003" s="56"/>
      <c r="AU1003" s="17" t="s">
        <v>89</v>
      </c>
    </row>
    <row r="1004" spans="2:65" s="1" customFormat="1" ht="11.25">
      <c r="B1004" s="32"/>
      <c r="D1004" s="152" t="s">
        <v>257</v>
      </c>
      <c r="F1004" s="168" t="s">
        <v>1020</v>
      </c>
      <c r="H1004" s="169">
        <v>0</v>
      </c>
      <c r="L1004" s="32"/>
      <c r="M1004" s="167"/>
      <c r="T1004" s="56"/>
      <c r="AU1004" s="17" t="s">
        <v>89</v>
      </c>
    </row>
    <row r="1005" spans="2:65" s="1" customFormat="1" ht="11.25">
      <c r="B1005" s="32"/>
      <c r="D1005" s="152" t="s">
        <v>257</v>
      </c>
      <c r="F1005" s="168" t="s">
        <v>1789</v>
      </c>
      <c r="H1005" s="169">
        <v>3.1</v>
      </c>
      <c r="L1005" s="32"/>
      <c r="M1005" s="167"/>
      <c r="T1005" s="56"/>
      <c r="AU1005" s="17" t="s">
        <v>89</v>
      </c>
    </row>
    <row r="1006" spans="2:65" s="1" customFormat="1" ht="11.25">
      <c r="B1006" s="32"/>
      <c r="D1006" s="152" t="s">
        <v>257</v>
      </c>
      <c r="F1006" s="168" t="s">
        <v>252</v>
      </c>
      <c r="H1006" s="169">
        <v>3.1</v>
      </c>
      <c r="L1006" s="32"/>
      <c r="M1006" s="167"/>
      <c r="T1006" s="56"/>
      <c r="AU1006" s="17" t="s">
        <v>89</v>
      </c>
    </row>
    <row r="1007" spans="2:65" s="1" customFormat="1" ht="37.9" customHeight="1">
      <c r="B1007" s="32"/>
      <c r="C1007" s="138" t="s">
        <v>918</v>
      </c>
      <c r="D1007" s="138" t="s">
        <v>232</v>
      </c>
      <c r="E1007" s="139" t="s">
        <v>1793</v>
      </c>
      <c r="F1007" s="140" t="s">
        <v>1794</v>
      </c>
      <c r="G1007" s="141" t="s">
        <v>276</v>
      </c>
      <c r="H1007" s="142">
        <v>2.1</v>
      </c>
      <c r="I1007" s="143"/>
      <c r="J1007" s="144">
        <f>ROUND(I1007*H1007,2)</f>
        <v>0</v>
      </c>
      <c r="K1007" s="140" t="s">
        <v>248</v>
      </c>
      <c r="L1007" s="32"/>
      <c r="M1007" s="145" t="s">
        <v>1</v>
      </c>
      <c r="N1007" s="146" t="s">
        <v>46</v>
      </c>
      <c r="P1007" s="147">
        <f>O1007*H1007</f>
        <v>0</v>
      </c>
      <c r="Q1007" s="147">
        <v>0.46</v>
      </c>
      <c r="R1007" s="147">
        <f>Q1007*H1007</f>
        <v>0.96600000000000008</v>
      </c>
      <c r="S1007" s="147">
        <v>0</v>
      </c>
      <c r="T1007" s="148">
        <f>S1007*H1007</f>
        <v>0</v>
      </c>
      <c r="AR1007" s="149" t="s">
        <v>237</v>
      </c>
      <c r="AT1007" s="149" t="s">
        <v>232</v>
      </c>
      <c r="AU1007" s="149" t="s">
        <v>89</v>
      </c>
      <c r="AY1007" s="17" t="s">
        <v>230</v>
      </c>
      <c r="BE1007" s="150">
        <f>IF(N1007="základní",J1007,0)</f>
        <v>0</v>
      </c>
      <c r="BF1007" s="150">
        <f>IF(N1007="snížená",J1007,0)</f>
        <v>0</v>
      </c>
      <c r="BG1007" s="150">
        <f>IF(N1007="zákl. přenesená",J1007,0)</f>
        <v>0</v>
      </c>
      <c r="BH1007" s="150">
        <f>IF(N1007="sníž. přenesená",J1007,0)</f>
        <v>0</v>
      </c>
      <c r="BI1007" s="150">
        <f>IF(N1007="nulová",J1007,0)</f>
        <v>0</v>
      </c>
      <c r="BJ1007" s="17" t="s">
        <v>21</v>
      </c>
      <c r="BK1007" s="150">
        <f>ROUND(I1007*H1007,2)</f>
        <v>0</v>
      </c>
      <c r="BL1007" s="17" t="s">
        <v>237</v>
      </c>
      <c r="BM1007" s="149" t="s">
        <v>1060</v>
      </c>
    </row>
    <row r="1008" spans="2:65" s="14" customFormat="1" ht="11.25">
      <c r="B1008" s="172"/>
      <c r="D1008" s="152" t="s">
        <v>250</v>
      </c>
      <c r="E1008" s="173" t="s">
        <v>1</v>
      </c>
      <c r="F1008" s="174" t="s">
        <v>1036</v>
      </c>
      <c r="H1008" s="173" t="s">
        <v>1</v>
      </c>
      <c r="I1008" s="175"/>
      <c r="L1008" s="172"/>
      <c r="M1008" s="176"/>
      <c r="T1008" s="177"/>
      <c r="AT1008" s="173" t="s">
        <v>250</v>
      </c>
      <c r="AU1008" s="173" t="s">
        <v>89</v>
      </c>
      <c r="AV1008" s="14" t="s">
        <v>21</v>
      </c>
      <c r="AW1008" s="14" t="s">
        <v>36</v>
      </c>
      <c r="AX1008" s="14" t="s">
        <v>81</v>
      </c>
      <c r="AY1008" s="173" t="s">
        <v>230</v>
      </c>
    </row>
    <row r="1009" spans="2:65" s="14" customFormat="1" ht="11.25">
      <c r="B1009" s="172"/>
      <c r="D1009" s="152" t="s">
        <v>250</v>
      </c>
      <c r="E1009" s="173" t="s">
        <v>1</v>
      </c>
      <c r="F1009" s="174" t="s">
        <v>1037</v>
      </c>
      <c r="H1009" s="173" t="s">
        <v>1</v>
      </c>
      <c r="I1009" s="175"/>
      <c r="L1009" s="172"/>
      <c r="M1009" s="176"/>
      <c r="T1009" s="177"/>
      <c r="AT1009" s="173" t="s">
        <v>250</v>
      </c>
      <c r="AU1009" s="173" t="s">
        <v>89</v>
      </c>
      <c r="AV1009" s="14" t="s">
        <v>21</v>
      </c>
      <c r="AW1009" s="14" t="s">
        <v>36</v>
      </c>
      <c r="AX1009" s="14" t="s">
        <v>81</v>
      </c>
      <c r="AY1009" s="173" t="s">
        <v>230</v>
      </c>
    </row>
    <row r="1010" spans="2:65" s="12" customFormat="1" ht="11.25">
      <c r="B1010" s="151"/>
      <c r="D1010" s="152" t="s">
        <v>250</v>
      </c>
      <c r="E1010" s="153" t="s">
        <v>1</v>
      </c>
      <c r="F1010" s="154" t="s">
        <v>1791</v>
      </c>
      <c r="H1010" s="155">
        <v>2.1</v>
      </c>
      <c r="I1010" s="156"/>
      <c r="L1010" s="151"/>
      <c r="M1010" s="157"/>
      <c r="T1010" s="158"/>
      <c r="AT1010" s="153" t="s">
        <v>250</v>
      </c>
      <c r="AU1010" s="153" t="s">
        <v>89</v>
      </c>
      <c r="AV1010" s="12" t="s">
        <v>89</v>
      </c>
      <c r="AW1010" s="12" t="s">
        <v>36</v>
      </c>
      <c r="AX1010" s="12" t="s">
        <v>81</v>
      </c>
      <c r="AY1010" s="153" t="s">
        <v>230</v>
      </c>
    </row>
    <row r="1011" spans="2:65" s="13" customFormat="1" ht="11.25">
      <c r="B1011" s="159"/>
      <c r="D1011" s="152" t="s">
        <v>250</v>
      </c>
      <c r="E1011" s="160" t="s">
        <v>164</v>
      </c>
      <c r="F1011" s="161" t="s">
        <v>252</v>
      </c>
      <c r="H1011" s="162">
        <v>2.1</v>
      </c>
      <c r="I1011" s="163"/>
      <c r="L1011" s="159"/>
      <c r="M1011" s="164"/>
      <c r="T1011" s="165"/>
      <c r="AT1011" s="160" t="s">
        <v>250</v>
      </c>
      <c r="AU1011" s="160" t="s">
        <v>89</v>
      </c>
      <c r="AV1011" s="13" t="s">
        <v>237</v>
      </c>
      <c r="AW1011" s="13" t="s">
        <v>36</v>
      </c>
      <c r="AX1011" s="13" t="s">
        <v>21</v>
      </c>
      <c r="AY1011" s="160" t="s">
        <v>230</v>
      </c>
    </row>
    <row r="1012" spans="2:65" s="1" customFormat="1" ht="24.2" customHeight="1">
      <c r="B1012" s="32"/>
      <c r="C1012" s="138" t="s">
        <v>920</v>
      </c>
      <c r="D1012" s="138" t="s">
        <v>232</v>
      </c>
      <c r="E1012" s="139" t="s">
        <v>833</v>
      </c>
      <c r="F1012" s="140" t="s">
        <v>834</v>
      </c>
      <c r="G1012" s="141" t="s">
        <v>276</v>
      </c>
      <c r="H1012" s="142">
        <v>1.1000000000000001</v>
      </c>
      <c r="I1012" s="143"/>
      <c r="J1012" s="144">
        <f>ROUND(I1012*H1012,2)</f>
        <v>0</v>
      </c>
      <c r="K1012" s="140" t="s">
        <v>236</v>
      </c>
      <c r="L1012" s="32"/>
      <c r="M1012" s="145" t="s">
        <v>1</v>
      </c>
      <c r="N1012" s="146" t="s">
        <v>46</v>
      </c>
      <c r="P1012" s="147">
        <f>O1012*H1012</f>
        <v>0</v>
      </c>
      <c r="Q1012" s="147">
        <v>0.34499999999999997</v>
      </c>
      <c r="R1012" s="147">
        <f>Q1012*H1012</f>
        <v>0.3795</v>
      </c>
      <c r="S1012" s="147">
        <v>0</v>
      </c>
      <c r="T1012" s="148">
        <f>S1012*H1012</f>
        <v>0</v>
      </c>
      <c r="AR1012" s="149" t="s">
        <v>237</v>
      </c>
      <c r="AT1012" s="149" t="s">
        <v>232</v>
      </c>
      <c r="AU1012" s="149" t="s">
        <v>89</v>
      </c>
      <c r="AY1012" s="17" t="s">
        <v>230</v>
      </c>
      <c r="BE1012" s="150">
        <f>IF(N1012="základní",J1012,0)</f>
        <v>0</v>
      </c>
      <c r="BF1012" s="150">
        <f>IF(N1012="snížená",J1012,0)</f>
        <v>0</v>
      </c>
      <c r="BG1012" s="150">
        <f>IF(N1012="zákl. přenesená",J1012,0)</f>
        <v>0</v>
      </c>
      <c r="BH1012" s="150">
        <f>IF(N1012="sníž. přenesená",J1012,0)</f>
        <v>0</v>
      </c>
      <c r="BI1012" s="150">
        <f>IF(N1012="nulová",J1012,0)</f>
        <v>0</v>
      </c>
      <c r="BJ1012" s="17" t="s">
        <v>21</v>
      </c>
      <c r="BK1012" s="150">
        <f>ROUND(I1012*H1012,2)</f>
        <v>0</v>
      </c>
      <c r="BL1012" s="17" t="s">
        <v>237</v>
      </c>
      <c r="BM1012" s="149" t="s">
        <v>1062</v>
      </c>
    </row>
    <row r="1013" spans="2:65" s="14" customFormat="1" ht="11.25">
      <c r="B1013" s="172"/>
      <c r="D1013" s="152" t="s">
        <v>250</v>
      </c>
      <c r="E1013" s="173" t="s">
        <v>1</v>
      </c>
      <c r="F1013" s="174" t="s">
        <v>836</v>
      </c>
      <c r="H1013" s="173" t="s">
        <v>1</v>
      </c>
      <c r="I1013" s="175"/>
      <c r="L1013" s="172"/>
      <c r="M1013" s="176"/>
      <c r="T1013" s="177"/>
      <c r="AT1013" s="173" t="s">
        <v>250</v>
      </c>
      <c r="AU1013" s="173" t="s">
        <v>89</v>
      </c>
      <c r="AV1013" s="14" t="s">
        <v>21</v>
      </c>
      <c r="AW1013" s="14" t="s">
        <v>36</v>
      </c>
      <c r="AX1013" s="14" t="s">
        <v>81</v>
      </c>
      <c r="AY1013" s="173" t="s">
        <v>230</v>
      </c>
    </row>
    <row r="1014" spans="2:65" s="12" customFormat="1" ht="11.25">
      <c r="B1014" s="151"/>
      <c r="D1014" s="152" t="s">
        <v>250</v>
      </c>
      <c r="E1014" s="153" t="s">
        <v>1</v>
      </c>
      <c r="F1014" s="154" t="s">
        <v>1063</v>
      </c>
      <c r="H1014" s="155">
        <v>1.1000000000000001</v>
      </c>
      <c r="I1014" s="156"/>
      <c r="L1014" s="151"/>
      <c r="M1014" s="157"/>
      <c r="T1014" s="158"/>
      <c r="AT1014" s="153" t="s">
        <v>250</v>
      </c>
      <c r="AU1014" s="153" t="s">
        <v>89</v>
      </c>
      <c r="AV1014" s="12" t="s">
        <v>89</v>
      </c>
      <c r="AW1014" s="12" t="s">
        <v>36</v>
      </c>
      <c r="AX1014" s="12" t="s">
        <v>21</v>
      </c>
      <c r="AY1014" s="153" t="s">
        <v>230</v>
      </c>
    </row>
    <row r="1015" spans="2:65" s="1" customFormat="1" ht="11.25">
      <c r="B1015" s="32"/>
      <c r="D1015" s="152" t="s">
        <v>257</v>
      </c>
      <c r="F1015" s="166" t="s">
        <v>331</v>
      </c>
      <c r="L1015" s="32"/>
      <c r="M1015" s="167"/>
      <c r="T1015" s="56"/>
      <c r="AU1015" s="17" t="s">
        <v>89</v>
      </c>
    </row>
    <row r="1016" spans="2:65" s="1" customFormat="1" ht="11.25">
      <c r="B1016" s="32"/>
      <c r="D1016" s="152" t="s">
        <v>257</v>
      </c>
      <c r="F1016" s="168" t="s">
        <v>332</v>
      </c>
      <c r="H1016" s="169">
        <v>0</v>
      </c>
      <c r="L1016" s="32"/>
      <c r="M1016" s="167"/>
      <c r="T1016" s="56"/>
      <c r="AU1016" s="17" t="s">
        <v>89</v>
      </c>
    </row>
    <row r="1017" spans="2:65" s="1" customFormat="1" ht="11.25">
      <c r="B1017" s="32"/>
      <c r="D1017" s="152" t="s">
        <v>257</v>
      </c>
      <c r="F1017" s="168" t="s">
        <v>1707</v>
      </c>
      <c r="H1017" s="169">
        <v>1.1000000000000001</v>
      </c>
      <c r="L1017" s="32"/>
      <c r="M1017" s="167"/>
      <c r="T1017" s="56"/>
      <c r="AU1017" s="17" t="s">
        <v>89</v>
      </c>
    </row>
    <row r="1018" spans="2:65" s="1" customFormat="1" ht="11.25">
      <c r="B1018" s="32"/>
      <c r="D1018" s="152" t="s">
        <v>257</v>
      </c>
      <c r="F1018" s="168" t="s">
        <v>288</v>
      </c>
      <c r="H1018" s="169">
        <v>1.1000000000000001</v>
      </c>
      <c r="L1018" s="32"/>
      <c r="M1018" s="167"/>
      <c r="T1018" s="56"/>
      <c r="AU1018" s="17" t="s">
        <v>89</v>
      </c>
    </row>
    <row r="1019" spans="2:65" s="1" customFormat="1" ht="24.2" customHeight="1">
      <c r="B1019" s="32"/>
      <c r="C1019" s="138" t="s">
        <v>925</v>
      </c>
      <c r="D1019" s="138" t="s">
        <v>232</v>
      </c>
      <c r="E1019" s="139" t="s">
        <v>839</v>
      </c>
      <c r="F1019" s="140" t="s">
        <v>656</v>
      </c>
      <c r="G1019" s="141" t="s">
        <v>434</v>
      </c>
      <c r="H1019" s="142">
        <v>0.16500000000000001</v>
      </c>
      <c r="I1019" s="143"/>
      <c r="J1019" s="144">
        <f>ROUND(I1019*H1019,2)</f>
        <v>0</v>
      </c>
      <c r="K1019" s="140" t="s">
        <v>236</v>
      </c>
      <c r="L1019" s="32"/>
      <c r="M1019" s="145" t="s">
        <v>1</v>
      </c>
      <c r="N1019" s="146" t="s">
        <v>46</v>
      </c>
      <c r="P1019" s="147">
        <f>O1019*H1019</f>
        <v>0</v>
      </c>
      <c r="Q1019" s="147">
        <v>0</v>
      </c>
      <c r="R1019" s="147">
        <f>Q1019*H1019</f>
        <v>0</v>
      </c>
      <c r="S1019" s="147">
        <v>0</v>
      </c>
      <c r="T1019" s="148">
        <f>S1019*H1019</f>
        <v>0</v>
      </c>
      <c r="AR1019" s="149" t="s">
        <v>237</v>
      </c>
      <c r="AT1019" s="149" t="s">
        <v>232</v>
      </c>
      <c r="AU1019" s="149" t="s">
        <v>89</v>
      </c>
      <c r="AY1019" s="17" t="s">
        <v>230</v>
      </c>
      <c r="BE1019" s="150">
        <f>IF(N1019="základní",J1019,0)</f>
        <v>0</v>
      </c>
      <c r="BF1019" s="150">
        <f>IF(N1019="snížená",J1019,0)</f>
        <v>0</v>
      </c>
      <c r="BG1019" s="150">
        <f>IF(N1019="zákl. přenesená",J1019,0)</f>
        <v>0</v>
      </c>
      <c r="BH1019" s="150">
        <f>IF(N1019="sníž. přenesená",J1019,0)</f>
        <v>0</v>
      </c>
      <c r="BI1019" s="150">
        <f>IF(N1019="nulová",J1019,0)</f>
        <v>0</v>
      </c>
      <c r="BJ1019" s="17" t="s">
        <v>21</v>
      </c>
      <c r="BK1019" s="150">
        <f>ROUND(I1019*H1019,2)</f>
        <v>0</v>
      </c>
      <c r="BL1019" s="17" t="s">
        <v>237</v>
      </c>
      <c r="BM1019" s="149" t="s">
        <v>1065</v>
      </c>
    </row>
    <row r="1020" spans="2:65" s="14" customFormat="1" ht="11.25">
      <c r="B1020" s="172"/>
      <c r="D1020" s="152" t="s">
        <v>250</v>
      </c>
      <c r="E1020" s="173" t="s">
        <v>1</v>
      </c>
      <c r="F1020" s="174" t="s">
        <v>841</v>
      </c>
      <c r="H1020" s="173" t="s">
        <v>1</v>
      </c>
      <c r="I1020" s="175"/>
      <c r="L1020" s="172"/>
      <c r="M1020" s="176"/>
      <c r="T1020" s="177"/>
      <c r="AT1020" s="173" t="s">
        <v>250</v>
      </c>
      <c r="AU1020" s="173" t="s">
        <v>89</v>
      </c>
      <c r="AV1020" s="14" t="s">
        <v>21</v>
      </c>
      <c r="AW1020" s="14" t="s">
        <v>36</v>
      </c>
      <c r="AX1020" s="14" t="s">
        <v>81</v>
      </c>
      <c r="AY1020" s="173" t="s">
        <v>230</v>
      </c>
    </row>
    <row r="1021" spans="2:65" s="12" customFormat="1" ht="11.25">
      <c r="B1021" s="151"/>
      <c r="D1021" s="152" t="s">
        <v>250</v>
      </c>
      <c r="E1021" s="153" t="s">
        <v>1</v>
      </c>
      <c r="F1021" s="154" t="s">
        <v>1066</v>
      </c>
      <c r="H1021" s="155">
        <v>0.16500000000000001</v>
      </c>
      <c r="I1021" s="156"/>
      <c r="L1021" s="151"/>
      <c r="M1021" s="157"/>
      <c r="T1021" s="158"/>
      <c r="AT1021" s="153" t="s">
        <v>250</v>
      </c>
      <c r="AU1021" s="153" t="s">
        <v>89</v>
      </c>
      <c r="AV1021" s="12" t="s">
        <v>89</v>
      </c>
      <c r="AW1021" s="12" t="s">
        <v>36</v>
      </c>
      <c r="AX1021" s="12" t="s">
        <v>21</v>
      </c>
      <c r="AY1021" s="153" t="s">
        <v>230</v>
      </c>
    </row>
    <row r="1022" spans="2:65" s="1" customFormat="1" ht="11.25">
      <c r="B1022" s="32"/>
      <c r="D1022" s="152" t="s">
        <v>257</v>
      </c>
      <c r="F1022" s="166" t="s">
        <v>331</v>
      </c>
      <c r="L1022" s="32"/>
      <c r="M1022" s="167"/>
      <c r="T1022" s="56"/>
      <c r="AU1022" s="17" t="s">
        <v>89</v>
      </c>
    </row>
    <row r="1023" spans="2:65" s="1" customFormat="1" ht="11.25">
      <c r="B1023" s="32"/>
      <c r="D1023" s="152" t="s">
        <v>257</v>
      </c>
      <c r="F1023" s="168" t="s">
        <v>332</v>
      </c>
      <c r="H1023" s="169">
        <v>0</v>
      </c>
      <c r="L1023" s="32"/>
      <c r="M1023" s="167"/>
      <c r="T1023" s="56"/>
      <c r="AU1023" s="17" t="s">
        <v>89</v>
      </c>
    </row>
    <row r="1024" spans="2:65" s="1" customFormat="1" ht="11.25">
      <c r="B1024" s="32"/>
      <c r="D1024" s="152" t="s">
        <v>257</v>
      </c>
      <c r="F1024" s="168" t="s">
        <v>1707</v>
      </c>
      <c r="H1024" s="169">
        <v>1.1000000000000001</v>
      </c>
      <c r="L1024" s="32"/>
      <c r="M1024" s="167"/>
      <c r="T1024" s="56"/>
      <c r="AU1024" s="17" t="s">
        <v>89</v>
      </c>
    </row>
    <row r="1025" spans="2:65" s="1" customFormat="1" ht="11.25">
      <c r="B1025" s="32"/>
      <c r="D1025" s="152" t="s">
        <v>257</v>
      </c>
      <c r="F1025" s="168" t="s">
        <v>288</v>
      </c>
      <c r="H1025" s="169">
        <v>1.1000000000000001</v>
      </c>
      <c r="L1025" s="32"/>
      <c r="M1025" s="167"/>
      <c r="T1025" s="56"/>
      <c r="AU1025" s="17" t="s">
        <v>89</v>
      </c>
    </row>
    <row r="1026" spans="2:65" s="1" customFormat="1" ht="37.9" customHeight="1">
      <c r="B1026" s="32"/>
      <c r="C1026" s="138" t="s">
        <v>930</v>
      </c>
      <c r="D1026" s="138" t="s">
        <v>232</v>
      </c>
      <c r="E1026" s="139" t="s">
        <v>844</v>
      </c>
      <c r="F1026" s="140" t="s">
        <v>845</v>
      </c>
      <c r="G1026" s="141" t="s">
        <v>434</v>
      </c>
      <c r="H1026" s="142">
        <v>0.16500000000000001</v>
      </c>
      <c r="I1026" s="143"/>
      <c r="J1026" s="144">
        <f>ROUND(I1026*H1026,2)</f>
        <v>0</v>
      </c>
      <c r="K1026" s="140" t="s">
        <v>236</v>
      </c>
      <c r="L1026" s="32"/>
      <c r="M1026" s="145" t="s">
        <v>1</v>
      </c>
      <c r="N1026" s="146" t="s">
        <v>46</v>
      </c>
      <c r="P1026" s="147">
        <f>O1026*H1026</f>
        <v>0</v>
      </c>
      <c r="Q1026" s="147">
        <v>0</v>
      </c>
      <c r="R1026" s="147">
        <f>Q1026*H1026</f>
        <v>0</v>
      </c>
      <c r="S1026" s="147">
        <v>0</v>
      </c>
      <c r="T1026" s="148">
        <f>S1026*H1026</f>
        <v>0</v>
      </c>
      <c r="AR1026" s="149" t="s">
        <v>237</v>
      </c>
      <c r="AT1026" s="149" t="s">
        <v>232</v>
      </c>
      <c r="AU1026" s="149" t="s">
        <v>89</v>
      </c>
      <c r="AY1026" s="17" t="s">
        <v>230</v>
      </c>
      <c r="BE1026" s="150">
        <f>IF(N1026="základní",J1026,0)</f>
        <v>0</v>
      </c>
      <c r="BF1026" s="150">
        <f>IF(N1026="snížená",J1026,0)</f>
        <v>0</v>
      </c>
      <c r="BG1026" s="150">
        <f>IF(N1026="zákl. přenesená",J1026,0)</f>
        <v>0</v>
      </c>
      <c r="BH1026" s="150">
        <f>IF(N1026="sníž. přenesená",J1026,0)</f>
        <v>0</v>
      </c>
      <c r="BI1026" s="150">
        <f>IF(N1026="nulová",J1026,0)</f>
        <v>0</v>
      </c>
      <c r="BJ1026" s="17" t="s">
        <v>21</v>
      </c>
      <c r="BK1026" s="150">
        <f>ROUND(I1026*H1026,2)</f>
        <v>0</v>
      </c>
      <c r="BL1026" s="17" t="s">
        <v>237</v>
      </c>
      <c r="BM1026" s="149" t="s">
        <v>1068</v>
      </c>
    </row>
    <row r="1027" spans="2:65" s="1" customFormat="1" ht="33" customHeight="1">
      <c r="B1027" s="32"/>
      <c r="C1027" s="138" t="s">
        <v>935</v>
      </c>
      <c r="D1027" s="138" t="s">
        <v>232</v>
      </c>
      <c r="E1027" s="139" t="s">
        <v>848</v>
      </c>
      <c r="F1027" s="140" t="s">
        <v>849</v>
      </c>
      <c r="G1027" s="141" t="s">
        <v>350</v>
      </c>
      <c r="H1027" s="142">
        <v>2.1629999999999998</v>
      </c>
      <c r="I1027" s="143"/>
      <c r="J1027" s="144">
        <f>ROUND(I1027*H1027,2)</f>
        <v>0</v>
      </c>
      <c r="K1027" s="140" t="s">
        <v>236</v>
      </c>
      <c r="L1027" s="32"/>
      <c r="M1027" s="145" t="s">
        <v>1</v>
      </c>
      <c r="N1027" s="146" t="s">
        <v>46</v>
      </c>
      <c r="P1027" s="147">
        <f>O1027*H1027</f>
        <v>0</v>
      </c>
      <c r="Q1027" s="147">
        <v>0</v>
      </c>
      <c r="R1027" s="147">
        <f>Q1027*H1027</f>
        <v>0</v>
      </c>
      <c r="S1027" s="147">
        <v>0</v>
      </c>
      <c r="T1027" s="148">
        <f>S1027*H1027</f>
        <v>0</v>
      </c>
      <c r="AR1027" s="149" t="s">
        <v>237</v>
      </c>
      <c r="AT1027" s="149" t="s">
        <v>232</v>
      </c>
      <c r="AU1027" s="149" t="s">
        <v>89</v>
      </c>
      <c r="AY1027" s="17" t="s">
        <v>230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21</v>
      </c>
      <c r="BK1027" s="150">
        <f>ROUND(I1027*H1027,2)</f>
        <v>0</v>
      </c>
      <c r="BL1027" s="17" t="s">
        <v>237</v>
      </c>
      <c r="BM1027" s="149" t="s">
        <v>1070</v>
      </c>
    </row>
    <row r="1028" spans="2:65" s="11" customFormat="1" ht="22.9" customHeight="1">
      <c r="B1028" s="126"/>
      <c r="D1028" s="127" t="s">
        <v>80</v>
      </c>
      <c r="E1028" s="136" t="s">
        <v>154</v>
      </c>
      <c r="F1028" s="136" t="s">
        <v>1071</v>
      </c>
      <c r="I1028" s="129"/>
      <c r="J1028" s="137">
        <f>BK1028</f>
        <v>0</v>
      </c>
      <c r="L1028" s="126"/>
      <c r="M1028" s="131"/>
      <c r="P1028" s="132">
        <f>SUM(P1029:P1138)</f>
        <v>0</v>
      </c>
      <c r="R1028" s="132">
        <f>SUM(R1029:R1138)</f>
        <v>1.3646491799999998</v>
      </c>
      <c r="T1028" s="133">
        <f>SUM(T1029:T1138)</f>
        <v>2.2456999999999998</v>
      </c>
      <c r="AR1028" s="127" t="s">
        <v>21</v>
      </c>
      <c r="AT1028" s="134" t="s">
        <v>80</v>
      </c>
      <c r="AU1028" s="134" t="s">
        <v>21</v>
      </c>
      <c r="AY1028" s="127" t="s">
        <v>230</v>
      </c>
      <c r="BK1028" s="135">
        <f>SUM(BK1029:BK1138)</f>
        <v>0</v>
      </c>
    </row>
    <row r="1029" spans="2:65" s="1" customFormat="1" ht="24.2" customHeight="1">
      <c r="B1029" s="32"/>
      <c r="C1029" s="138" t="s">
        <v>941</v>
      </c>
      <c r="D1029" s="138" t="s">
        <v>232</v>
      </c>
      <c r="E1029" s="139" t="s">
        <v>1073</v>
      </c>
      <c r="F1029" s="140" t="s">
        <v>1074</v>
      </c>
      <c r="G1029" s="141" t="s">
        <v>247</v>
      </c>
      <c r="H1029" s="142">
        <v>10.5</v>
      </c>
      <c r="I1029" s="143"/>
      <c r="J1029" s="144">
        <f>ROUND(I1029*H1029,2)</f>
        <v>0</v>
      </c>
      <c r="K1029" s="140" t="s">
        <v>236</v>
      </c>
      <c r="L1029" s="32"/>
      <c r="M1029" s="145" t="s">
        <v>1</v>
      </c>
      <c r="N1029" s="146" t="s">
        <v>46</v>
      </c>
      <c r="P1029" s="147">
        <f>O1029*H1029</f>
        <v>0</v>
      </c>
      <c r="Q1029" s="147">
        <v>0</v>
      </c>
      <c r="R1029" s="147">
        <f>Q1029*H1029</f>
        <v>0</v>
      </c>
      <c r="S1029" s="147">
        <v>0</v>
      </c>
      <c r="T1029" s="148">
        <f>S1029*H1029</f>
        <v>0</v>
      </c>
      <c r="AR1029" s="149" t="s">
        <v>237</v>
      </c>
      <c r="AT1029" s="149" t="s">
        <v>232</v>
      </c>
      <c r="AU1029" s="149" t="s">
        <v>89</v>
      </c>
      <c r="AY1029" s="17" t="s">
        <v>230</v>
      </c>
      <c r="BE1029" s="150">
        <f>IF(N1029="základní",J1029,0)</f>
        <v>0</v>
      </c>
      <c r="BF1029" s="150">
        <f>IF(N1029="snížená",J1029,0)</f>
        <v>0</v>
      </c>
      <c r="BG1029" s="150">
        <f>IF(N1029="zákl. přenesená",J1029,0)</f>
        <v>0</v>
      </c>
      <c r="BH1029" s="150">
        <f>IF(N1029="sníž. přenesená",J1029,0)</f>
        <v>0</v>
      </c>
      <c r="BI1029" s="150">
        <f>IF(N1029="nulová",J1029,0)</f>
        <v>0</v>
      </c>
      <c r="BJ1029" s="17" t="s">
        <v>21</v>
      </c>
      <c r="BK1029" s="150">
        <f>ROUND(I1029*H1029,2)</f>
        <v>0</v>
      </c>
      <c r="BL1029" s="17" t="s">
        <v>237</v>
      </c>
      <c r="BM1029" s="149" t="s">
        <v>1075</v>
      </c>
    </row>
    <row r="1030" spans="2:65" s="12" customFormat="1" ht="11.25">
      <c r="B1030" s="151"/>
      <c r="D1030" s="152" t="s">
        <v>250</v>
      </c>
      <c r="E1030" s="153" t="s">
        <v>1</v>
      </c>
      <c r="F1030" s="154" t="s">
        <v>1668</v>
      </c>
      <c r="H1030" s="155">
        <v>10.5</v>
      </c>
      <c r="I1030" s="156"/>
      <c r="L1030" s="151"/>
      <c r="M1030" s="157"/>
      <c r="T1030" s="158"/>
      <c r="AT1030" s="153" t="s">
        <v>250</v>
      </c>
      <c r="AU1030" s="153" t="s">
        <v>89</v>
      </c>
      <c r="AV1030" s="12" t="s">
        <v>89</v>
      </c>
      <c r="AW1030" s="12" t="s">
        <v>36</v>
      </c>
      <c r="AX1030" s="12" t="s">
        <v>81</v>
      </c>
      <c r="AY1030" s="153" t="s">
        <v>230</v>
      </c>
    </row>
    <row r="1031" spans="2:65" s="13" customFormat="1" ht="11.25">
      <c r="B1031" s="159"/>
      <c r="D1031" s="152" t="s">
        <v>250</v>
      </c>
      <c r="E1031" s="160" t="s">
        <v>1667</v>
      </c>
      <c r="F1031" s="161" t="s">
        <v>252</v>
      </c>
      <c r="H1031" s="162">
        <v>10.5</v>
      </c>
      <c r="I1031" s="163"/>
      <c r="L1031" s="159"/>
      <c r="M1031" s="164"/>
      <c r="T1031" s="165"/>
      <c r="AT1031" s="160" t="s">
        <v>250</v>
      </c>
      <c r="AU1031" s="160" t="s">
        <v>89</v>
      </c>
      <c r="AV1031" s="13" t="s">
        <v>237</v>
      </c>
      <c r="AW1031" s="13" t="s">
        <v>36</v>
      </c>
      <c r="AX1031" s="13" t="s">
        <v>21</v>
      </c>
      <c r="AY1031" s="160" t="s">
        <v>230</v>
      </c>
    </row>
    <row r="1032" spans="2:65" s="1" customFormat="1" ht="49.15" customHeight="1">
      <c r="B1032" s="32"/>
      <c r="C1032" s="187" t="s">
        <v>944</v>
      </c>
      <c r="D1032" s="187" t="s">
        <v>606</v>
      </c>
      <c r="E1032" s="188" t="s">
        <v>1081</v>
      </c>
      <c r="F1032" s="189" t="s">
        <v>1082</v>
      </c>
      <c r="G1032" s="190" t="s">
        <v>247</v>
      </c>
      <c r="H1032" s="191">
        <v>10.657999999999999</v>
      </c>
      <c r="I1032" s="192"/>
      <c r="J1032" s="193">
        <f>ROUND(I1032*H1032,2)</f>
        <v>0</v>
      </c>
      <c r="K1032" s="189" t="s">
        <v>248</v>
      </c>
      <c r="L1032" s="194"/>
      <c r="M1032" s="195" t="s">
        <v>1</v>
      </c>
      <c r="N1032" s="196" t="s">
        <v>46</v>
      </c>
      <c r="P1032" s="147">
        <f>O1032*H1032</f>
        <v>0</v>
      </c>
      <c r="Q1032" s="147">
        <v>1.306E-2</v>
      </c>
      <c r="R1032" s="147">
        <f>Q1032*H1032</f>
        <v>0.13919348000000001</v>
      </c>
      <c r="S1032" s="147">
        <v>0</v>
      </c>
      <c r="T1032" s="148">
        <f>S1032*H1032</f>
        <v>0</v>
      </c>
      <c r="AR1032" s="149" t="s">
        <v>154</v>
      </c>
      <c r="AT1032" s="149" t="s">
        <v>606</v>
      </c>
      <c r="AU1032" s="149" t="s">
        <v>89</v>
      </c>
      <c r="AY1032" s="17" t="s">
        <v>230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21</v>
      </c>
      <c r="BK1032" s="150">
        <f>ROUND(I1032*H1032,2)</f>
        <v>0</v>
      </c>
      <c r="BL1032" s="17" t="s">
        <v>237</v>
      </c>
      <c r="BM1032" s="149" t="s">
        <v>1083</v>
      </c>
    </row>
    <row r="1033" spans="2:65" s="12" customFormat="1" ht="11.25">
      <c r="B1033" s="151"/>
      <c r="D1033" s="152" t="s">
        <v>250</v>
      </c>
      <c r="F1033" s="154" t="s">
        <v>1795</v>
      </c>
      <c r="H1033" s="155">
        <v>10.657999999999999</v>
      </c>
      <c r="I1033" s="156"/>
      <c r="L1033" s="151"/>
      <c r="M1033" s="157"/>
      <c r="T1033" s="158"/>
      <c r="AT1033" s="153" t="s">
        <v>250</v>
      </c>
      <c r="AU1033" s="153" t="s">
        <v>89</v>
      </c>
      <c r="AV1033" s="12" t="s">
        <v>89</v>
      </c>
      <c r="AW1033" s="12" t="s">
        <v>4</v>
      </c>
      <c r="AX1033" s="12" t="s">
        <v>21</v>
      </c>
      <c r="AY1033" s="153" t="s">
        <v>230</v>
      </c>
    </row>
    <row r="1034" spans="2:65" s="1" customFormat="1" ht="24.2" customHeight="1">
      <c r="B1034" s="32"/>
      <c r="C1034" s="138" t="s">
        <v>946</v>
      </c>
      <c r="D1034" s="138" t="s">
        <v>232</v>
      </c>
      <c r="E1034" s="139" t="s">
        <v>1090</v>
      </c>
      <c r="F1034" s="140" t="s">
        <v>1091</v>
      </c>
      <c r="G1034" s="141" t="s">
        <v>247</v>
      </c>
      <c r="H1034" s="142">
        <v>32.299999999999997</v>
      </c>
      <c r="I1034" s="143"/>
      <c r="J1034" s="144">
        <f>ROUND(I1034*H1034,2)</f>
        <v>0</v>
      </c>
      <c r="K1034" s="140" t="s">
        <v>236</v>
      </c>
      <c r="L1034" s="32"/>
      <c r="M1034" s="145" t="s">
        <v>1</v>
      </c>
      <c r="N1034" s="146" t="s">
        <v>46</v>
      </c>
      <c r="P1034" s="147">
        <f>O1034*H1034</f>
        <v>0</v>
      </c>
      <c r="Q1034" s="147">
        <v>0</v>
      </c>
      <c r="R1034" s="147">
        <f>Q1034*H1034</f>
        <v>0</v>
      </c>
      <c r="S1034" s="147">
        <v>0</v>
      </c>
      <c r="T1034" s="148">
        <f>S1034*H1034</f>
        <v>0</v>
      </c>
      <c r="AR1034" s="149" t="s">
        <v>237</v>
      </c>
      <c r="AT1034" s="149" t="s">
        <v>232</v>
      </c>
      <c r="AU1034" s="149" t="s">
        <v>89</v>
      </c>
      <c r="AY1034" s="17" t="s">
        <v>230</v>
      </c>
      <c r="BE1034" s="150">
        <f>IF(N1034="základní",J1034,0)</f>
        <v>0</v>
      </c>
      <c r="BF1034" s="150">
        <f>IF(N1034="snížená",J1034,0)</f>
        <v>0</v>
      </c>
      <c r="BG1034" s="150">
        <f>IF(N1034="zákl. přenesená",J1034,0)</f>
        <v>0</v>
      </c>
      <c r="BH1034" s="150">
        <f>IF(N1034="sníž. přenesená",J1034,0)</f>
        <v>0</v>
      </c>
      <c r="BI1034" s="150">
        <f>IF(N1034="nulová",J1034,0)</f>
        <v>0</v>
      </c>
      <c r="BJ1034" s="17" t="s">
        <v>21</v>
      </c>
      <c r="BK1034" s="150">
        <f>ROUND(I1034*H1034,2)</f>
        <v>0</v>
      </c>
      <c r="BL1034" s="17" t="s">
        <v>237</v>
      </c>
      <c r="BM1034" s="149" t="s">
        <v>1092</v>
      </c>
    </row>
    <row r="1035" spans="2:65" s="12" customFormat="1" ht="11.25">
      <c r="B1035" s="151"/>
      <c r="D1035" s="152" t="s">
        <v>250</v>
      </c>
      <c r="E1035" s="153" t="s">
        <v>1</v>
      </c>
      <c r="F1035" s="154" t="s">
        <v>1749</v>
      </c>
      <c r="H1035" s="155">
        <v>10</v>
      </c>
      <c r="I1035" s="156"/>
      <c r="L1035" s="151"/>
      <c r="M1035" s="157"/>
      <c r="T1035" s="158"/>
      <c r="AT1035" s="153" t="s">
        <v>250</v>
      </c>
      <c r="AU1035" s="153" t="s">
        <v>89</v>
      </c>
      <c r="AV1035" s="12" t="s">
        <v>89</v>
      </c>
      <c r="AW1035" s="12" t="s">
        <v>36</v>
      </c>
      <c r="AX1035" s="12" t="s">
        <v>81</v>
      </c>
      <c r="AY1035" s="153" t="s">
        <v>230</v>
      </c>
    </row>
    <row r="1036" spans="2:65" s="13" customFormat="1" ht="11.25">
      <c r="B1036" s="159"/>
      <c r="D1036" s="152" t="s">
        <v>250</v>
      </c>
      <c r="E1036" s="160" t="s">
        <v>1666</v>
      </c>
      <c r="F1036" s="161" t="s">
        <v>252</v>
      </c>
      <c r="H1036" s="162">
        <v>10</v>
      </c>
      <c r="I1036" s="163"/>
      <c r="L1036" s="159"/>
      <c r="M1036" s="164"/>
      <c r="T1036" s="165"/>
      <c r="AT1036" s="160" t="s">
        <v>250</v>
      </c>
      <c r="AU1036" s="160" t="s">
        <v>89</v>
      </c>
      <c r="AV1036" s="13" t="s">
        <v>237</v>
      </c>
      <c r="AW1036" s="13" t="s">
        <v>36</v>
      </c>
      <c r="AX1036" s="13" t="s">
        <v>81</v>
      </c>
      <c r="AY1036" s="160" t="s">
        <v>230</v>
      </c>
    </row>
    <row r="1037" spans="2:65" s="12" customFormat="1" ht="11.25">
      <c r="B1037" s="151"/>
      <c r="D1037" s="152" t="s">
        <v>250</v>
      </c>
      <c r="E1037" s="153" t="s">
        <v>1</v>
      </c>
      <c r="F1037" s="154" t="s">
        <v>1666</v>
      </c>
      <c r="H1037" s="155">
        <v>10</v>
      </c>
      <c r="I1037" s="156"/>
      <c r="L1037" s="151"/>
      <c r="M1037" s="157"/>
      <c r="T1037" s="158"/>
      <c r="AT1037" s="153" t="s">
        <v>250</v>
      </c>
      <c r="AU1037" s="153" t="s">
        <v>89</v>
      </c>
      <c r="AV1037" s="12" t="s">
        <v>89</v>
      </c>
      <c r="AW1037" s="12" t="s">
        <v>36</v>
      </c>
      <c r="AX1037" s="12" t="s">
        <v>81</v>
      </c>
      <c r="AY1037" s="153" t="s">
        <v>230</v>
      </c>
    </row>
    <row r="1038" spans="2:65" s="12" customFormat="1" ht="11.25">
      <c r="B1038" s="151"/>
      <c r="D1038" s="152" t="s">
        <v>250</v>
      </c>
      <c r="E1038" s="153" t="s">
        <v>1</v>
      </c>
      <c r="F1038" s="154" t="s">
        <v>1691</v>
      </c>
      <c r="H1038" s="155">
        <v>8</v>
      </c>
      <c r="I1038" s="156"/>
      <c r="L1038" s="151"/>
      <c r="M1038" s="157"/>
      <c r="T1038" s="158"/>
      <c r="AT1038" s="153" t="s">
        <v>250</v>
      </c>
      <c r="AU1038" s="153" t="s">
        <v>89</v>
      </c>
      <c r="AV1038" s="12" t="s">
        <v>89</v>
      </c>
      <c r="AW1038" s="12" t="s">
        <v>36</v>
      </c>
      <c r="AX1038" s="12" t="s">
        <v>81</v>
      </c>
      <c r="AY1038" s="153" t="s">
        <v>230</v>
      </c>
    </row>
    <row r="1039" spans="2:65" s="12" customFormat="1" ht="11.25">
      <c r="B1039" s="151"/>
      <c r="D1039" s="152" t="s">
        <v>250</v>
      </c>
      <c r="E1039" s="153" t="s">
        <v>1</v>
      </c>
      <c r="F1039" s="154" t="s">
        <v>1692</v>
      </c>
      <c r="H1039" s="155">
        <v>14.3</v>
      </c>
      <c r="I1039" s="156"/>
      <c r="L1039" s="151"/>
      <c r="M1039" s="157"/>
      <c r="T1039" s="158"/>
      <c r="AT1039" s="153" t="s">
        <v>250</v>
      </c>
      <c r="AU1039" s="153" t="s">
        <v>89</v>
      </c>
      <c r="AV1039" s="12" t="s">
        <v>89</v>
      </c>
      <c r="AW1039" s="12" t="s">
        <v>36</v>
      </c>
      <c r="AX1039" s="12" t="s">
        <v>81</v>
      </c>
      <c r="AY1039" s="153" t="s">
        <v>230</v>
      </c>
    </row>
    <row r="1040" spans="2:65" s="13" customFormat="1" ht="11.25">
      <c r="B1040" s="159"/>
      <c r="D1040" s="152" t="s">
        <v>250</v>
      </c>
      <c r="E1040" s="160" t="s">
        <v>1</v>
      </c>
      <c r="F1040" s="161" t="s">
        <v>252</v>
      </c>
      <c r="H1040" s="162">
        <v>32.299999999999997</v>
      </c>
      <c r="I1040" s="163"/>
      <c r="L1040" s="159"/>
      <c r="M1040" s="164"/>
      <c r="T1040" s="165"/>
      <c r="AT1040" s="160" t="s">
        <v>250</v>
      </c>
      <c r="AU1040" s="160" t="s">
        <v>89</v>
      </c>
      <c r="AV1040" s="13" t="s">
        <v>237</v>
      </c>
      <c r="AW1040" s="13" t="s">
        <v>36</v>
      </c>
      <c r="AX1040" s="13" t="s">
        <v>21</v>
      </c>
      <c r="AY1040" s="160" t="s">
        <v>230</v>
      </c>
    </row>
    <row r="1041" spans="2:65" s="1" customFormat="1" ht="11.25">
      <c r="B1041" s="32"/>
      <c r="D1041" s="152" t="s">
        <v>257</v>
      </c>
      <c r="F1041" s="166" t="s">
        <v>1750</v>
      </c>
      <c r="L1041" s="32"/>
      <c r="M1041" s="167"/>
      <c r="T1041" s="56"/>
      <c r="AU1041" s="17" t="s">
        <v>89</v>
      </c>
    </row>
    <row r="1042" spans="2:65" s="1" customFormat="1" ht="11.25">
      <c r="B1042" s="32"/>
      <c r="D1042" s="152" t="s">
        <v>257</v>
      </c>
      <c r="F1042" s="168" t="s">
        <v>637</v>
      </c>
      <c r="H1042" s="169">
        <v>8</v>
      </c>
      <c r="L1042" s="32"/>
      <c r="M1042" s="167"/>
      <c r="T1042" s="56"/>
      <c r="AU1042" s="17" t="s">
        <v>89</v>
      </c>
    </row>
    <row r="1043" spans="2:65" s="1" customFormat="1" ht="11.25">
      <c r="B1043" s="32"/>
      <c r="D1043" s="152" t="s">
        <v>257</v>
      </c>
      <c r="F1043" s="168" t="s">
        <v>252</v>
      </c>
      <c r="H1043" s="169">
        <v>8</v>
      </c>
      <c r="L1043" s="32"/>
      <c r="M1043" s="167"/>
      <c r="T1043" s="56"/>
      <c r="AU1043" s="17" t="s">
        <v>89</v>
      </c>
    </row>
    <row r="1044" spans="2:65" s="1" customFormat="1" ht="11.25">
      <c r="B1044" s="32"/>
      <c r="D1044" s="152" t="s">
        <v>257</v>
      </c>
      <c r="F1044" s="166" t="s">
        <v>1751</v>
      </c>
      <c r="L1044" s="32"/>
      <c r="M1044" s="167"/>
      <c r="T1044" s="56"/>
      <c r="AU1044" s="17" t="s">
        <v>89</v>
      </c>
    </row>
    <row r="1045" spans="2:65" s="1" customFormat="1" ht="11.25">
      <c r="B1045" s="32"/>
      <c r="D1045" s="152" t="s">
        <v>257</v>
      </c>
      <c r="F1045" s="168" t="s">
        <v>1693</v>
      </c>
      <c r="H1045" s="169">
        <v>14.3</v>
      </c>
      <c r="L1045" s="32"/>
      <c r="M1045" s="167"/>
      <c r="T1045" s="56"/>
      <c r="AU1045" s="17" t="s">
        <v>89</v>
      </c>
    </row>
    <row r="1046" spans="2:65" s="1" customFormat="1" ht="11.25">
      <c r="B1046" s="32"/>
      <c r="D1046" s="152" t="s">
        <v>257</v>
      </c>
      <c r="F1046" s="168" t="s">
        <v>252</v>
      </c>
      <c r="H1046" s="169">
        <v>14.3</v>
      </c>
      <c r="L1046" s="32"/>
      <c r="M1046" s="167"/>
      <c r="T1046" s="56"/>
      <c r="AU1046" s="17" t="s">
        <v>89</v>
      </c>
    </row>
    <row r="1047" spans="2:65" s="1" customFormat="1" ht="11.25">
      <c r="B1047" s="32"/>
      <c r="D1047" s="152" t="s">
        <v>257</v>
      </c>
      <c r="F1047" s="166" t="s">
        <v>1748</v>
      </c>
      <c r="L1047" s="32"/>
      <c r="M1047" s="167"/>
      <c r="T1047" s="56"/>
      <c r="AU1047" s="17" t="s">
        <v>89</v>
      </c>
    </row>
    <row r="1048" spans="2:65" s="1" customFormat="1" ht="11.25">
      <c r="B1048" s="32"/>
      <c r="D1048" s="152" t="s">
        <v>257</v>
      </c>
      <c r="F1048" s="168" t="s">
        <v>1749</v>
      </c>
      <c r="H1048" s="169">
        <v>10</v>
      </c>
      <c r="L1048" s="32"/>
      <c r="M1048" s="167"/>
      <c r="T1048" s="56"/>
      <c r="AU1048" s="17" t="s">
        <v>89</v>
      </c>
    </row>
    <row r="1049" spans="2:65" s="1" customFormat="1" ht="11.25">
      <c r="B1049" s="32"/>
      <c r="D1049" s="152" t="s">
        <v>257</v>
      </c>
      <c r="F1049" s="168" t="s">
        <v>252</v>
      </c>
      <c r="H1049" s="169">
        <v>10</v>
      </c>
      <c r="L1049" s="32"/>
      <c r="M1049" s="167"/>
      <c r="T1049" s="56"/>
      <c r="AU1049" s="17" t="s">
        <v>89</v>
      </c>
    </row>
    <row r="1050" spans="2:65" s="1" customFormat="1" ht="49.15" customHeight="1">
      <c r="B1050" s="32"/>
      <c r="C1050" s="187" t="s">
        <v>952</v>
      </c>
      <c r="D1050" s="187" t="s">
        <v>606</v>
      </c>
      <c r="E1050" s="188" t="s">
        <v>1098</v>
      </c>
      <c r="F1050" s="189" t="s">
        <v>1099</v>
      </c>
      <c r="G1050" s="190" t="s">
        <v>247</v>
      </c>
      <c r="H1050" s="191">
        <v>32.784999999999997</v>
      </c>
      <c r="I1050" s="192"/>
      <c r="J1050" s="193">
        <f>ROUND(I1050*H1050,2)</f>
        <v>0</v>
      </c>
      <c r="K1050" s="189" t="s">
        <v>248</v>
      </c>
      <c r="L1050" s="194"/>
      <c r="M1050" s="195" t="s">
        <v>1</v>
      </c>
      <c r="N1050" s="196" t="s">
        <v>46</v>
      </c>
      <c r="P1050" s="147">
        <f>O1050*H1050</f>
        <v>0</v>
      </c>
      <c r="Q1050" s="147">
        <v>1.593E-2</v>
      </c>
      <c r="R1050" s="147">
        <f>Q1050*H1050</f>
        <v>0.5222650499999999</v>
      </c>
      <c r="S1050" s="147">
        <v>0</v>
      </c>
      <c r="T1050" s="148">
        <f>S1050*H1050</f>
        <v>0</v>
      </c>
      <c r="AR1050" s="149" t="s">
        <v>154</v>
      </c>
      <c r="AT1050" s="149" t="s">
        <v>606</v>
      </c>
      <c r="AU1050" s="149" t="s">
        <v>89</v>
      </c>
      <c r="AY1050" s="17" t="s">
        <v>230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21</v>
      </c>
      <c r="BK1050" s="150">
        <f>ROUND(I1050*H1050,2)</f>
        <v>0</v>
      </c>
      <c r="BL1050" s="17" t="s">
        <v>237</v>
      </c>
      <c r="BM1050" s="149" t="s">
        <v>1100</v>
      </c>
    </row>
    <row r="1051" spans="2:65" s="12" customFormat="1" ht="11.25">
      <c r="B1051" s="151"/>
      <c r="D1051" s="152" t="s">
        <v>250</v>
      </c>
      <c r="F1051" s="154" t="s">
        <v>1796</v>
      </c>
      <c r="H1051" s="155">
        <v>32.784999999999997</v>
      </c>
      <c r="I1051" s="156"/>
      <c r="L1051" s="151"/>
      <c r="M1051" s="157"/>
      <c r="T1051" s="158"/>
      <c r="AT1051" s="153" t="s">
        <v>250</v>
      </c>
      <c r="AU1051" s="153" t="s">
        <v>89</v>
      </c>
      <c r="AV1051" s="12" t="s">
        <v>89</v>
      </c>
      <c r="AW1051" s="12" t="s">
        <v>4</v>
      </c>
      <c r="AX1051" s="12" t="s">
        <v>21</v>
      </c>
      <c r="AY1051" s="153" t="s">
        <v>230</v>
      </c>
    </row>
    <row r="1052" spans="2:65" s="1" customFormat="1" ht="49.15" customHeight="1">
      <c r="B1052" s="32"/>
      <c r="C1052" s="138" t="s">
        <v>958</v>
      </c>
      <c r="D1052" s="138" t="s">
        <v>232</v>
      </c>
      <c r="E1052" s="139" t="s">
        <v>1797</v>
      </c>
      <c r="F1052" s="140" t="s">
        <v>1798</v>
      </c>
      <c r="G1052" s="141" t="s">
        <v>247</v>
      </c>
      <c r="H1052" s="142">
        <v>14.3</v>
      </c>
      <c r="I1052" s="143"/>
      <c r="J1052" s="144">
        <f>ROUND(I1052*H1052,2)</f>
        <v>0</v>
      </c>
      <c r="K1052" s="140" t="s">
        <v>248</v>
      </c>
      <c r="L1052" s="32"/>
      <c r="M1052" s="145" t="s">
        <v>1</v>
      </c>
      <c r="N1052" s="146" t="s">
        <v>46</v>
      </c>
      <c r="P1052" s="147">
        <f>O1052*H1052</f>
        <v>0</v>
      </c>
      <c r="Q1052" s="147">
        <v>2.0219999999999998E-2</v>
      </c>
      <c r="R1052" s="147">
        <f>Q1052*H1052</f>
        <v>0.28914600000000001</v>
      </c>
      <c r="S1052" s="147">
        <v>0</v>
      </c>
      <c r="T1052" s="148">
        <f>S1052*H1052</f>
        <v>0</v>
      </c>
      <c r="AR1052" s="149" t="s">
        <v>237</v>
      </c>
      <c r="AT1052" s="149" t="s">
        <v>232</v>
      </c>
      <c r="AU1052" s="149" t="s">
        <v>89</v>
      </c>
      <c r="AY1052" s="17" t="s">
        <v>230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21</v>
      </c>
      <c r="BK1052" s="150">
        <f>ROUND(I1052*H1052,2)</f>
        <v>0</v>
      </c>
      <c r="BL1052" s="17" t="s">
        <v>237</v>
      </c>
      <c r="BM1052" s="149" t="s">
        <v>1799</v>
      </c>
    </row>
    <row r="1053" spans="2:65" s="12" customFormat="1" ht="11.25">
      <c r="B1053" s="151"/>
      <c r="D1053" s="152" t="s">
        <v>250</v>
      </c>
      <c r="E1053" s="153" t="s">
        <v>1</v>
      </c>
      <c r="F1053" s="154" t="s">
        <v>1693</v>
      </c>
      <c r="H1053" s="155">
        <v>14.3</v>
      </c>
      <c r="I1053" s="156"/>
      <c r="L1053" s="151"/>
      <c r="M1053" s="157"/>
      <c r="T1053" s="158"/>
      <c r="AT1053" s="153" t="s">
        <v>250</v>
      </c>
      <c r="AU1053" s="153" t="s">
        <v>89</v>
      </c>
      <c r="AV1053" s="12" t="s">
        <v>89</v>
      </c>
      <c r="AW1053" s="12" t="s">
        <v>36</v>
      </c>
      <c r="AX1053" s="12" t="s">
        <v>81</v>
      </c>
      <c r="AY1053" s="153" t="s">
        <v>230</v>
      </c>
    </row>
    <row r="1054" spans="2:65" s="13" customFormat="1" ht="11.25">
      <c r="B1054" s="159"/>
      <c r="D1054" s="152" t="s">
        <v>250</v>
      </c>
      <c r="E1054" s="160" t="s">
        <v>1692</v>
      </c>
      <c r="F1054" s="161" t="s">
        <v>252</v>
      </c>
      <c r="H1054" s="162">
        <v>14.3</v>
      </c>
      <c r="I1054" s="163"/>
      <c r="L1054" s="159"/>
      <c r="M1054" s="164"/>
      <c r="T1054" s="165"/>
      <c r="AT1054" s="160" t="s">
        <v>250</v>
      </c>
      <c r="AU1054" s="160" t="s">
        <v>89</v>
      </c>
      <c r="AV1054" s="13" t="s">
        <v>237</v>
      </c>
      <c r="AW1054" s="13" t="s">
        <v>36</v>
      </c>
      <c r="AX1054" s="13" t="s">
        <v>21</v>
      </c>
      <c r="AY1054" s="160" t="s">
        <v>230</v>
      </c>
    </row>
    <row r="1055" spans="2:65" s="1" customFormat="1" ht="24.2" customHeight="1">
      <c r="B1055" s="32"/>
      <c r="C1055" s="138" t="s">
        <v>960</v>
      </c>
      <c r="D1055" s="138" t="s">
        <v>232</v>
      </c>
      <c r="E1055" s="139" t="s">
        <v>1800</v>
      </c>
      <c r="F1055" s="140" t="s">
        <v>1801</v>
      </c>
      <c r="G1055" s="141" t="s">
        <v>247</v>
      </c>
      <c r="H1055" s="142">
        <v>8</v>
      </c>
      <c r="I1055" s="143"/>
      <c r="J1055" s="144">
        <f>ROUND(I1055*H1055,2)</f>
        <v>0</v>
      </c>
      <c r="K1055" s="140" t="s">
        <v>236</v>
      </c>
      <c r="L1055" s="32"/>
      <c r="M1055" s="145" t="s">
        <v>1</v>
      </c>
      <c r="N1055" s="146" t="s">
        <v>46</v>
      </c>
      <c r="P1055" s="147">
        <f>O1055*H1055</f>
        <v>0</v>
      </c>
      <c r="Q1055" s="147">
        <v>0</v>
      </c>
      <c r="R1055" s="147">
        <f>Q1055*H1055</f>
        <v>0</v>
      </c>
      <c r="S1055" s="147">
        <v>0</v>
      </c>
      <c r="T1055" s="148">
        <f>S1055*H1055</f>
        <v>0</v>
      </c>
      <c r="AR1055" s="149" t="s">
        <v>237</v>
      </c>
      <c r="AT1055" s="149" t="s">
        <v>232</v>
      </c>
      <c r="AU1055" s="149" t="s">
        <v>89</v>
      </c>
      <c r="AY1055" s="17" t="s">
        <v>230</v>
      </c>
      <c r="BE1055" s="150">
        <f>IF(N1055="základní",J1055,0)</f>
        <v>0</v>
      </c>
      <c r="BF1055" s="150">
        <f>IF(N1055="snížená",J1055,0)</f>
        <v>0</v>
      </c>
      <c r="BG1055" s="150">
        <f>IF(N1055="zákl. přenesená",J1055,0)</f>
        <v>0</v>
      </c>
      <c r="BH1055" s="150">
        <f>IF(N1055="sníž. přenesená",J1055,0)</f>
        <v>0</v>
      </c>
      <c r="BI1055" s="150">
        <f>IF(N1055="nulová",J1055,0)</f>
        <v>0</v>
      </c>
      <c r="BJ1055" s="17" t="s">
        <v>21</v>
      </c>
      <c r="BK1055" s="150">
        <f>ROUND(I1055*H1055,2)</f>
        <v>0</v>
      </c>
      <c r="BL1055" s="17" t="s">
        <v>237</v>
      </c>
      <c r="BM1055" s="149" t="s">
        <v>1802</v>
      </c>
    </row>
    <row r="1056" spans="2:65" s="12" customFormat="1" ht="11.25">
      <c r="B1056" s="151"/>
      <c r="D1056" s="152" t="s">
        <v>250</v>
      </c>
      <c r="E1056" s="153" t="s">
        <v>1</v>
      </c>
      <c r="F1056" s="154" t="s">
        <v>637</v>
      </c>
      <c r="H1056" s="155">
        <v>8</v>
      </c>
      <c r="I1056" s="156"/>
      <c r="L1056" s="151"/>
      <c r="M1056" s="157"/>
      <c r="T1056" s="158"/>
      <c r="AT1056" s="153" t="s">
        <v>250</v>
      </c>
      <c r="AU1056" s="153" t="s">
        <v>89</v>
      </c>
      <c r="AV1056" s="12" t="s">
        <v>89</v>
      </c>
      <c r="AW1056" s="12" t="s">
        <v>36</v>
      </c>
      <c r="AX1056" s="12" t="s">
        <v>81</v>
      </c>
      <c r="AY1056" s="153" t="s">
        <v>230</v>
      </c>
    </row>
    <row r="1057" spans="2:65" s="13" customFormat="1" ht="11.25">
      <c r="B1057" s="159"/>
      <c r="D1057" s="152" t="s">
        <v>250</v>
      </c>
      <c r="E1057" s="160" t="s">
        <v>1691</v>
      </c>
      <c r="F1057" s="161" t="s">
        <v>252</v>
      </c>
      <c r="H1057" s="162">
        <v>8</v>
      </c>
      <c r="I1057" s="163"/>
      <c r="L1057" s="159"/>
      <c r="M1057" s="164"/>
      <c r="T1057" s="165"/>
      <c r="AT1057" s="160" t="s">
        <v>250</v>
      </c>
      <c r="AU1057" s="160" t="s">
        <v>89</v>
      </c>
      <c r="AV1057" s="13" t="s">
        <v>237</v>
      </c>
      <c r="AW1057" s="13" t="s">
        <v>36</v>
      </c>
      <c r="AX1057" s="13" t="s">
        <v>21</v>
      </c>
      <c r="AY1057" s="160" t="s">
        <v>230</v>
      </c>
    </row>
    <row r="1058" spans="2:65" s="1" customFormat="1" ht="24.2" customHeight="1">
      <c r="B1058" s="32"/>
      <c r="C1058" s="187" t="s">
        <v>962</v>
      </c>
      <c r="D1058" s="187" t="s">
        <v>606</v>
      </c>
      <c r="E1058" s="188" t="s">
        <v>1803</v>
      </c>
      <c r="F1058" s="189" t="s">
        <v>1804</v>
      </c>
      <c r="G1058" s="190" t="s">
        <v>247</v>
      </c>
      <c r="H1058" s="191">
        <v>8.1199999999999992</v>
      </c>
      <c r="I1058" s="192"/>
      <c r="J1058" s="193">
        <f>ROUND(I1058*H1058,2)</f>
        <v>0</v>
      </c>
      <c r="K1058" s="189" t="s">
        <v>236</v>
      </c>
      <c r="L1058" s="194"/>
      <c r="M1058" s="195" t="s">
        <v>1</v>
      </c>
      <c r="N1058" s="196" t="s">
        <v>46</v>
      </c>
      <c r="P1058" s="147">
        <f>O1058*H1058</f>
        <v>0</v>
      </c>
      <c r="Q1058" s="147">
        <v>1.0999999999999999E-2</v>
      </c>
      <c r="R1058" s="147">
        <f>Q1058*H1058</f>
        <v>8.9319999999999983E-2</v>
      </c>
      <c r="S1058" s="147">
        <v>0</v>
      </c>
      <c r="T1058" s="148">
        <f>S1058*H1058</f>
        <v>0</v>
      </c>
      <c r="AR1058" s="149" t="s">
        <v>154</v>
      </c>
      <c r="AT1058" s="149" t="s">
        <v>606</v>
      </c>
      <c r="AU1058" s="149" t="s">
        <v>89</v>
      </c>
      <c r="AY1058" s="17" t="s">
        <v>230</v>
      </c>
      <c r="BE1058" s="150">
        <f>IF(N1058="základní",J1058,0)</f>
        <v>0</v>
      </c>
      <c r="BF1058" s="150">
        <f>IF(N1058="snížená",J1058,0)</f>
        <v>0</v>
      </c>
      <c r="BG1058" s="150">
        <f>IF(N1058="zákl. přenesená",J1058,0)</f>
        <v>0</v>
      </c>
      <c r="BH1058" s="150">
        <f>IF(N1058="sníž. přenesená",J1058,0)</f>
        <v>0</v>
      </c>
      <c r="BI1058" s="150">
        <f>IF(N1058="nulová",J1058,0)</f>
        <v>0</v>
      </c>
      <c r="BJ1058" s="17" t="s">
        <v>21</v>
      </c>
      <c r="BK1058" s="150">
        <f>ROUND(I1058*H1058,2)</f>
        <v>0</v>
      </c>
      <c r="BL1058" s="17" t="s">
        <v>237</v>
      </c>
      <c r="BM1058" s="149" t="s">
        <v>1805</v>
      </c>
    </row>
    <row r="1059" spans="2:65" s="12" customFormat="1" ht="11.25">
      <c r="B1059" s="151"/>
      <c r="D1059" s="152" t="s">
        <v>250</v>
      </c>
      <c r="F1059" s="154" t="s">
        <v>1431</v>
      </c>
      <c r="H1059" s="155">
        <v>8.1199999999999992</v>
      </c>
      <c r="I1059" s="156"/>
      <c r="L1059" s="151"/>
      <c r="M1059" s="157"/>
      <c r="T1059" s="158"/>
      <c r="AT1059" s="153" t="s">
        <v>250</v>
      </c>
      <c r="AU1059" s="153" t="s">
        <v>89</v>
      </c>
      <c r="AV1059" s="12" t="s">
        <v>89</v>
      </c>
      <c r="AW1059" s="12" t="s">
        <v>4</v>
      </c>
      <c r="AX1059" s="12" t="s">
        <v>21</v>
      </c>
      <c r="AY1059" s="153" t="s">
        <v>230</v>
      </c>
    </row>
    <row r="1060" spans="2:65" s="1" customFormat="1" ht="24.2" customHeight="1">
      <c r="B1060" s="32"/>
      <c r="C1060" s="138" t="s">
        <v>965</v>
      </c>
      <c r="D1060" s="138" t="s">
        <v>232</v>
      </c>
      <c r="E1060" s="139" t="s">
        <v>1806</v>
      </c>
      <c r="F1060" s="140" t="s">
        <v>1807</v>
      </c>
      <c r="G1060" s="141" t="s">
        <v>235</v>
      </c>
      <c r="H1060" s="142">
        <v>11</v>
      </c>
      <c r="I1060" s="143"/>
      <c r="J1060" s="144">
        <f>ROUND(I1060*H1060,2)</f>
        <v>0</v>
      </c>
      <c r="K1060" s="140" t="s">
        <v>248</v>
      </c>
      <c r="L1060" s="32"/>
      <c r="M1060" s="145" t="s">
        <v>1</v>
      </c>
      <c r="N1060" s="146" t="s">
        <v>46</v>
      </c>
      <c r="P1060" s="147">
        <f>O1060*H1060</f>
        <v>0</v>
      </c>
      <c r="Q1060" s="147">
        <v>6.9999999999999999E-4</v>
      </c>
      <c r="R1060" s="147">
        <f>Q1060*H1060</f>
        <v>7.7000000000000002E-3</v>
      </c>
      <c r="S1060" s="147">
        <v>0</v>
      </c>
      <c r="T1060" s="148">
        <f>S1060*H1060</f>
        <v>0</v>
      </c>
      <c r="AR1060" s="149" t="s">
        <v>237</v>
      </c>
      <c r="AT1060" s="149" t="s">
        <v>232</v>
      </c>
      <c r="AU1060" s="149" t="s">
        <v>89</v>
      </c>
      <c r="AY1060" s="17" t="s">
        <v>230</v>
      </c>
      <c r="BE1060" s="150">
        <f>IF(N1060="základní",J1060,0)</f>
        <v>0</v>
      </c>
      <c r="BF1060" s="150">
        <f>IF(N1060="snížená",J1060,0)</f>
        <v>0</v>
      </c>
      <c r="BG1060" s="150">
        <f>IF(N1060="zákl. přenesená",J1060,0)</f>
        <v>0</v>
      </c>
      <c r="BH1060" s="150">
        <f>IF(N1060="sníž. přenesená",J1060,0)</f>
        <v>0</v>
      </c>
      <c r="BI1060" s="150">
        <f>IF(N1060="nulová",J1060,0)</f>
        <v>0</v>
      </c>
      <c r="BJ1060" s="17" t="s">
        <v>21</v>
      </c>
      <c r="BK1060" s="150">
        <f>ROUND(I1060*H1060,2)</f>
        <v>0</v>
      </c>
      <c r="BL1060" s="17" t="s">
        <v>237</v>
      </c>
      <c r="BM1060" s="149" t="s">
        <v>1808</v>
      </c>
    </row>
    <row r="1061" spans="2:65" s="1" customFormat="1" ht="21.75" customHeight="1">
      <c r="B1061" s="32"/>
      <c r="C1061" s="138" t="s">
        <v>967</v>
      </c>
      <c r="D1061" s="138" t="s">
        <v>232</v>
      </c>
      <c r="E1061" s="139" t="s">
        <v>1809</v>
      </c>
      <c r="F1061" s="140" t="s">
        <v>1810</v>
      </c>
      <c r="G1061" s="141" t="s">
        <v>235</v>
      </c>
      <c r="H1061" s="142">
        <v>2</v>
      </c>
      <c r="I1061" s="143"/>
      <c r="J1061" s="144">
        <f>ROUND(I1061*H1061,2)</f>
        <v>0</v>
      </c>
      <c r="K1061" s="140" t="s">
        <v>236</v>
      </c>
      <c r="L1061" s="32"/>
      <c r="M1061" s="145" t="s">
        <v>1</v>
      </c>
      <c r="N1061" s="146" t="s">
        <v>46</v>
      </c>
      <c r="P1061" s="147">
        <f>O1061*H1061</f>
        <v>0</v>
      </c>
      <c r="Q1061" s="147">
        <v>1.01E-3</v>
      </c>
      <c r="R1061" s="147">
        <f>Q1061*H1061</f>
        <v>2.0200000000000001E-3</v>
      </c>
      <c r="S1061" s="147">
        <v>0</v>
      </c>
      <c r="T1061" s="148">
        <f>S1061*H1061</f>
        <v>0</v>
      </c>
      <c r="AR1061" s="149" t="s">
        <v>237</v>
      </c>
      <c r="AT1061" s="149" t="s">
        <v>232</v>
      </c>
      <c r="AU1061" s="149" t="s">
        <v>89</v>
      </c>
      <c r="AY1061" s="17" t="s">
        <v>230</v>
      </c>
      <c r="BE1061" s="150">
        <f>IF(N1061="základní",J1061,0)</f>
        <v>0</v>
      </c>
      <c r="BF1061" s="150">
        <f>IF(N1061="snížená",J1061,0)</f>
        <v>0</v>
      </c>
      <c r="BG1061" s="150">
        <f>IF(N1061="zákl. přenesená",J1061,0)</f>
        <v>0</v>
      </c>
      <c r="BH1061" s="150">
        <f>IF(N1061="sníž. přenesená",J1061,0)</f>
        <v>0</v>
      </c>
      <c r="BI1061" s="150">
        <f>IF(N1061="nulová",J1061,0)</f>
        <v>0</v>
      </c>
      <c r="BJ1061" s="17" t="s">
        <v>21</v>
      </c>
      <c r="BK1061" s="150">
        <f>ROUND(I1061*H1061,2)</f>
        <v>0</v>
      </c>
      <c r="BL1061" s="17" t="s">
        <v>237</v>
      </c>
      <c r="BM1061" s="149" t="s">
        <v>1550</v>
      </c>
    </row>
    <row r="1062" spans="2:65" s="1" customFormat="1" ht="24.2" customHeight="1">
      <c r="B1062" s="32"/>
      <c r="C1062" s="138" t="s">
        <v>975</v>
      </c>
      <c r="D1062" s="138" t="s">
        <v>232</v>
      </c>
      <c r="E1062" s="139" t="s">
        <v>1811</v>
      </c>
      <c r="F1062" s="140" t="s">
        <v>1812</v>
      </c>
      <c r="G1062" s="141" t="s">
        <v>247</v>
      </c>
      <c r="H1062" s="142">
        <v>1</v>
      </c>
      <c r="I1062" s="143"/>
      <c r="J1062" s="144">
        <f>ROUND(I1062*H1062,2)</f>
        <v>0</v>
      </c>
      <c r="K1062" s="140" t="s">
        <v>236</v>
      </c>
      <c r="L1062" s="32"/>
      <c r="M1062" s="145" t="s">
        <v>1</v>
      </c>
      <c r="N1062" s="146" t="s">
        <v>46</v>
      </c>
      <c r="P1062" s="147">
        <f>O1062*H1062</f>
        <v>0</v>
      </c>
      <c r="Q1062" s="147">
        <v>0</v>
      </c>
      <c r="R1062" s="147">
        <f>Q1062*H1062</f>
        <v>0</v>
      </c>
      <c r="S1062" s="147">
        <v>0</v>
      </c>
      <c r="T1062" s="148">
        <f>S1062*H1062</f>
        <v>0</v>
      </c>
      <c r="AR1062" s="149" t="s">
        <v>237</v>
      </c>
      <c r="AT1062" s="149" t="s">
        <v>232</v>
      </c>
      <c r="AU1062" s="149" t="s">
        <v>89</v>
      </c>
      <c r="AY1062" s="17" t="s">
        <v>230</v>
      </c>
      <c r="BE1062" s="150">
        <f>IF(N1062="základní",J1062,0)</f>
        <v>0</v>
      </c>
      <c r="BF1062" s="150">
        <f>IF(N1062="snížená",J1062,0)</f>
        <v>0</v>
      </c>
      <c r="BG1062" s="150">
        <f>IF(N1062="zákl. přenesená",J1062,0)</f>
        <v>0</v>
      </c>
      <c r="BH1062" s="150">
        <f>IF(N1062="sníž. přenesená",J1062,0)</f>
        <v>0</v>
      </c>
      <c r="BI1062" s="150">
        <f>IF(N1062="nulová",J1062,0)</f>
        <v>0</v>
      </c>
      <c r="BJ1062" s="17" t="s">
        <v>21</v>
      </c>
      <c r="BK1062" s="150">
        <f>ROUND(I1062*H1062,2)</f>
        <v>0</v>
      </c>
      <c r="BL1062" s="17" t="s">
        <v>237</v>
      </c>
      <c r="BM1062" s="149" t="s">
        <v>1813</v>
      </c>
    </row>
    <row r="1063" spans="2:65" s="12" customFormat="1" ht="11.25">
      <c r="B1063" s="151"/>
      <c r="D1063" s="152" t="s">
        <v>250</v>
      </c>
      <c r="E1063" s="153" t="s">
        <v>1</v>
      </c>
      <c r="F1063" s="154" t="s">
        <v>1753</v>
      </c>
      <c r="H1063" s="155">
        <v>1</v>
      </c>
      <c r="I1063" s="156"/>
      <c r="L1063" s="151"/>
      <c r="M1063" s="157"/>
      <c r="T1063" s="158"/>
      <c r="AT1063" s="153" t="s">
        <v>250</v>
      </c>
      <c r="AU1063" s="153" t="s">
        <v>89</v>
      </c>
      <c r="AV1063" s="12" t="s">
        <v>89</v>
      </c>
      <c r="AW1063" s="12" t="s">
        <v>36</v>
      </c>
      <c r="AX1063" s="12" t="s">
        <v>81</v>
      </c>
      <c r="AY1063" s="153" t="s">
        <v>230</v>
      </c>
    </row>
    <row r="1064" spans="2:65" s="13" customFormat="1" ht="11.25">
      <c r="B1064" s="159"/>
      <c r="D1064" s="152" t="s">
        <v>250</v>
      </c>
      <c r="E1064" s="160" t="s">
        <v>1690</v>
      </c>
      <c r="F1064" s="161" t="s">
        <v>252</v>
      </c>
      <c r="H1064" s="162">
        <v>1</v>
      </c>
      <c r="I1064" s="163"/>
      <c r="L1064" s="159"/>
      <c r="M1064" s="164"/>
      <c r="T1064" s="165"/>
      <c r="AT1064" s="160" t="s">
        <v>250</v>
      </c>
      <c r="AU1064" s="160" t="s">
        <v>89</v>
      </c>
      <c r="AV1064" s="13" t="s">
        <v>237</v>
      </c>
      <c r="AW1064" s="13" t="s">
        <v>36</v>
      </c>
      <c r="AX1064" s="13" t="s">
        <v>21</v>
      </c>
      <c r="AY1064" s="160" t="s">
        <v>230</v>
      </c>
    </row>
    <row r="1065" spans="2:65" s="1" customFormat="1" ht="24.2" customHeight="1">
      <c r="B1065" s="32"/>
      <c r="C1065" s="187" t="s">
        <v>977</v>
      </c>
      <c r="D1065" s="187" t="s">
        <v>606</v>
      </c>
      <c r="E1065" s="188" t="s">
        <v>1814</v>
      </c>
      <c r="F1065" s="189" t="s">
        <v>1815</v>
      </c>
      <c r="G1065" s="190" t="s">
        <v>247</v>
      </c>
      <c r="H1065" s="191">
        <v>1.0149999999999999</v>
      </c>
      <c r="I1065" s="192"/>
      <c r="J1065" s="193">
        <f>ROUND(I1065*H1065,2)</f>
        <v>0</v>
      </c>
      <c r="K1065" s="189" t="s">
        <v>236</v>
      </c>
      <c r="L1065" s="194"/>
      <c r="M1065" s="195" t="s">
        <v>1</v>
      </c>
      <c r="N1065" s="196" t="s">
        <v>46</v>
      </c>
      <c r="P1065" s="147">
        <f>O1065*H1065</f>
        <v>0</v>
      </c>
      <c r="Q1065" s="147">
        <v>2.1099999999999999E-3</v>
      </c>
      <c r="R1065" s="147">
        <f>Q1065*H1065</f>
        <v>2.1416499999999997E-3</v>
      </c>
      <c r="S1065" s="147">
        <v>0</v>
      </c>
      <c r="T1065" s="148">
        <f>S1065*H1065</f>
        <v>0</v>
      </c>
      <c r="AR1065" s="149" t="s">
        <v>154</v>
      </c>
      <c r="AT1065" s="149" t="s">
        <v>606</v>
      </c>
      <c r="AU1065" s="149" t="s">
        <v>89</v>
      </c>
      <c r="AY1065" s="17" t="s">
        <v>230</v>
      </c>
      <c r="BE1065" s="150">
        <f>IF(N1065="základní",J1065,0)</f>
        <v>0</v>
      </c>
      <c r="BF1065" s="150">
        <f>IF(N1065="snížená",J1065,0)</f>
        <v>0</v>
      </c>
      <c r="BG1065" s="150">
        <f>IF(N1065="zákl. přenesená",J1065,0)</f>
        <v>0</v>
      </c>
      <c r="BH1065" s="150">
        <f>IF(N1065="sníž. přenesená",J1065,0)</f>
        <v>0</v>
      </c>
      <c r="BI1065" s="150">
        <f>IF(N1065="nulová",J1065,0)</f>
        <v>0</v>
      </c>
      <c r="BJ1065" s="17" t="s">
        <v>21</v>
      </c>
      <c r="BK1065" s="150">
        <f>ROUND(I1065*H1065,2)</f>
        <v>0</v>
      </c>
      <c r="BL1065" s="17" t="s">
        <v>237</v>
      </c>
      <c r="BM1065" s="149" t="s">
        <v>1816</v>
      </c>
    </row>
    <row r="1066" spans="2:65" s="12" customFormat="1" ht="11.25">
      <c r="B1066" s="151"/>
      <c r="D1066" s="152" t="s">
        <v>250</v>
      </c>
      <c r="F1066" s="154" t="s">
        <v>1817</v>
      </c>
      <c r="H1066" s="155">
        <v>1.0149999999999999</v>
      </c>
      <c r="I1066" s="156"/>
      <c r="L1066" s="151"/>
      <c r="M1066" s="157"/>
      <c r="T1066" s="158"/>
      <c r="AT1066" s="153" t="s">
        <v>250</v>
      </c>
      <c r="AU1066" s="153" t="s">
        <v>89</v>
      </c>
      <c r="AV1066" s="12" t="s">
        <v>89</v>
      </c>
      <c r="AW1066" s="12" t="s">
        <v>4</v>
      </c>
      <c r="AX1066" s="12" t="s">
        <v>21</v>
      </c>
      <c r="AY1066" s="153" t="s">
        <v>230</v>
      </c>
    </row>
    <row r="1067" spans="2:65" s="1" customFormat="1" ht="44.25" customHeight="1">
      <c r="B1067" s="32"/>
      <c r="C1067" s="138" t="s">
        <v>979</v>
      </c>
      <c r="D1067" s="138" t="s">
        <v>232</v>
      </c>
      <c r="E1067" s="139" t="s">
        <v>1180</v>
      </c>
      <c r="F1067" s="140" t="s">
        <v>1181</v>
      </c>
      <c r="G1067" s="141" t="s">
        <v>235</v>
      </c>
      <c r="H1067" s="142">
        <v>3</v>
      </c>
      <c r="I1067" s="143"/>
      <c r="J1067" s="144">
        <f t="shared" ref="J1067:J1074" si="0">ROUND(I1067*H1067,2)</f>
        <v>0</v>
      </c>
      <c r="K1067" s="140" t="s">
        <v>248</v>
      </c>
      <c r="L1067" s="32"/>
      <c r="M1067" s="145" t="s">
        <v>1</v>
      </c>
      <c r="N1067" s="146" t="s">
        <v>46</v>
      </c>
      <c r="P1067" s="147">
        <f t="shared" ref="P1067:P1074" si="1">O1067*H1067</f>
        <v>0</v>
      </c>
      <c r="Q1067" s="147">
        <v>1.67E-3</v>
      </c>
      <c r="R1067" s="147">
        <f t="shared" ref="R1067:R1074" si="2">Q1067*H1067</f>
        <v>5.0100000000000006E-3</v>
      </c>
      <c r="S1067" s="147">
        <v>0</v>
      </c>
      <c r="T1067" s="148">
        <f t="shared" ref="T1067:T1074" si="3">S1067*H1067</f>
        <v>0</v>
      </c>
      <c r="AR1067" s="149" t="s">
        <v>237</v>
      </c>
      <c r="AT1067" s="149" t="s">
        <v>232</v>
      </c>
      <c r="AU1067" s="149" t="s">
        <v>89</v>
      </c>
      <c r="AY1067" s="17" t="s">
        <v>230</v>
      </c>
      <c r="BE1067" s="150">
        <f t="shared" ref="BE1067:BE1074" si="4">IF(N1067="základní",J1067,0)</f>
        <v>0</v>
      </c>
      <c r="BF1067" s="150">
        <f t="shared" ref="BF1067:BF1074" si="5">IF(N1067="snížená",J1067,0)</f>
        <v>0</v>
      </c>
      <c r="BG1067" s="150">
        <f t="shared" ref="BG1067:BG1074" si="6">IF(N1067="zákl. přenesená",J1067,0)</f>
        <v>0</v>
      </c>
      <c r="BH1067" s="150">
        <f t="shared" ref="BH1067:BH1074" si="7">IF(N1067="sníž. přenesená",J1067,0)</f>
        <v>0</v>
      </c>
      <c r="BI1067" s="150">
        <f t="shared" ref="BI1067:BI1074" si="8">IF(N1067="nulová",J1067,0)</f>
        <v>0</v>
      </c>
      <c r="BJ1067" s="17" t="s">
        <v>21</v>
      </c>
      <c r="BK1067" s="150">
        <f t="shared" ref="BK1067:BK1074" si="9">ROUND(I1067*H1067,2)</f>
        <v>0</v>
      </c>
      <c r="BL1067" s="17" t="s">
        <v>237</v>
      </c>
      <c r="BM1067" s="149" t="s">
        <v>1182</v>
      </c>
    </row>
    <row r="1068" spans="2:65" s="1" customFormat="1" ht="24.2" customHeight="1">
      <c r="B1068" s="32"/>
      <c r="C1068" s="187" t="s">
        <v>982</v>
      </c>
      <c r="D1068" s="187" t="s">
        <v>606</v>
      </c>
      <c r="E1068" s="188" t="s">
        <v>1818</v>
      </c>
      <c r="F1068" s="189" t="s">
        <v>1819</v>
      </c>
      <c r="G1068" s="190" t="s">
        <v>235</v>
      </c>
      <c r="H1068" s="191">
        <v>1</v>
      </c>
      <c r="I1068" s="192"/>
      <c r="J1068" s="193">
        <f t="shared" si="0"/>
        <v>0</v>
      </c>
      <c r="K1068" s="189" t="s">
        <v>248</v>
      </c>
      <c r="L1068" s="194"/>
      <c r="M1068" s="195" t="s">
        <v>1</v>
      </c>
      <c r="N1068" s="196" t="s">
        <v>46</v>
      </c>
      <c r="P1068" s="147">
        <f t="shared" si="1"/>
        <v>0</v>
      </c>
      <c r="Q1068" s="147">
        <v>1.2E-2</v>
      </c>
      <c r="R1068" s="147">
        <f t="shared" si="2"/>
        <v>1.2E-2</v>
      </c>
      <c r="S1068" s="147">
        <v>0</v>
      </c>
      <c r="T1068" s="148">
        <f t="shared" si="3"/>
        <v>0</v>
      </c>
      <c r="AR1068" s="149" t="s">
        <v>154</v>
      </c>
      <c r="AT1068" s="149" t="s">
        <v>606</v>
      </c>
      <c r="AU1068" s="149" t="s">
        <v>89</v>
      </c>
      <c r="AY1068" s="17" t="s">
        <v>230</v>
      </c>
      <c r="BE1068" s="150">
        <f t="shared" si="4"/>
        <v>0</v>
      </c>
      <c r="BF1068" s="150">
        <f t="shared" si="5"/>
        <v>0</v>
      </c>
      <c r="BG1068" s="150">
        <f t="shared" si="6"/>
        <v>0</v>
      </c>
      <c r="BH1068" s="150">
        <f t="shared" si="7"/>
        <v>0</v>
      </c>
      <c r="BI1068" s="150">
        <f t="shared" si="8"/>
        <v>0</v>
      </c>
      <c r="BJ1068" s="17" t="s">
        <v>21</v>
      </c>
      <c r="BK1068" s="150">
        <f t="shared" si="9"/>
        <v>0</v>
      </c>
      <c r="BL1068" s="17" t="s">
        <v>237</v>
      </c>
      <c r="BM1068" s="149" t="s">
        <v>1820</v>
      </c>
    </row>
    <row r="1069" spans="2:65" s="1" customFormat="1" ht="24.2" customHeight="1">
      <c r="B1069" s="32"/>
      <c r="C1069" s="187" t="s">
        <v>984</v>
      </c>
      <c r="D1069" s="187" t="s">
        <v>606</v>
      </c>
      <c r="E1069" s="188" t="s">
        <v>1821</v>
      </c>
      <c r="F1069" s="189" t="s">
        <v>1822</v>
      </c>
      <c r="G1069" s="190" t="s">
        <v>235</v>
      </c>
      <c r="H1069" s="191">
        <v>2</v>
      </c>
      <c r="I1069" s="192"/>
      <c r="J1069" s="193">
        <f t="shared" si="0"/>
        <v>0</v>
      </c>
      <c r="K1069" s="189" t="s">
        <v>248</v>
      </c>
      <c r="L1069" s="194"/>
      <c r="M1069" s="195" t="s">
        <v>1</v>
      </c>
      <c r="N1069" s="196" t="s">
        <v>46</v>
      </c>
      <c r="P1069" s="147">
        <f t="shared" si="1"/>
        <v>0</v>
      </c>
      <c r="Q1069" s="147">
        <v>1.6500000000000001E-2</v>
      </c>
      <c r="R1069" s="147">
        <f t="shared" si="2"/>
        <v>3.3000000000000002E-2</v>
      </c>
      <c r="S1069" s="147">
        <v>0</v>
      </c>
      <c r="T1069" s="148">
        <f t="shared" si="3"/>
        <v>0</v>
      </c>
      <c r="AR1069" s="149" t="s">
        <v>154</v>
      </c>
      <c r="AT1069" s="149" t="s">
        <v>606</v>
      </c>
      <c r="AU1069" s="149" t="s">
        <v>89</v>
      </c>
      <c r="AY1069" s="17" t="s">
        <v>230</v>
      </c>
      <c r="BE1069" s="150">
        <f t="shared" si="4"/>
        <v>0</v>
      </c>
      <c r="BF1069" s="150">
        <f t="shared" si="5"/>
        <v>0</v>
      </c>
      <c r="BG1069" s="150">
        <f t="shared" si="6"/>
        <v>0</v>
      </c>
      <c r="BH1069" s="150">
        <f t="shared" si="7"/>
        <v>0</v>
      </c>
      <c r="BI1069" s="150">
        <f t="shared" si="8"/>
        <v>0</v>
      </c>
      <c r="BJ1069" s="17" t="s">
        <v>21</v>
      </c>
      <c r="BK1069" s="150">
        <f t="shared" si="9"/>
        <v>0</v>
      </c>
      <c r="BL1069" s="17" t="s">
        <v>237</v>
      </c>
      <c r="BM1069" s="149" t="s">
        <v>1823</v>
      </c>
    </row>
    <row r="1070" spans="2:65" s="1" customFormat="1" ht="37.9" customHeight="1">
      <c r="B1070" s="32"/>
      <c r="C1070" s="138" t="s">
        <v>988</v>
      </c>
      <c r="D1070" s="138" t="s">
        <v>232</v>
      </c>
      <c r="E1070" s="139" t="s">
        <v>1824</v>
      </c>
      <c r="F1070" s="140" t="s">
        <v>1825</v>
      </c>
      <c r="G1070" s="141" t="s">
        <v>235</v>
      </c>
      <c r="H1070" s="142">
        <v>2</v>
      </c>
      <c r="I1070" s="143"/>
      <c r="J1070" s="144">
        <f t="shared" si="0"/>
        <v>0</v>
      </c>
      <c r="K1070" s="140" t="s">
        <v>248</v>
      </c>
      <c r="L1070" s="32"/>
      <c r="M1070" s="145" t="s">
        <v>1</v>
      </c>
      <c r="N1070" s="146" t="s">
        <v>46</v>
      </c>
      <c r="P1070" s="147">
        <f t="shared" si="1"/>
        <v>0</v>
      </c>
      <c r="Q1070" s="147">
        <v>1.09E-3</v>
      </c>
      <c r="R1070" s="147">
        <f t="shared" si="2"/>
        <v>2.1800000000000001E-3</v>
      </c>
      <c r="S1070" s="147">
        <v>0</v>
      </c>
      <c r="T1070" s="148">
        <f t="shared" si="3"/>
        <v>0</v>
      </c>
      <c r="AR1070" s="149" t="s">
        <v>237</v>
      </c>
      <c r="AT1070" s="149" t="s">
        <v>232</v>
      </c>
      <c r="AU1070" s="149" t="s">
        <v>89</v>
      </c>
      <c r="AY1070" s="17" t="s">
        <v>230</v>
      </c>
      <c r="BE1070" s="150">
        <f t="shared" si="4"/>
        <v>0</v>
      </c>
      <c r="BF1070" s="150">
        <f t="shared" si="5"/>
        <v>0</v>
      </c>
      <c r="BG1070" s="150">
        <f t="shared" si="6"/>
        <v>0</v>
      </c>
      <c r="BH1070" s="150">
        <f t="shared" si="7"/>
        <v>0</v>
      </c>
      <c r="BI1070" s="150">
        <f t="shared" si="8"/>
        <v>0</v>
      </c>
      <c r="BJ1070" s="17" t="s">
        <v>21</v>
      </c>
      <c r="BK1070" s="150">
        <f t="shared" si="9"/>
        <v>0</v>
      </c>
      <c r="BL1070" s="17" t="s">
        <v>237</v>
      </c>
      <c r="BM1070" s="149" t="s">
        <v>1826</v>
      </c>
    </row>
    <row r="1071" spans="2:65" s="1" customFormat="1" ht="24.2" customHeight="1">
      <c r="B1071" s="32"/>
      <c r="C1071" s="187" t="s">
        <v>992</v>
      </c>
      <c r="D1071" s="187" t="s">
        <v>606</v>
      </c>
      <c r="E1071" s="188" t="s">
        <v>1827</v>
      </c>
      <c r="F1071" s="189" t="s">
        <v>1828</v>
      </c>
      <c r="G1071" s="190" t="s">
        <v>235</v>
      </c>
      <c r="H1071" s="191">
        <v>2</v>
      </c>
      <c r="I1071" s="192"/>
      <c r="J1071" s="193">
        <f t="shared" si="0"/>
        <v>0</v>
      </c>
      <c r="K1071" s="189" t="s">
        <v>236</v>
      </c>
      <c r="L1071" s="194"/>
      <c r="M1071" s="195" t="s">
        <v>1</v>
      </c>
      <c r="N1071" s="196" t="s">
        <v>46</v>
      </c>
      <c r="P1071" s="147">
        <f t="shared" si="1"/>
        <v>0</v>
      </c>
      <c r="Q1071" s="147">
        <v>1.0999999999999999E-2</v>
      </c>
      <c r="R1071" s="147">
        <f t="shared" si="2"/>
        <v>2.1999999999999999E-2</v>
      </c>
      <c r="S1071" s="147">
        <v>0</v>
      </c>
      <c r="T1071" s="148">
        <f t="shared" si="3"/>
        <v>0</v>
      </c>
      <c r="AR1071" s="149" t="s">
        <v>154</v>
      </c>
      <c r="AT1071" s="149" t="s">
        <v>606</v>
      </c>
      <c r="AU1071" s="149" t="s">
        <v>89</v>
      </c>
      <c r="AY1071" s="17" t="s">
        <v>230</v>
      </c>
      <c r="BE1071" s="150">
        <f t="shared" si="4"/>
        <v>0</v>
      </c>
      <c r="BF1071" s="150">
        <f t="shared" si="5"/>
        <v>0</v>
      </c>
      <c r="BG1071" s="150">
        <f t="shared" si="6"/>
        <v>0</v>
      </c>
      <c r="BH1071" s="150">
        <f t="shared" si="7"/>
        <v>0</v>
      </c>
      <c r="BI1071" s="150">
        <f t="shared" si="8"/>
        <v>0</v>
      </c>
      <c r="BJ1071" s="17" t="s">
        <v>21</v>
      </c>
      <c r="BK1071" s="150">
        <f t="shared" si="9"/>
        <v>0</v>
      </c>
      <c r="BL1071" s="17" t="s">
        <v>237</v>
      </c>
      <c r="BM1071" s="149" t="s">
        <v>1829</v>
      </c>
    </row>
    <row r="1072" spans="2:65" s="1" customFormat="1" ht="37.9" customHeight="1">
      <c r="B1072" s="32"/>
      <c r="C1072" s="138" t="s">
        <v>997</v>
      </c>
      <c r="D1072" s="138" t="s">
        <v>232</v>
      </c>
      <c r="E1072" s="139" t="s">
        <v>1303</v>
      </c>
      <c r="F1072" s="140" t="s">
        <v>1304</v>
      </c>
      <c r="G1072" s="141" t="s">
        <v>235</v>
      </c>
      <c r="H1072" s="142">
        <v>5</v>
      </c>
      <c r="I1072" s="143"/>
      <c r="J1072" s="144">
        <f t="shared" si="0"/>
        <v>0</v>
      </c>
      <c r="K1072" s="140" t="s">
        <v>248</v>
      </c>
      <c r="L1072" s="32"/>
      <c r="M1072" s="145" t="s">
        <v>1</v>
      </c>
      <c r="N1072" s="146" t="s">
        <v>46</v>
      </c>
      <c r="P1072" s="147">
        <f t="shared" si="1"/>
        <v>0</v>
      </c>
      <c r="Q1072" s="147">
        <v>1.67E-3</v>
      </c>
      <c r="R1072" s="147">
        <f t="shared" si="2"/>
        <v>8.3499999999999998E-3</v>
      </c>
      <c r="S1072" s="147">
        <v>0</v>
      </c>
      <c r="T1072" s="148">
        <f t="shared" si="3"/>
        <v>0</v>
      </c>
      <c r="AR1072" s="149" t="s">
        <v>237</v>
      </c>
      <c r="AT1072" s="149" t="s">
        <v>232</v>
      </c>
      <c r="AU1072" s="149" t="s">
        <v>89</v>
      </c>
      <c r="AY1072" s="17" t="s">
        <v>230</v>
      </c>
      <c r="BE1072" s="150">
        <f t="shared" si="4"/>
        <v>0</v>
      </c>
      <c r="BF1072" s="150">
        <f t="shared" si="5"/>
        <v>0</v>
      </c>
      <c r="BG1072" s="150">
        <f t="shared" si="6"/>
        <v>0</v>
      </c>
      <c r="BH1072" s="150">
        <f t="shared" si="7"/>
        <v>0</v>
      </c>
      <c r="BI1072" s="150">
        <f t="shared" si="8"/>
        <v>0</v>
      </c>
      <c r="BJ1072" s="17" t="s">
        <v>21</v>
      </c>
      <c r="BK1072" s="150">
        <f t="shared" si="9"/>
        <v>0</v>
      </c>
      <c r="BL1072" s="17" t="s">
        <v>237</v>
      </c>
      <c r="BM1072" s="149" t="s">
        <v>1305</v>
      </c>
    </row>
    <row r="1073" spans="2:65" s="1" customFormat="1" ht="24.2" customHeight="1">
      <c r="B1073" s="32"/>
      <c r="C1073" s="187" t="s">
        <v>1000</v>
      </c>
      <c r="D1073" s="187" t="s">
        <v>606</v>
      </c>
      <c r="E1073" s="188" t="s">
        <v>1311</v>
      </c>
      <c r="F1073" s="189" t="s">
        <v>1312</v>
      </c>
      <c r="G1073" s="190" t="s">
        <v>235</v>
      </c>
      <c r="H1073" s="191">
        <v>1</v>
      </c>
      <c r="I1073" s="192"/>
      <c r="J1073" s="193">
        <f t="shared" si="0"/>
        <v>0</v>
      </c>
      <c r="K1073" s="189" t="s">
        <v>248</v>
      </c>
      <c r="L1073" s="194"/>
      <c r="M1073" s="195" t="s">
        <v>1</v>
      </c>
      <c r="N1073" s="196" t="s">
        <v>46</v>
      </c>
      <c r="P1073" s="147">
        <f t="shared" si="1"/>
        <v>0</v>
      </c>
      <c r="Q1073" s="147">
        <v>6.8999999999999999E-3</v>
      </c>
      <c r="R1073" s="147">
        <f t="shared" si="2"/>
        <v>6.8999999999999999E-3</v>
      </c>
      <c r="S1073" s="147">
        <v>0</v>
      </c>
      <c r="T1073" s="148">
        <f t="shared" si="3"/>
        <v>0</v>
      </c>
      <c r="AR1073" s="149" t="s">
        <v>154</v>
      </c>
      <c r="AT1073" s="149" t="s">
        <v>606</v>
      </c>
      <c r="AU1073" s="149" t="s">
        <v>89</v>
      </c>
      <c r="AY1073" s="17" t="s">
        <v>230</v>
      </c>
      <c r="BE1073" s="150">
        <f t="shared" si="4"/>
        <v>0</v>
      </c>
      <c r="BF1073" s="150">
        <f t="shared" si="5"/>
        <v>0</v>
      </c>
      <c r="BG1073" s="150">
        <f t="shared" si="6"/>
        <v>0</v>
      </c>
      <c r="BH1073" s="150">
        <f t="shared" si="7"/>
        <v>0</v>
      </c>
      <c r="BI1073" s="150">
        <f t="shared" si="8"/>
        <v>0</v>
      </c>
      <c r="BJ1073" s="17" t="s">
        <v>21</v>
      </c>
      <c r="BK1073" s="150">
        <f t="shared" si="9"/>
        <v>0</v>
      </c>
      <c r="BL1073" s="17" t="s">
        <v>237</v>
      </c>
      <c r="BM1073" s="149" t="s">
        <v>1313</v>
      </c>
    </row>
    <row r="1074" spans="2:65" s="1" customFormat="1" ht="16.5" customHeight="1">
      <c r="B1074" s="32"/>
      <c r="C1074" s="187" t="s">
        <v>1002</v>
      </c>
      <c r="D1074" s="187" t="s">
        <v>606</v>
      </c>
      <c r="E1074" s="188" t="s">
        <v>1200</v>
      </c>
      <c r="F1074" s="189" t="s">
        <v>1201</v>
      </c>
      <c r="G1074" s="190" t="s">
        <v>235</v>
      </c>
      <c r="H1074" s="191">
        <v>1.02</v>
      </c>
      <c r="I1074" s="192"/>
      <c r="J1074" s="193">
        <f t="shared" si="0"/>
        <v>0</v>
      </c>
      <c r="K1074" s="189" t="s">
        <v>248</v>
      </c>
      <c r="L1074" s="194"/>
      <c r="M1074" s="195" t="s">
        <v>1</v>
      </c>
      <c r="N1074" s="196" t="s">
        <v>46</v>
      </c>
      <c r="P1074" s="147">
        <f t="shared" si="1"/>
        <v>0</v>
      </c>
      <c r="Q1074" s="147">
        <v>1E-4</v>
      </c>
      <c r="R1074" s="147">
        <f t="shared" si="2"/>
        <v>1.0200000000000001E-4</v>
      </c>
      <c r="S1074" s="147">
        <v>0</v>
      </c>
      <c r="T1074" s="148">
        <f t="shared" si="3"/>
        <v>0</v>
      </c>
      <c r="AR1074" s="149" t="s">
        <v>154</v>
      </c>
      <c r="AT1074" s="149" t="s">
        <v>606</v>
      </c>
      <c r="AU1074" s="149" t="s">
        <v>89</v>
      </c>
      <c r="AY1074" s="17" t="s">
        <v>230</v>
      </c>
      <c r="BE1074" s="150">
        <f t="shared" si="4"/>
        <v>0</v>
      </c>
      <c r="BF1074" s="150">
        <f t="shared" si="5"/>
        <v>0</v>
      </c>
      <c r="BG1074" s="150">
        <f t="shared" si="6"/>
        <v>0</v>
      </c>
      <c r="BH1074" s="150">
        <f t="shared" si="7"/>
        <v>0</v>
      </c>
      <c r="BI1074" s="150">
        <f t="shared" si="8"/>
        <v>0</v>
      </c>
      <c r="BJ1074" s="17" t="s">
        <v>21</v>
      </c>
      <c r="BK1074" s="150">
        <f t="shared" si="9"/>
        <v>0</v>
      </c>
      <c r="BL1074" s="17" t="s">
        <v>237</v>
      </c>
      <c r="BM1074" s="149" t="s">
        <v>1315</v>
      </c>
    </row>
    <row r="1075" spans="2:65" s="12" customFormat="1" ht="11.25">
      <c r="B1075" s="151"/>
      <c r="D1075" s="152" t="s">
        <v>250</v>
      </c>
      <c r="F1075" s="154" t="s">
        <v>1241</v>
      </c>
      <c r="H1075" s="155">
        <v>1.02</v>
      </c>
      <c r="I1075" s="156"/>
      <c r="L1075" s="151"/>
      <c r="M1075" s="157"/>
      <c r="T1075" s="158"/>
      <c r="AT1075" s="153" t="s">
        <v>250</v>
      </c>
      <c r="AU1075" s="153" t="s">
        <v>89</v>
      </c>
      <c r="AV1075" s="12" t="s">
        <v>89</v>
      </c>
      <c r="AW1075" s="12" t="s">
        <v>4</v>
      </c>
      <c r="AX1075" s="12" t="s">
        <v>21</v>
      </c>
      <c r="AY1075" s="153" t="s">
        <v>230</v>
      </c>
    </row>
    <row r="1076" spans="2:65" s="1" customFormat="1" ht="24.2" customHeight="1">
      <c r="B1076" s="32"/>
      <c r="C1076" s="187" t="s">
        <v>1006</v>
      </c>
      <c r="D1076" s="187" t="s">
        <v>606</v>
      </c>
      <c r="E1076" s="188" t="s">
        <v>1205</v>
      </c>
      <c r="F1076" s="189" t="s">
        <v>1206</v>
      </c>
      <c r="G1076" s="190" t="s">
        <v>235</v>
      </c>
      <c r="H1076" s="191">
        <v>1.02</v>
      </c>
      <c r="I1076" s="192"/>
      <c r="J1076" s="193">
        <f>ROUND(I1076*H1076,2)</f>
        <v>0</v>
      </c>
      <c r="K1076" s="189" t="s">
        <v>248</v>
      </c>
      <c r="L1076" s="194"/>
      <c r="M1076" s="195" t="s">
        <v>1</v>
      </c>
      <c r="N1076" s="196" t="s">
        <v>46</v>
      </c>
      <c r="P1076" s="147">
        <f>O1076*H1076</f>
        <v>0</v>
      </c>
      <c r="Q1076" s="147">
        <v>1E-4</v>
      </c>
      <c r="R1076" s="147">
        <f>Q1076*H1076</f>
        <v>1.0200000000000001E-4</v>
      </c>
      <c r="S1076" s="147">
        <v>0</v>
      </c>
      <c r="T1076" s="148">
        <f>S1076*H1076</f>
        <v>0</v>
      </c>
      <c r="AR1076" s="149" t="s">
        <v>154</v>
      </c>
      <c r="AT1076" s="149" t="s">
        <v>606</v>
      </c>
      <c r="AU1076" s="149" t="s">
        <v>89</v>
      </c>
      <c r="AY1076" s="17" t="s">
        <v>230</v>
      </c>
      <c r="BE1076" s="150">
        <f>IF(N1076="základní",J1076,0)</f>
        <v>0</v>
      </c>
      <c r="BF1076" s="150">
        <f>IF(N1076="snížená",J1076,0)</f>
        <v>0</v>
      </c>
      <c r="BG1076" s="150">
        <f>IF(N1076="zákl. přenesená",J1076,0)</f>
        <v>0</v>
      </c>
      <c r="BH1076" s="150">
        <f>IF(N1076="sníž. přenesená",J1076,0)</f>
        <v>0</v>
      </c>
      <c r="BI1076" s="150">
        <f>IF(N1076="nulová",J1076,0)</f>
        <v>0</v>
      </c>
      <c r="BJ1076" s="17" t="s">
        <v>21</v>
      </c>
      <c r="BK1076" s="150">
        <f>ROUND(I1076*H1076,2)</f>
        <v>0</v>
      </c>
      <c r="BL1076" s="17" t="s">
        <v>237</v>
      </c>
      <c r="BM1076" s="149" t="s">
        <v>1317</v>
      </c>
    </row>
    <row r="1077" spans="2:65" s="12" customFormat="1" ht="11.25">
      <c r="B1077" s="151"/>
      <c r="D1077" s="152" t="s">
        <v>250</v>
      </c>
      <c r="F1077" s="154" t="s">
        <v>1241</v>
      </c>
      <c r="H1077" s="155">
        <v>1.02</v>
      </c>
      <c r="I1077" s="156"/>
      <c r="L1077" s="151"/>
      <c r="M1077" s="157"/>
      <c r="T1077" s="158"/>
      <c r="AT1077" s="153" t="s">
        <v>250</v>
      </c>
      <c r="AU1077" s="153" t="s">
        <v>89</v>
      </c>
      <c r="AV1077" s="12" t="s">
        <v>89</v>
      </c>
      <c r="AW1077" s="12" t="s">
        <v>4</v>
      </c>
      <c r="AX1077" s="12" t="s">
        <v>21</v>
      </c>
      <c r="AY1077" s="153" t="s">
        <v>230</v>
      </c>
    </row>
    <row r="1078" spans="2:65" s="1" customFormat="1" ht="24.2" customHeight="1">
      <c r="B1078" s="32"/>
      <c r="C1078" s="187" t="s">
        <v>1012</v>
      </c>
      <c r="D1078" s="187" t="s">
        <v>606</v>
      </c>
      <c r="E1078" s="188" t="s">
        <v>1830</v>
      </c>
      <c r="F1078" s="189" t="s">
        <v>1831</v>
      </c>
      <c r="G1078" s="190" t="s">
        <v>235</v>
      </c>
      <c r="H1078" s="191">
        <v>1</v>
      </c>
      <c r="I1078" s="192"/>
      <c r="J1078" s="193">
        <f t="shared" ref="J1078:J1083" si="10">ROUND(I1078*H1078,2)</f>
        <v>0</v>
      </c>
      <c r="K1078" s="189" t="s">
        <v>248</v>
      </c>
      <c r="L1078" s="194"/>
      <c r="M1078" s="195" t="s">
        <v>1</v>
      </c>
      <c r="N1078" s="196" t="s">
        <v>46</v>
      </c>
      <c r="P1078" s="147">
        <f t="shared" ref="P1078:P1083" si="11">O1078*H1078</f>
        <v>0</v>
      </c>
      <c r="Q1078" s="147">
        <v>8.0000000000000002E-3</v>
      </c>
      <c r="R1078" s="147">
        <f t="shared" ref="R1078:R1083" si="12">Q1078*H1078</f>
        <v>8.0000000000000002E-3</v>
      </c>
      <c r="S1078" s="147">
        <v>0</v>
      </c>
      <c r="T1078" s="148">
        <f t="shared" ref="T1078:T1083" si="13">S1078*H1078</f>
        <v>0</v>
      </c>
      <c r="AR1078" s="149" t="s">
        <v>154</v>
      </c>
      <c r="AT1078" s="149" t="s">
        <v>606</v>
      </c>
      <c r="AU1078" s="149" t="s">
        <v>89</v>
      </c>
      <c r="AY1078" s="17" t="s">
        <v>230</v>
      </c>
      <c r="BE1078" s="150">
        <f t="shared" ref="BE1078:BE1083" si="14">IF(N1078="základní",J1078,0)</f>
        <v>0</v>
      </c>
      <c r="BF1078" s="150">
        <f t="shared" ref="BF1078:BF1083" si="15">IF(N1078="snížená",J1078,0)</f>
        <v>0</v>
      </c>
      <c r="BG1078" s="150">
        <f t="shared" ref="BG1078:BG1083" si="16">IF(N1078="zákl. přenesená",J1078,0)</f>
        <v>0</v>
      </c>
      <c r="BH1078" s="150">
        <f t="shared" ref="BH1078:BH1083" si="17">IF(N1078="sníž. přenesená",J1078,0)</f>
        <v>0</v>
      </c>
      <c r="BI1078" s="150">
        <f t="shared" ref="BI1078:BI1083" si="18">IF(N1078="nulová",J1078,0)</f>
        <v>0</v>
      </c>
      <c r="BJ1078" s="17" t="s">
        <v>21</v>
      </c>
      <c r="BK1078" s="150">
        <f t="shared" ref="BK1078:BK1083" si="19">ROUND(I1078*H1078,2)</f>
        <v>0</v>
      </c>
      <c r="BL1078" s="17" t="s">
        <v>237</v>
      </c>
      <c r="BM1078" s="149" t="s">
        <v>1832</v>
      </c>
    </row>
    <row r="1079" spans="2:65" s="1" customFormat="1" ht="16.5" customHeight="1">
      <c r="B1079" s="32"/>
      <c r="C1079" s="187" t="s">
        <v>1015</v>
      </c>
      <c r="D1079" s="187" t="s">
        <v>606</v>
      </c>
      <c r="E1079" s="188" t="s">
        <v>1833</v>
      </c>
      <c r="F1079" s="189" t="s">
        <v>1834</v>
      </c>
      <c r="G1079" s="190" t="s">
        <v>235</v>
      </c>
      <c r="H1079" s="191">
        <v>1</v>
      </c>
      <c r="I1079" s="192"/>
      <c r="J1079" s="193">
        <f t="shared" si="10"/>
        <v>0</v>
      </c>
      <c r="K1079" s="189" t="s">
        <v>248</v>
      </c>
      <c r="L1079" s="194"/>
      <c r="M1079" s="195" t="s">
        <v>1</v>
      </c>
      <c r="N1079" s="196" t="s">
        <v>46</v>
      </c>
      <c r="P1079" s="147">
        <f t="shared" si="11"/>
        <v>0</v>
      </c>
      <c r="Q1079" s="147">
        <v>1.83E-2</v>
      </c>
      <c r="R1079" s="147">
        <f t="shared" si="12"/>
        <v>1.83E-2</v>
      </c>
      <c r="S1079" s="147">
        <v>0</v>
      </c>
      <c r="T1079" s="148">
        <f t="shared" si="13"/>
        <v>0</v>
      </c>
      <c r="AR1079" s="149" t="s">
        <v>154</v>
      </c>
      <c r="AT1079" s="149" t="s">
        <v>606</v>
      </c>
      <c r="AU1079" s="149" t="s">
        <v>89</v>
      </c>
      <c r="AY1079" s="17" t="s">
        <v>230</v>
      </c>
      <c r="BE1079" s="150">
        <f t="shared" si="14"/>
        <v>0</v>
      </c>
      <c r="BF1079" s="150">
        <f t="shared" si="15"/>
        <v>0</v>
      </c>
      <c r="BG1079" s="150">
        <f t="shared" si="16"/>
        <v>0</v>
      </c>
      <c r="BH1079" s="150">
        <f t="shared" si="17"/>
        <v>0</v>
      </c>
      <c r="BI1079" s="150">
        <f t="shared" si="18"/>
        <v>0</v>
      </c>
      <c r="BJ1079" s="17" t="s">
        <v>21</v>
      </c>
      <c r="BK1079" s="150">
        <f t="shared" si="19"/>
        <v>0</v>
      </c>
      <c r="BL1079" s="17" t="s">
        <v>237</v>
      </c>
      <c r="BM1079" s="149" t="s">
        <v>1835</v>
      </c>
    </row>
    <row r="1080" spans="2:65" s="1" customFormat="1" ht="24.2" customHeight="1">
      <c r="B1080" s="32"/>
      <c r="C1080" s="187" t="s">
        <v>1022</v>
      </c>
      <c r="D1080" s="187" t="s">
        <v>606</v>
      </c>
      <c r="E1080" s="188" t="s">
        <v>1836</v>
      </c>
      <c r="F1080" s="189" t="s">
        <v>1837</v>
      </c>
      <c r="G1080" s="190" t="s">
        <v>235</v>
      </c>
      <c r="H1080" s="191">
        <v>2</v>
      </c>
      <c r="I1080" s="192"/>
      <c r="J1080" s="193">
        <f t="shared" si="10"/>
        <v>0</v>
      </c>
      <c r="K1080" s="189" t="s">
        <v>248</v>
      </c>
      <c r="L1080" s="194"/>
      <c r="M1080" s="195" t="s">
        <v>1</v>
      </c>
      <c r="N1080" s="196" t="s">
        <v>46</v>
      </c>
      <c r="P1080" s="147">
        <f t="shared" si="11"/>
        <v>0</v>
      </c>
      <c r="Q1080" s="147">
        <v>8.9999999999999993E-3</v>
      </c>
      <c r="R1080" s="147">
        <f t="shared" si="12"/>
        <v>1.7999999999999999E-2</v>
      </c>
      <c r="S1080" s="147">
        <v>0</v>
      </c>
      <c r="T1080" s="148">
        <f t="shared" si="13"/>
        <v>0</v>
      </c>
      <c r="AR1080" s="149" t="s">
        <v>154</v>
      </c>
      <c r="AT1080" s="149" t="s">
        <v>606</v>
      </c>
      <c r="AU1080" s="149" t="s">
        <v>89</v>
      </c>
      <c r="AY1080" s="17" t="s">
        <v>230</v>
      </c>
      <c r="BE1080" s="150">
        <f t="shared" si="14"/>
        <v>0</v>
      </c>
      <c r="BF1080" s="150">
        <f t="shared" si="15"/>
        <v>0</v>
      </c>
      <c r="BG1080" s="150">
        <f t="shared" si="16"/>
        <v>0</v>
      </c>
      <c r="BH1080" s="150">
        <f t="shared" si="17"/>
        <v>0</v>
      </c>
      <c r="BI1080" s="150">
        <f t="shared" si="18"/>
        <v>0</v>
      </c>
      <c r="BJ1080" s="17" t="s">
        <v>21</v>
      </c>
      <c r="BK1080" s="150">
        <f t="shared" si="19"/>
        <v>0</v>
      </c>
      <c r="BL1080" s="17" t="s">
        <v>237</v>
      </c>
      <c r="BM1080" s="149" t="s">
        <v>1838</v>
      </c>
    </row>
    <row r="1081" spans="2:65" s="1" customFormat="1" ht="37.9" customHeight="1">
      <c r="B1081" s="32"/>
      <c r="C1081" s="138" t="s">
        <v>1024</v>
      </c>
      <c r="D1081" s="138" t="s">
        <v>232</v>
      </c>
      <c r="E1081" s="139" t="s">
        <v>1319</v>
      </c>
      <c r="F1081" s="140" t="s">
        <v>1320</v>
      </c>
      <c r="G1081" s="141" t="s">
        <v>235</v>
      </c>
      <c r="H1081" s="142">
        <v>3</v>
      </c>
      <c r="I1081" s="143"/>
      <c r="J1081" s="144">
        <f t="shared" si="10"/>
        <v>0</v>
      </c>
      <c r="K1081" s="140" t="s">
        <v>248</v>
      </c>
      <c r="L1081" s="32"/>
      <c r="M1081" s="145" t="s">
        <v>1</v>
      </c>
      <c r="N1081" s="146" t="s">
        <v>46</v>
      </c>
      <c r="P1081" s="147">
        <f t="shared" si="11"/>
        <v>0</v>
      </c>
      <c r="Q1081" s="147">
        <v>1.67E-3</v>
      </c>
      <c r="R1081" s="147">
        <f t="shared" si="12"/>
        <v>5.0100000000000006E-3</v>
      </c>
      <c r="S1081" s="147">
        <v>0</v>
      </c>
      <c r="T1081" s="148">
        <f t="shared" si="13"/>
        <v>0</v>
      </c>
      <c r="AR1081" s="149" t="s">
        <v>237</v>
      </c>
      <c r="AT1081" s="149" t="s">
        <v>232</v>
      </c>
      <c r="AU1081" s="149" t="s">
        <v>89</v>
      </c>
      <c r="AY1081" s="17" t="s">
        <v>230</v>
      </c>
      <c r="BE1081" s="150">
        <f t="shared" si="14"/>
        <v>0</v>
      </c>
      <c r="BF1081" s="150">
        <f t="shared" si="15"/>
        <v>0</v>
      </c>
      <c r="BG1081" s="150">
        <f t="shared" si="16"/>
        <v>0</v>
      </c>
      <c r="BH1081" s="150">
        <f t="shared" si="17"/>
        <v>0</v>
      </c>
      <c r="BI1081" s="150">
        <f t="shared" si="18"/>
        <v>0</v>
      </c>
      <c r="BJ1081" s="17" t="s">
        <v>21</v>
      </c>
      <c r="BK1081" s="150">
        <f t="shared" si="19"/>
        <v>0</v>
      </c>
      <c r="BL1081" s="17" t="s">
        <v>237</v>
      </c>
      <c r="BM1081" s="149" t="s">
        <v>1321</v>
      </c>
    </row>
    <row r="1082" spans="2:65" s="1" customFormat="1" ht="24.2" customHeight="1">
      <c r="B1082" s="32"/>
      <c r="C1082" s="187" t="s">
        <v>1026</v>
      </c>
      <c r="D1082" s="187" t="s">
        <v>606</v>
      </c>
      <c r="E1082" s="188" t="s">
        <v>1323</v>
      </c>
      <c r="F1082" s="189" t="s">
        <v>1324</v>
      </c>
      <c r="G1082" s="190" t="s">
        <v>235</v>
      </c>
      <c r="H1082" s="191">
        <v>1</v>
      </c>
      <c r="I1082" s="192"/>
      <c r="J1082" s="193">
        <f t="shared" si="10"/>
        <v>0</v>
      </c>
      <c r="K1082" s="189" t="s">
        <v>248</v>
      </c>
      <c r="L1082" s="194"/>
      <c r="M1082" s="195" t="s">
        <v>1</v>
      </c>
      <c r="N1082" s="196" t="s">
        <v>46</v>
      </c>
      <c r="P1082" s="147">
        <f t="shared" si="11"/>
        <v>0</v>
      </c>
      <c r="Q1082" s="147">
        <v>8.8000000000000005E-3</v>
      </c>
      <c r="R1082" s="147">
        <f t="shared" si="12"/>
        <v>8.8000000000000005E-3</v>
      </c>
      <c r="S1082" s="147">
        <v>0</v>
      </c>
      <c r="T1082" s="148">
        <f t="shared" si="13"/>
        <v>0</v>
      </c>
      <c r="AR1082" s="149" t="s">
        <v>154</v>
      </c>
      <c r="AT1082" s="149" t="s">
        <v>606</v>
      </c>
      <c r="AU1082" s="149" t="s">
        <v>89</v>
      </c>
      <c r="AY1082" s="17" t="s">
        <v>230</v>
      </c>
      <c r="BE1082" s="150">
        <f t="shared" si="14"/>
        <v>0</v>
      </c>
      <c r="BF1082" s="150">
        <f t="shared" si="15"/>
        <v>0</v>
      </c>
      <c r="BG1082" s="150">
        <f t="shared" si="16"/>
        <v>0</v>
      </c>
      <c r="BH1082" s="150">
        <f t="shared" si="17"/>
        <v>0</v>
      </c>
      <c r="BI1082" s="150">
        <f t="shared" si="18"/>
        <v>0</v>
      </c>
      <c r="BJ1082" s="17" t="s">
        <v>21</v>
      </c>
      <c r="BK1082" s="150">
        <f t="shared" si="19"/>
        <v>0</v>
      </c>
      <c r="BL1082" s="17" t="s">
        <v>237</v>
      </c>
      <c r="BM1082" s="149" t="s">
        <v>1325</v>
      </c>
    </row>
    <row r="1083" spans="2:65" s="1" customFormat="1" ht="16.5" customHeight="1">
      <c r="B1083" s="32"/>
      <c r="C1083" s="187" t="s">
        <v>1029</v>
      </c>
      <c r="D1083" s="187" t="s">
        <v>606</v>
      </c>
      <c r="E1083" s="188" t="s">
        <v>1238</v>
      </c>
      <c r="F1083" s="189" t="s">
        <v>1239</v>
      </c>
      <c r="G1083" s="190" t="s">
        <v>235</v>
      </c>
      <c r="H1083" s="191">
        <v>1.02</v>
      </c>
      <c r="I1083" s="192"/>
      <c r="J1083" s="193">
        <f t="shared" si="10"/>
        <v>0</v>
      </c>
      <c r="K1083" s="189" t="s">
        <v>248</v>
      </c>
      <c r="L1083" s="194"/>
      <c r="M1083" s="195" t="s">
        <v>1</v>
      </c>
      <c r="N1083" s="196" t="s">
        <v>46</v>
      </c>
      <c r="P1083" s="147">
        <f t="shared" si="11"/>
        <v>0</v>
      </c>
      <c r="Q1083" s="147">
        <v>1E-4</v>
      </c>
      <c r="R1083" s="147">
        <f t="shared" si="12"/>
        <v>1.0200000000000001E-4</v>
      </c>
      <c r="S1083" s="147">
        <v>0</v>
      </c>
      <c r="T1083" s="148">
        <f t="shared" si="13"/>
        <v>0</v>
      </c>
      <c r="AR1083" s="149" t="s">
        <v>154</v>
      </c>
      <c r="AT1083" s="149" t="s">
        <v>606</v>
      </c>
      <c r="AU1083" s="149" t="s">
        <v>89</v>
      </c>
      <c r="AY1083" s="17" t="s">
        <v>230</v>
      </c>
      <c r="BE1083" s="150">
        <f t="shared" si="14"/>
        <v>0</v>
      </c>
      <c r="BF1083" s="150">
        <f t="shared" si="15"/>
        <v>0</v>
      </c>
      <c r="BG1083" s="150">
        <f t="shared" si="16"/>
        <v>0</v>
      </c>
      <c r="BH1083" s="150">
        <f t="shared" si="17"/>
        <v>0</v>
      </c>
      <c r="BI1083" s="150">
        <f t="shared" si="18"/>
        <v>0</v>
      </c>
      <c r="BJ1083" s="17" t="s">
        <v>21</v>
      </c>
      <c r="BK1083" s="150">
        <f t="shared" si="19"/>
        <v>0</v>
      </c>
      <c r="BL1083" s="17" t="s">
        <v>237</v>
      </c>
      <c r="BM1083" s="149" t="s">
        <v>1327</v>
      </c>
    </row>
    <row r="1084" spans="2:65" s="12" customFormat="1" ht="11.25">
      <c r="B1084" s="151"/>
      <c r="D1084" s="152" t="s">
        <v>250</v>
      </c>
      <c r="F1084" s="154" t="s">
        <v>1241</v>
      </c>
      <c r="H1084" s="155">
        <v>1.02</v>
      </c>
      <c r="I1084" s="156"/>
      <c r="L1084" s="151"/>
      <c r="M1084" s="157"/>
      <c r="T1084" s="158"/>
      <c r="AT1084" s="153" t="s">
        <v>250</v>
      </c>
      <c r="AU1084" s="153" t="s">
        <v>89</v>
      </c>
      <c r="AV1084" s="12" t="s">
        <v>89</v>
      </c>
      <c r="AW1084" s="12" t="s">
        <v>4</v>
      </c>
      <c r="AX1084" s="12" t="s">
        <v>21</v>
      </c>
      <c r="AY1084" s="153" t="s">
        <v>230</v>
      </c>
    </row>
    <row r="1085" spans="2:65" s="1" customFormat="1" ht="24.2" customHeight="1">
      <c r="B1085" s="32"/>
      <c r="C1085" s="187" t="s">
        <v>1031</v>
      </c>
      <c r="D1085" s="187" t="s">
        <v>606</v>
      </c>
      <c r="E1085" s="188" t="s">
        <v>1112</v>
      </c>
      <c r="F1085" s="189" t="s">
        <v>1113</v>
      </c>
      <c r="G1085" s="190" t="s">
        <v>235</v>
      </c>
      <c r="H1085" s="191">
        <v>1.02</v>
      </c>
      <c r="I1085" s="192"/>
      <c r="J1085" s="193">
        <f>ROUND(I1085*H1085,2)</f>
        <v>0</v>
      </c>
      <c r="K1085" s="189" t="s">
        <v>248</v>
      </c>
      <c r="L1085" s="194"/>
      <c r="M1085" s="195" t="s">
        <v>1</v>
      </c>
      <c r="N1085" s="196" t="s">
        <v>46</v>
      </c>
      <c r="P1085" s="147">
        <f>O1085*H1085</f>
        <v>0</v>
      </c>
      <c r="Q1085" s="147">
        <v>1E-4</v>
      </c>
      <c r="R1085" s="147">
        <f>Q1085*H1085</f>
        <v>1.0200000000000001E-4</v>
      </c>
      <c r="S1085" s="147">
        <v>0</v>
      </c>
      <c r="T1085" s="148">
        <f>S1085*H1085</f>
        <v>0</v>
      </c>
      <c r="AR1085" s="149" t="s">
        <v>154</v>
      </c>
      <c r="AT1085" s="149" t="s">
        <v>606</v>
      </c>
      <c r="AU1085" s="149" t="s">
        <v>89</v>
      </c>
      <c r="AY1085" s="17" t="s">
        <v>230</v>
      </c>
      <c r="BE1085" s="150">
        <f>IF(N1085="základní",J1085,0)</f>
        <v>0</v>
      </c>
      <c r="BF1085" s="150">
        <f>IF(N1085="snížená",J1085,0)</f>
        <v>0</v>
      </c>
      <c r="BG1085" s="150">
        <f>IF(N1085="zákl. přenesená",J1085,0)</f>
        <v>0</v>
      </c>
      <c r="BH1085" s="150">
        <f>IF(N1085="sníž. přenesená",J1085,0)</f>
        <v>0</v>
      </c>
      <c r="BI1085" s="150">
        <f>IF(N1085="nulová",J1085,0)</f>
        <v>0</v>
      </c>
      <c r="BJ1085" s="17" t="s">
        <v>21</v>
      </c>
      <c r="BK1085" s="150">
        <f>ROUND(I1085*H1085,2)</f>
        <v>0</v>
      </c>
      <c r="BL1085" s="17" t="s">
        <v>237</v>
      </c>
      <c r="BM1085" s="149" t="s">
        <v>1329</v>
      </c>
    </row>
    <row r="1086" spans="2:65" s="12" customFormat="1" ht="11.25">
      <c r="B1086" s="151"/>
      <c r="D1086" s="152" t="s">
        <v>250</v>
      </c>
      <c r="F1086" s="154" t="s">
        <v>1241</v>
      </c>
      <c r="H1086" s="155">
        <v>1.02</v>
      </c>
      <c r="I1086" s="156"/>
      <c r="L1086" s="151"/>
      <c r="M1086" s="157"/>
      <c r="T1086" s="158"/>
      <c r="AT1086" s="153" t="s">
        <v>250</v>
      </c>
      <c r="AU1086" s="153" t="s">
        <v>89</v>
      </c>
      <c r="AV1086" s="12" t="s">
        <v>89</v>
      </c>
      <c r="AW1086" s="12" t="s">
        <v>4</v>
      </c>
      <c r="AX1086" s="12" t="s">
        <v>21</v>
      </c>
      <c r="AY1086" s="153" t="s">
        <v>230</v>
      </c>
    </row>
    <row r="1087" spans="2:65" s="1" customFormat="1" ht="24.2" customHeight="1">
      <c r="B1087" s="32"/>
      <c r="C1087" s="187" t="s">
        <v>1039</v>
      </c>
      <c r="D1087" s="187" t="s">
        <v>606</v>
      </c>
      <c r="E1087" s="188" t="s">
        <v>1839</v>
      </c>
      <c r="F1087" s="189" t="s">
        <v>1840</v>
      </c>
      <c r="G1087" s="190" t="s">
        <v>235</v>
      </c>
      <c r="H1087" s="191">
        <v>1</v>
      </c>
      <c r="I1087" s="192"/>
      <c r="J1087" s="193">
        <f>ROUND(I1087*H1087,2)</f>
        <v>0</v>
      </c>
      <c r="K1087" s="189" t="s">
        <v>248</v>
      </c>
      <c r="L1087" s="194"/>
      <c r="M1087" s="195" t="s">
        <v>1</v>
      </c>
      <c r="N1087" s="196" t="s">
        <v>46</v>
      </c>
      <c r="P1087" s="147">
        <f>O1087*H1087</f>
        <v>0</v>
      </c>
      <c r="Q1087" s="147">
        <v>8.0999999999999996E-3</v>
      </c>
      <c r="R1087" s="147">
        <f>Q1087*H1087</f>
        <v>8.0999999999999996E-3</v>
      </c>
      <c r="S1087" s="147">
        <v>0</v>
      </c>
      <c r="T1087" s="148">
        <f>S1087*H1087</f>
        <v>0</v>
      </c>
      <c r="AR1087" s="149" t="s">
        <v>154</v>
      </c>
      <c r="AT1087" s="149" t="s">
        <v>606</v>
      </c>
      <c r="AU1087" s="149" t="s">
        <v>89</v>
      </c>
      <c r="AY1087" s="17" t="s">
        <v>230</v>
      </c>
      <c r="BE1087" s="150">
        <f>IF(N1087="základní",J1087,0)</f>
        <v>0</v>
      </c>
      <c r="BF1087" s="150">
        <f>IF(N1087="snížená",J1087,0)</f>
        <v>0</v>
      </c>
      <c r="BG1087" s="150">
        <f>IF(N1087="zákl. přenesená",J1087,0)</f>
        <v>0</v>
      </c>
      <c r="BH1087" s="150">
        <f>IF(N1087="sníž. přenesená",J1087,0)</f>
        <v>0</v>
      </c>
      <c r="BI1087" s="150">
        <f>IF(N1087="nulová",J1087,0)</f>
        <v>0</v>
      </c>
      <c r="BJ1087" s="17" t="s">
        <v>21</v>
      </c>
      <c r="BK1087" s="150">
        <f>ROUND(I1087*H1087,2)</f>
        <v>0</v>
      </c>
      <c r="BL1087" s="17" t="s">
        <v>237</v>
      </c>
      <c r="BM1087" s="149" t="s">
        <v>1841</v>
      </c>
    </row>
    <row r="1088" spans="2:65" s="1" customFormat="1" ht="16.5" customHeight="1">
      <c r="B1088" s="32"/>
      <c r="C1088" s="187" t="s">
        <v>1041</v>
      </c>
      <c r="D1088" s="187" t="s">
        <v>606</v>
      </c>
      <c r="E1088" s="188" t="s">
        <v>1842</v>
      </c>
      <c r="F1088" s="189" t="s">
        <v>1843</v>
      </c>
      <c r="G1088" s="190" t="s">
        <v>235</v>
      </c>
      <c r="H1088" s="191">
        <v>1</v>
      </c>
      <c r="I1088" s="192"/>
      <c r="J1088" s="193">
        <f>ROUND(I1088*H1088,2)</f>
        <v>0</v>
      </c>
      <c r="K1088" s="189" t="s">
        <v>248</v>
      </c>
      <c r="L1088" s="194"/>
      <c r="M1088" s="195" t="s">
        <v>1</v>
      </c>
      <c r="N1088" s="196" t="s">
        <v>46</v>
      </c>
      <c r="P1088" s="147">
        <f>O1088*H1088</f>
        <v>0</v>
      </c>
      <c r="Q1088" s="147">
        <v>2.7199999999999998E-2</v>
      </c>
      <c r="R1088" s="147">
        <f>Q1088*H1088</f>
        <v>2.7199999999999998E-2</v>
      </c>
      <c r="S1088" s="147">
        <v>0</v>
      </c>
      <c r="T1088" s="148">
        <f>S1088*H1088</f>
        <v>0</v>
      </c>
      <c r="AR1088" s="149" t="s">
        <v>154</v>
      </c>
      <c r="AT1088" s="149" t="s">
        <v>606</v>
      </c>
      <c r="AU1088" s="149" t="s">
        <v>89</v>
      </c>
      <c r="AY1088" s="17" t="s">
        <v>230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21</v>
      </c>
      <c r="BK1088" s="150">
        <f>ROUND(I1088*H1088,2)</f>
        <v>0</v>
      </c>
      <c r="BL1088" s="17" t="s">
        <v>237</v>
      </c>
      <c r="BM1088" s="149" t="s">
        <v>1844</v>
      </c>
    </row>
    <row r="1089" spans="2:65" s="1" customFormat="1" ht="16.5" customHeight="1">
      <c r="B1089" s="32"/>
      <c r="C1089" s="138" t="s">
        <v>1043</v>
      </c>
      <c r="D1089" s="138" t="s">
        <v>232</v>
      </c>
      <c r="E1089" s="139" t="s">
        <v>1845</v>
      </c>
      <c r="F1089" s="140" t="s">
        <v>1846</v>
      </c>
      <c r="G1089" s="141" t="s">
        <v>235</v>
      </c>
      <c r="H1089" s="142">
        <v>1</v>
      </c>
      <c r="I1089" s="143"/>
      <c r="J1089" s="144">
        <f>ROUND(I1089*H1089,2)</f>
        <v>0</v>
      </c>
      <c r="K1089" s="140" t="s">
        <v>248</v>
      </c>
      <c r="L1089" s="32"/>
      <c r="M1089" s="145" t="s">
        <v>1</v>
      </c>
      <c r="N1089" s="146" t="s">
        <v>46</v>
      </c>
      <c r="P1089" s="147">
        <f>O1089*H1089</f>
        <v>0</v>
      </c>
      <c r="Q1089" s="147">
        <v>1.67E-3</v>
      </c>
      <c r="R1089" s="147">
        <f>Q1089*H1089</f>
        <v>1.67E-3</v>
      </c>
      <c r="S1089" s="147">
        <v>0</v>
      </c>
      <c r="T1089" s="148">
        <f>S1089*H1089</f>
        <v>0</v>
      </c>
      <c r="AR1089" s="149" t="s">
        <v>237</v>
      </c>
      <c r="AT1089" s="149" t="s">
        <v>232</v>
      </c>
      <c r="AU1089" s="149" t="s">
        <v>89</v>
      </c>
      <c r="AY1089" s="17" t="s">
        <v>230</v>
      </c>
      <c r="BE1089" s="150">
        <f>IF(N1089="základní",J1089,0)</f>
        <v>0</v>
      </c>
      <c r="BF1089" s="150">
        <f>IF(N1089="snížená",J1089,0)</f>
        <v>0</v>
      </c>
      <c r="BG1089" s="150">
        <f>IF(N1089="zákl. přenesená",J1089,0)</f>
        <v>0</v>
      </c>
      <c r="BH1089" s="150">
        <f>IF(N1089="sníž. přenesená",J1089,0)</f>
        <v>0</v>
      </c>
      <c r="BI1089" s="150">
        <f>IF(N1089="nulová",J1089,0)</f>
        <v>0</v>
      </c>
      <c r="BJ1089" s="17" t="s">
        <v>21</v>
      </c>
      <c r="BK1089" s="150">
        <f>ROUND(I1089*H1089,2)</f>
        <v>0</v>
      </c>
      <c r="BL1089" s="17" t="s">
        <v>237</v>
      </c>
      <c r="BM1089" s="149" t="s">
        <v>1847</v>
      </c>
    </row>
    <row r="1090" spans="2:65" s="12" customFormat="1" ht="11.25">
      <c r="B1090" s="151"/>
      <c r="D1090" s="152" t="s">
        <v>250</v>
      </c>
      <c r="E1090" s="153" t="s">
        <v>1</v>
      </c>
      <c r="F1090" s="154" t="s">
        <v>1848</v>
      </c>
      <c r="H1090" s="155">
        <v>1</v>
      </c>
      <c r="I1090" s="156"/>
      <c r="L1090" s="151"/>
      <c r="M1090" s="157"/>
      <c r="T1090" s="158"/>
      <c r="AT1090" s="153" t="s">
        <v>250</v>
      </c>
      <c r="AU1090" s="153" t="s">
        <v>89</v>
      </c>
      <c r="AV1090" s="12" t="s">
        <v>89</v>
      </c>
      <c r="AW1090" s="12" t="s">
        <v>36</v>
      </c>
      <c r="AX1090" s="12" t="s">
        <v>21</v>
      </c>
      <c r="AY1090" s="153" t="s">
        <v>230</v>
      </c>
    </row>
    <row r="1091" spans="2:65" s="1" customFormat="1" ht="24.2" customHeight="1">
      <c r="B1091" s="32"/>
      <c r="C1091" s="138" t="s">
        <v>1046</v>
      </c>
      <c r="D1091" s="138" t="s">
        <v>232</v>
      </c>
      <c r="E1091" s="139" t="s">
        <v>1393</v>
      </c>
      <c r="F1091" s="140" t="s">
        <v>1394</v>
      </c>
      <c r="G1091" s="141" t="s">
        <v>235</v>
      </c>
      <c r="H1091" s="142">
        <v>1</v>
      </c>
      <c r="I1091" s="143"/>
      <c r="J1091" s="144">
        <f>ROUND(I1091*H1091,2)</f>
        <v>0</v>
      </c>
      <c r="K1091" s="140" t="s">
        <v>248</v>
      </c>
      <c r="L1091" s="32"/>
      <c r="M1091" s="145" t="s">
        <v>1</v>
      </c>
      <c r="N1091" s="146" t="s">
        <v>46</v>
      </c>
      <c r="P1091" s="147">
        <f>O1091*H1091</f>
        <v>0</v>
      </c>
      <c r="Q1091" s="147">
        <v>1.67E-3</v>
      </c>
      <c r="R1091" s="147">
        <f>Q1091*H1091</f>
        <v>1.67E-3</v>
      </c>
      <c r="S1091" s="147">
        <v>0</v>
      </c>
      <c r="T1091" s="148">
        <f>S1091*H1091</f>
        <v>0</v>
      </c>
      <c r="AR1091" s="149" t="s">
        <v>237</v>
      </c>
      <c r="AT1091" s="149" t="s">
        <v>232</v>
      </c>
      <c r="AU1091" s="149" t="s">
        <v>89</v>
      </c>
      <c r="AY1091" s="17" t="s">
        <v>230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21</v>
      </c>
      <c r="BK1091" s="150">
        <f>ROUND(I1091*H1091,2)</f>
        <v>0</v>
      </c>
      <c r="BL1091" s="17" t="s">
        <v>237</v>
      </c>
      <c r="BM1091" s="149" t="s">
        <v>1395</v>
      </c>
    </row>
    <row r="1092" spans="2:65" s="1" customFormat="1" ht="21.75" customHeight="1">
      <c r="B1092" s="32"/>
      <c r="C1092" s="187" t="s">
        <v>171</v>
      </c>
      <c r="D1092" s="187" t="s">
        <v>606</v>
      </c>
      <c r="E1092" s="188" t="s">
        <v>1397</v>
      </c>
      <c r="F1092" s="189" t="s">
        <v>1398</v>
      </c>
      <c r="G1092" s="190" t="s">
        <v>235</v>
      </c>
      <c r="H1092" s="191">
        <v>1</v>
      </c>
      <c r="I1092" s="192"/>
      <c r="J1092" s="193">
        <f>ROUND(I1092*H1092,2)</f>
        <v>0</v>
      </c>
      <c r="K1092" s="189" t="s">
        <v>236</v>
      </c>
      <c r="L1092" s="194"/>
      <c r="M1092" s="195" t="s">
        <v>1</v>
      </c>
      <c r="N1092" s="196" t="s">
        <v>46</v>
      </c>
      <c r="P1092" s="147">
        <f>O1092*H1092</f>
        <v>0</v>
      </c>
      <c r="Q1092" s="147">
        <v>8.0000000000000002E-3</v>
      </c>
      <c r="R1092" s="147">
        <f>Q1092*H1092</f>
        <v>8.0000000000000002E-3</v>
      </c>
      <c r="S1092" s="147">
        <v>0</v>
      </c>
      <c r="T1092" s="148">
        <f>S1092*H1092</f>
        <v>0</v>
      </c>
      <c r="AR1092" s="149" t="s">
        <v>154</v>
      </c>
      <c r="AT1092" s="149" t="s">
        <v>606</v>
      </c>
      <c r="AU1092" s="149" t="s">
        <v>89</v>
      </c>
      <c r="AY1092" s="17" t="s">
        <v>230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21</v>
      </c>
      <c r="BK1092" s="150">
        <f>ROUND(I1092*H1092,2)</f>
        <v>0</v>
      </c>
      <c r="BL1092" s="17" t="s">
        <v>237</v>
      </c>
      <c r="BM1092" s="149" t="s">
        <v>1399</v>
      </c>
    </row>
    <row r="1093" spans="2:65" s="1" customFormat="1" ht="24.2" customHeight="1">
      <c r="B1093" s="32"/>
      <c r="C1093" s="138" t="s">
        <v>1049</v>
      </c>
      <c r="D1093" s="138" t="s">
        <v>232</v>
      </c>
      <c r="E1093" s="139" t="s">
        <v>1401</v>
      </c>
      <c r="F1093" s="140" t="s">
        <v>1402</v>
      </c>
      <c r="G1093" s="141" t="s">
        <v>235</v>
      </c>
      <c r="H1093" s="142">
        <v>1</v>
      </c>
      <c r="I1093" s="143"/>
      <c r="J1093" s="144">
        <f>ROUND(I1093*H1093,2)</f>
        <v>0</v>
      </c>
      <c r="K1093" s="140" t="s">
        <v>248</v>
      </c>
      <c r="L1093" s="32"/>
      <c r="M1093" s="145" t="s">
        <v>1</v>
      </c>
      <c r="N1093" s="146" t="s">
        <v>46</v>
      </c>
      <c r="P1093" s="147">
        <f>O1093*H1093</f>
        <v>0</v>
      </c>
      <c r="Q1093" s="147">
        <v>1.67E-3</v>
      </c>
      <c r="R1093" s="147">
        <f>Q1093*H1093</f>
        <v>1.67E-3</v>
      </c>
      <c r="S1093" s="147">
        <v>0</v>
      </c>
      <c r="T1093" s="148">
        <f>S1093*H1093</f>
        <v>0</v>
      </c>
      <c r="AR1093" s="149" t="s">
        <v>237</v>
      </c>
      <c r="AT1093" s="149" t="s">
        <v>232</v>
      </c>
      <c r="AU1093" s="149" t="s">
        <v>89</v>
      </c>
      <c r="AY1093" s="17" t="s">
        <v>230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21</v>
      </c>
      <c r="BK1093" s="150">
        <f>ROUND(I1093*H1093,2)</f>
        <v>0</v>
      </c>
      <c r="BL1093" s="17" t="s">
        <v>237</v>
      </c>
      <c r="BM1093" s="149" t="s">
        <v>1403</v>
      </c>
    </row>
    <row r="1094" spans="2:65" s="1" customFormat="1" ht="24.2" customHeight="1">
      <c r="B1094" s="32"/>
      <c r="C1094" s="187" t="s">
        <v>186</v>
      </c>
      <c r="D1094" s="187" t="s">
        <v>606</v>
      </c>
      <c r="E1094" s="188" t="s">
        <v>1405</v>
      </c>
      <c r="F1094" s="189" t="s">
        <v>1406</v>
      </c>
      <c r="G1094" s="190" t="s">
        <v>235</v>
      </c>
      <c r="H1094" s="191">
        <v>1</v>
      </c>
      <c r="I1094" s="192"/>
      <c r="J1094" s="193">
        <f>ROUND(I1094*H1094,2)</f>
        <v>0</v>
      </c>
      <c r="K1094" s="189" t="s">
        <v>236</v>
      </c>
      <c r="L1094" s="194"/>
      <c r="M1094" s="195" t="s">
        <v>1</v>
      </c>
      <c r="N1094" s="196" t="s">
        <v>46</v>
      </c>
      <c r="P1094" s="147">
        <f>O1094*H1094</f>
        <v>0</v>
      </c>
      <c r="Q1094" s="147">
        <v>0.01</v>
      </c>
      <c r="R1094" s="147">
        <f>Q1094*H1094</f>
        <v>0.01</v>
      </c>
      <c r="S1094" s="147">
        <v>0</v>
      </c>
      <c r="T1094" s="148">
        <f>S1094*H1094</f>
        <v>0</v>
      </c>
      <c r="AR1094" s="149" t="s">
        <v>154</v>
      </c>
      <c r="AT1094" s="149" t="s">
        <v>606</v>
      </c>
      <c r="AU1094" s="149" t="s">
        <v>89</v>
      </c>
      <c r="AY1094" s="17" t="s">
        <v>230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21</v>
      </c>
      <c r="BK1094" s="150">
        <f>ROUND(I1094*H1094,2)</f>
        <v>0</v>
      </c>
      <c r="BL1094" s="17" t="s">
        <v>237</v>
      </c>
      <c r="BM1094" s="149" t="s">
        <v>1407</v>
      </c>
    </row>
    <row r="1095" spans="2:65" s="1" customFormat="1" ht="24.2" customHeight="1">
      <c r="B1095" s="32"/>
      <c r="C1095" s="138" t="s">
        <v>1053</v>
      </c>
      <c r="D1095" s="138" t="s">
        <v>232</v>
      </c>
      <c r="E1095" s="139" t="s">
        <v>1849</v>
      </c>
      <c r="F1095" s="140" t="s">
        <v>1850</v>
      </c>
      <c r="G1095" s="141" t="s">
        <v>235</v>
      </c>
      <c r="H1095" s="142">
        <v>1</v>
      </c>
      <c r="I1095" s="143"/>
      <c r="J1095" s="144">
        <f>ROUND(I1095*H1095,2)</f>
        <v>0</v>
      </c>
      <c r="K1095" s="140" t="s">
        <v>236</v>
      </c>
      <c r="L1095" s="32"/>
      <c r="M1095" s="145" t="s">
        <v>1</v>
      </c>
      <c r="N1095" s="146" t="s">
        <v>46</v>
      </c>
      <c r="P1095" s="147">
        <f>O1095*H1095</f>
        <v>0</v>
      </c>
      <c r="Q1095" s="147">
        <v>0</v>
      </c>
      <c r="R1095" s="147">
        <f>Q1095*H1095</f>
        <v>0</v>
      </c>
      <c r="S1095" s="147">
        <v>0</v>
      </c>
      <c r="T1095" s="148">
        <f>S1095*H1095</f>
        <v>0</v>
      </c>
      <c r="AR1095" s="149" t="s">
        <v>237</v>
      </c>
      <c r="AT1095" s="149" t="s">
        <v>232</v>
      </c>
      <c r="AU1095" s="149" t="s">
        <v>89</v>
      </c>
      <c r="AY1095" s="17" t="s">
        <v>230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21</v>
      </c>
      <c r="BK1095" s="150">
        <f>ROUND(I1095*H1095,2)</f>
        <v>0</v>
      </c>
      <c r="BL1095" s="17" t="s">
        <v>237</v>
      </c>
      <c r="BM1095" s="149" t="s">
        <v>1851</v>
      </c>
    </row>
    <row r="1096" spans="2:65" s="12" customFormat="1" ht="11.25">
      <c r="B1096" s="151"/>
      <c r="D1096" s="152" t="s">
        <v>250</v>
      </c>
      <c r="E1096" s="153" t="s">
        <v>1</v>
      </c>
      <c r="F1096" s="154" t="s">
        <v>1852</v>
      </c>
      <c r="H1096" s="155">
        <v>1</v>
      </c>
      <c r="I1096" s="156"/>
      <c r="L1096" s="151"/>
      <c r="M1096" s="157"/>
      <c r="T1096" s="158"/>
      <c r="AT1096" s="153" t="s">
        <v>250</v>
      </c>
      <c r="AU1096" s="153" t="s">
        <v>89</v>
      </c>
      <c r="AV1096" s="12" t="s">
        <v>89</v>
      </c>
      <c r="AW1096" s="12" t="s">
        <v>36</v>
      </c>
      <c r="AX1096" s="12" t="s">
        <v>21</v>
      </c>
      <c r="AY1096" s="153" t="s">
        <v>230</v>
      </c>
    </row>
    <row r="1097" spans="2:65" s="1" customFormat="1" ht="16.5" customHeight="1">
      <c r="B1097" s="32"/>
      <c r="C1097" s="187" t="s">
        <v>1055</v>
      </c>
      <c r="D1097" s="187" t="s">
        <v>606</v>
      </c>
      <c r="E1097" s="188" t="s">
        <v>1853</v>
      </c>
      <c r="F1097" s="189" t="s">
        <v>1854</v>
      </c>
      <c r="G1097" s="190" t="s">
        <v>235</v>
      </c>
      <c r="H1097" s="191">
        <v>1</v>
      </c>
      <c r="I1097" s="192"/>
      <c r="J1097" s="193">
        <f t="shared" ref="J1097:J1103" si="20">ROUND(I1097*H1097,2)</f>
        <v>0</v>
      </c>
      <c r="K1097" s="189" t="s">
        <v>248</v>
      </c>
      <c r="L1097" s="194"/>
      <c r="M1097" s="195" t="s">
        <v>1</v>
      </c>
      <c r="N1097" s="196" t="s">
        <v>46</v>
      </c>
      <c r="P1097" s="147">
        <f t="shared" ref="P1097:P1103" si="21">O1097*H1097</f>
        <v>0</v>
      </c>
      <c r="Q1097" s="147">
        <v>3.8999999999999999E-4</v>
      </c>
      <c r="R1097" s="147">
        <f t="shared" ref="R1097:R1103" si="22">Q1097*H1097</f>
        <v>3.8999999999999999E-4</v>
      </c>
      <c r="S1097" s="147">
        <v>0</v>
      </c>
      <c r="T1097" s="148">
        <f t="shared" ref="T1097:T1103" si="23">S1097*H1097</f>
        <v>0</v>
      </c>
      <c r="AR1097" s="149" t="s">
        <v>154</v>
      </c>
      <c r="AT1097" s="149" t="s">
        <v>606</v>
      </c>
      <c r="AU1097" s="149" t="s">
        <v>89</v>
      </c>
      <c r="AY1097" s="17" t="s">
        <v>230</v>
      </c>
      <c r="BE1097" s="150">
        <f t="shared" ref="BE1097:BE1103" si="24">IF(N1097="základní",J1097,0)</f>
        <v>0</v>
      </c>
      <c r="BF1097" s="150">
        <f t="shared" ref="BF1097:BF1103" si="25">IF(N1097="snížená",J1097,0)</f>
        <v>0</v>
      </c>
      <c r="BG1097" s="150">
        <f t="shared" ref="BG1097:BG1103" si="26">IF(N1097="zákl. přenesená",J1097,0)</f>
        <v>0</v>
      </c>
      <c r="BH1097" s="150">
        <f t="shared" ref="BH1097:BH1103" si="27">IF(N1097="sníž. přenesená",J1097,0)</f>
        <v>0</v>
      </c>
      <c r="BI1097" s="150">
        <f t="shared" ref="BI1097:BI1103" si="28">IF(N1097="nulová",J1097,0)</f>
        <v>0</v>
      </c>
      <c r="BJ1097" s="17" t="s">
        <v>21</v>
      </c>
      <c r="BK1097" s="150">
        <f t="shared" ref="BK1097:BK1103" si="29">ROUND(I1097*H1097,2)</f>
        <v>0</v>
      </c>
      <c r="BL1097" s="17" t="s">
        <v>237</v>
      </c>
      <c r="BM1097" s="149" t="s">
        <v>1855</v>
      </c>
    </row>
    <row r="1098" spans="2:65" s="1" customFormat="1" ht="37.9" customHeight="1">
      <c r="B1098" s="32"/>
      <c r="C1098" s="138" t="s">
        <v>1057</v>
      </c>
      <c r="D1098" s="138" t="s">
        <v>232</v>
      </c>
      <c r="E1098" s="139" t="s">
        <v>1856</v>
      </c>
      <c r="F1098" s="140" t="s">
        <v>1857</v>
      </c>
      <c r="G1098" s="141" t="s">
        <v>235</v>
      </c>
      <c r="H1098" s="142">
        <v>1</v>
      </c>
      <c r="I1098" s="143"/>
      <c r="J1098" s="144">
        <f t="shared" si="20"/>
        <v>0</v>
      </c>
      <c r="K1098" s="140" t="s">
        <v>248</v>
      </c>
      <c r="L1098" s="32"/>
      <c r="M1098" s="145" t="s">
        <v>1</v>
      </c>
      <c r="N1098" s="146" t="s">
        <v>46</v>
      </c>
      <c r="P1098" s="147">
        <f t="shared" si="21"/>
        <v>0</v>
      </c>
      <c r="Q1098" s="147">
        <v>1.6199999999999999E-3</v>
      </c>
      <c r="R1098" s="147">
        <f t="shared" si="22"/>
        <v>1.6199999999999999E-3</v>
      </c>
      <c r="S1098" s="147">
        <v>0</v>
      </c>
      <c r="T1098" s="148">
        <f t="shared" si="23"/>
        <v>0</v>
      </c>
      <c r="AR1098" s="149" t="s">
        <v>237</v>
      </c>
      <c r="AT1098" s="149" t="s">
        <v>232</v>
      </c>
      <c r="AU1098" s="149" t="s">
        <v>89</v>
      </c>
      <c r="AY1098" s="17" t="s">
        <v>230</v>
      </c>
      <c r="BE1098" s="150">
        <f t="shared" si="24"/>
        <v>0</v>
      </c>
      <c r="BF1098" s="150">
        <f t="shared" si="25"/>
        <v>0</v>
      </c>
      <c r="BG1098" s="150">
        <f t="shared" si="26"/>
        <v>0</v>
      </c>
      <c r="BH1098" s="150">
        <f t="shared" si="27"/>
        <v>0</v>
      </c>
      <c r="BI1098" s="150">
        <f t="shared" si="28"/>
        <v>0</v>
      </c>
      <c r="BJ1098" s="17" t="s">
        <v>21</v>
      </c>
      <c r="BK1098" s="150">
        <f t="shared" si="29"/>
        <v>0</v>
      </c>
      <c r="BL1098" s="17" t="s">
        <v>237</v>
      </c>
      <c r="BM1098" s="149" t="s">
        <v>1443</v>
      </c>
    </row>
    <row r="1099" spans="2:65" s="1" customFormat="1" ht="16.5" customHeight="1">
      <c r="B1099" s="32"/>
      <c r="C1099" s="187" t="s">
        <v>1061</v>
      </c>
      <c r="D1099" s="187" t="s">
        <v>606</v>
      </c>
      <c r="E1099" s="188" t="s">
        <v>1445</v>
      </c>
      <c r="F1099" s="189" t="s">
        <v>1446</v>
      </c>
      <c r="G1099" s="190" t="s">
        <v>235</v>
      </c>
      <c r="H1099" s="191">
        <v>5</v>
      </c>
      <c r="I1099" s="192"/>
      <c r="J1099" s="193">
        <f t="shared" si="20"/>
        <v>0</v>
      </c>
      <c r="K1099" s="189" t="s">
        <v>248</v>
      </c>
      <c r="L1099" s="194"/>
      <c r="M1099" s="195" t="s">
        <v>1</v>
      </c>
      <c r="N1099" s="196" t="s">
        <v>46</v>
      </c>
      <c r="P1099" s="147">
        <f t="shared" si="21"/>
        <v>0</v>
      </c>
      <c r="Q1099" s="147">
        <v>1.5100000000000001E-2</v>
      </c>
      <c r="R1099" s="147">
        <f t="shared" si="22"/>
        <v>7.5499999999999998E-2</v>
      </c>
      <c r="S1099" s="147">
        <v>0</v>
      </c>
      <c r="T1099" s="148">
        <f t="shared" si="23"/>
        <v>0</v>
      </c>
      <c r="AR1099" s="149" t="s">
        <v>154</v>
      </c>
      <c r="AT1099" s="149" t="s">
        <v>606</v>
      </c>
      <c r="AU1099" s="149" t="s">
        <v>89</v>
      </c>
      <c r="AY1099" s="17" t="s">
        <v>230</v>
      </c>
      <c r="BE1099" s="150">
        <f t="shared" si="24"/>
        <v>0</v>
      </c>
      <c r="BF1099" s="150">
        <f t="shared" si="25"/>
        <v>0</v>
      </c>
      <c r="BG1099" s="150">
        <f t="shared" si="26"/>
        <v>0</v>
      </c>
      <c r="BH1099" s="150">
        <f t="shared" si="27"/>
        <v>0</v>
      </c>
      <c r="BI1099" s="150">
        <f t="shared" si="28"/>
        <v>0</v>
      </c>
      <c r="BJ1099" s="17" t="s">
        <v>21</v>
      </c>
      <c r="BK1099" s="150">
        <f t="shared" si="29"/>
        <v>0</v>
      </c>
      <c r="BL1099" s="17" t="s">
        <v>237</v>
      </c>
      <c r="BM1099" s="149" t="s">
        <v>1447</v>
      </c>
    </row>
    <row r="1100" spans="2:65" s="1" customFormat="1" ht="37.9" customHeight="1">
      <c r="B1100" s="32"/>
      <c r="C1100" s="138" t="s">
        <v>1064</v>
      </c>
      <c r="D1100" s="138" t="s">
        <v>232</v>
      </c>
      <c r="E1100" s="139" t="s">
        <v>1858</v>
      </c>
      <c r="F1100" s="140" t="s">
        <v>1859</v>
      </c>
      <c r="G1100" s="141" t="s">
        <v>235</v>
      </c>
      <c r="H1100" s="142">
        <v>1</v>
      </c>
      <c r="I1100" s="143"/>
      <c r="J1100" s="144">
        <f t="shared" si="20"/>
        <v>0</v>
      </c>
      <c r="K1100" s="140" t="s">
        <v>248</v>
      </c>
      <c r="L1100" s="32"/>
      <c r="M1100" s="145" t="s">
        <v>1</v>
      </c>
      <c r="N1100" s="146" t="s">
        <v>46</v>
      </c>
      <c r="P1100" s="147">
        <f t="shared" si="21"/>
        <v>0</v>
      </c>
      <c r="Q1100" s="147">
        <v>1.65E-3</v>
      </c>
      <c r="R1100" s="147">
        <f t="shared" si="22"/>
        <v>1.65E-3</v>
      </c>
      <c r="S1100" s="147">
        <v>0</v>
      </c>
      <c r="T1100" s="148">
        <f t="shared" si="23"/>
        <v>0</v>
      </c>
      <c r="AR1100" s="149" t="s">
        <v>237</v>
      </c>
      <c r="AT1100" s="149" t="s">
        <v>232</v>
      </c>
      <c r="AU1100" s="149" t="s">
        <v>89</v>
      </c>
      <c r="AY1100" s="17" t="s">
        <v>230</v>
      </c>
      <c r="BE1100" s="150">
        <f t="shared" si="24"/>
        <v>0</v>
      </c>
      <c r="BF1100" s="150">
        <f t="shared" si="25"/>
        <v>0</v>
      </c>
      <c r="BG1100" s="150">
        <f t="shared" si="26"/>
        <v>0</v>
      </c>
      <c r="BH1100" s="150">
        <f t="shared" si="27"/>
        <v>0</v>
      </c>
      <c r="BI1100" s="150">
        <f t="shared" si="28"/>
        <v>0</v>
      </c>
      <c r="BJ1100" s="17" t="s">
        <v>21</v>
      </c>
      <c r="BK1100" s="150">
        <f t="shared" si="29"/>
        <v>0</v>
      </c>
      <c r="BL1100" s="17" t="s">
        <v>237</v>
      </c>
      <c r="BM1100" s="149" t="s">
        <v>1456</v>
      </c>
    </row>
    <row r="1101" spans="2:65" s="1" customFormat="1" ht="16.5" customHeight="1">
      <c r="B1101" s="32"/>
      <c r="C1101" s="187" t="s">
        <v>1067</v>
      </c>
      <c r="D1101" s="187" t="s">
        <v>606</v>
      </c>
      <c r="E1101" s="188" t="s">
        <v>1458</v>
      </c>
      <c r="F1101" s="189" t="s">
        <v>1459</v>
      </c>
      <c r="G1101" s="190" t="s">
        <v>235</v>
      </c>
      <c r="H1101" s="191">
        <v>1</v>
      </c>
      <c r="I1101" s="192"/>
      <c r="J1101" s="193">
        <f t="shared" si="20"/>
        <v>0</v>
      </c>
      <c r="K1101" s="189" t="s">
        <v>248</v>
      </c>
      <c r="L1101" s="194"/>
      <c r="M1101" s="195" t="s">
        <v>1</v>
      </c>
      <c r="N1101" s="196" t="s">
        <v>46</v>
      </c>
      <c r="P1101" s="147">
        <f t="shared" si="21"/>
        <v>0</v>
      </c>
      <c r="Q1101" s="147">
        <v>1.7899999999999999E-2</v>
      </c>
      <c r="R1101" s="147">
        <f t="shared" si="22"/>
        <v>1.7899999999999999E-2</v>
      </c>
      <c r="S1101" s="147">
        <v>0</v>
      </c>
      <c r="T1101" s="148">
        <f t="shared" si="23"/>
        <v>0</v>
      </c>
      <c r="AR1101" s="149" t="s">
        <v>154</v>
      </c>
      <c r="AT1101" s="149" t="s">
        <v>606</v>
      </c>
      <c r="AU1101" s="149" t="s">
        <v>89</v>
      </c>
      <c r="AY1101" s="17" t="s">
        <v>230</v>
      </c>
      <c r="BE1101" s="150">
        <f t="shared" si="24"/>
        <v>0</v>
      </c>
      <c r="BF1101" s="150">
        <f t="shared" si="25"/>
        <v>0</v>
      </c>
      <c r="BG1101" s="150">
        <f t="shared" si="26"/>
        <v>0</v>
      </c>
      <c r="BH1101" s="150">
        <f t="shared" si="27"/>
        <v>0</v>
      </c>
      <c r="BI1101" s="150">
        <f t="shared" si="28"/>
        <v>0</v>
      </c>
      <c r="BJ1101" s="17" t="s">
        <v>21</v>
      </c>
      <c r="BK1101" s="150">
        <f t="shared" si="29"/>
        <v>0</v>
      </c>
      <c r="BL1101" s="17" t="s">
        <v>237</v>
      </c>
      <c r="BM1101" s="149" t="s">
        <v>1460</v>
      </c>
    </row>
    <row r="1102" spans="2:65" s="1" customFormat="1" ht="16.5" customHeight="1">
      <c r="B1102" s="32"/>
      <c r="C1102" s="138" t="s">
        <v>1069</v>
      </c>
      <c r="D1102" s="138" t="s">
        <v>232</v>
      </c>
      <c r="E1102" s="139" t="s">
        <v>1518</v>
      </c>
      <c r="F1102" s="140" t="s">
        <v>1519</v>
      </c>
      <c r="G1102" s="141" t="s">
        <v>235</v>
      </c>
      <c r="H1102" s="142">
        <v>3</v>
      </c>
      <c r="I1102" s="143"/>
      <c r="J1102" s="144">
        <f t="shared" si="20"/>
        <v>0</v>
      </c>
      <c r="K1102" s="140" t="s">
        <v>248</v>
      </c>
      <c r="L1102" s="32"/>
      <c r="M1102" s="145" t="s">
        <v>1</v>
      </c>
      <c r="N1102" s="146" t="s">
        <v>46</v>
      </c>
      <c r="P1102" s="147">
        <f t="shared" si="21"/>
        <v>0</v>
      </c>
      <c r="Q1102" s="147">
        <v>1.6000000000000001E-4</v>
      </c>
      <c r="R1102" s="147">
        <f t="shared" si="22"/>
        <v>4.8000000000000007E-4</v>
      </c>
      <c r="S1102" s="147">
        <v>0</v>
      </c>
      <c r="T1102" s="148">
        <f t="shared" si="23"/>
        <v>0</v>
      </c>
      <c r="AR1102" s="149" t="s">
        <v>237</v>
      </c>
      <c r="AT1102" s="149" t="s">
        <v>232</v>
      </c>
      <c r="AU1102" s="149" t="s">
        <v>89</v>
      </c>
      <c r="AY1102" s="17" t="s">
        <v>230</v>
      </c>
      <c r="BE1102" s="150">
        <f t="shared" si="24"/>
        <v>0</v>
      </c>
      <c r="BF1102" s="150">
        <f t="shared" si="25"/>
        <v>0</v>
      </c>
      <c r="BG1102" s="150">
        <f t="shared" si="26"/>
        <v>0</v>
      </c>
      <c r="BH1102" s="150">
        <f t="shared" si="27"/>
        <v>0</v>
      </c>
      <c r="BI1102" s="150">
        <f t="shared" si="28"/>
        <v>0</v>
      </c>
      <c r="BJ1102" s="17" t="s">
        <v>21</v>
      </c>
      <c r="BK1102" s="150">
        <f t="shared" si="29"/>
        <v>0</v>
      </c>
      <c r="BL1102" s="17" t="s">
        <v>237</v>
      </c>
      <c r="BM1102" s="149" t="s">
        <v>1520</v>
      </c>
    </row>
    <row r="1103" spans="2:65" s="1" customFormat="1" ht="24.2" customHeight="1">
      <c r="B1103" s="32"/>
      <c r="C1103" s="138" t="s">
        <v>1072</v>
      </c>
      <c r="D1103" s="138" t="s">
        <v>232</v>
      </c>
      <c r="E1103" s="139" t="s">
        <v>1540</v>
      </c>
      <c r="F1103" s="140" t="s">
        <v>1541</v>
      </c>
      <c r="G1103" s="141" t="s">
        <v>247</v>
      </c>
      <c r="H1103" s="142">
        <v>29.5</v>
      </c>
      <c r="I1103" s="143"/>
      <c r="J1103" s="144">
        <f t="shared" si="20"/>
        <v>0</v>
      </c>
      <c r="K1103" s="140" t="s">
        <v>236</v>
      </c>
      <c r="L1103" s="32"/>
      <c r="M1103" s="145" t="s">
        <v>1</v>
      </c>
      <c r="N1103" s="146" t="s">
        <v>46</v>
      </c>
      <c r="P1103" s="147">
        <f t="shared" si="21"/>
        <v>0</v>
      </c>
      <c r="Q1103" s="147">
        <v>9.0000000000000006E-5</v>
      </c>
      <c r="R1103" s="147">
        <f t="shared" si="22"/>
        <v>2.6550000000000002E-3</v>
      </c>
      <c r="S1103" s="147">
        <v>0</v>
      </c>
      <c r="T1103" s="148">
        <f t="shared" si="23"/>
        <v>0</v>
      </c>
      <c r="AR1103" s="149" t="s">
        <v>237</v>
      </c>
      <c r="AT1103" s="149" t="s">
        <v>232</v>
      </c>
      <c r="AU1103" s="149" t="s">
        <v>89</v>
      </c>
      <c r="AY1103" s="17" t="s">
        <v>230</v>
      </c>
      <c r="BE1103" s="150">
        <f t="shared" si="24"/>
        <v>0</v>
      </c>
      <c r="BF1103" s="150">
        <f t="shared" si="25"/>
        <v>0</v>
      </c>
      <c r="BG1103" s="150">
        <f t="shared" si="26"/>
        <v>0</v>
      </c>
      <c r="BH1103" s="150">
        <f t="shared" si="27"/>
        <v>0</v>
      </c>
      <c r="BI1103" s="150">
        <f t="shared" si="28"/>
        <v>0</v>
      </c>
      <c r="BJ1103" s="17" t="s">
        <v>21</v>
      </c>
      <c r="BK1103" s="150">
        <f t="shared" si="29"/>
        <v>0</v>
      </c>
      <c r="BL1103" s="17" t="s">
        <v>237</v>
      </c>
      <c r="BM1103" s="149" t="s">
        <v>1542</v>
      </c>
    </row>
    <row r="1104" spans="2:65" s="12" customFormat="1" ht="11.25">
      <c r="B1104" s="151"/>
      <c r="D1104" s="152" t="s">
        <v>250</v>
      </c>
      <c r="E1104" s="153" t="s">
        <v>1</v>
      </c>
      <c r="F1104" s="154" t="s">
        <v>1860</v>
      </c>
      <c r="H1104" s="155">
        <v>29.5</v>
      </c>
      <c r="I1104" s="156"/>
      <c r="L1104" s="151"/>
      <c r="M1104" s="157"/>
      <c r="T1104" s="158"/>
      <c r="AT1104" s="153" t="s">
        <v>250</v>
      </c>
      <c r="AU1104" s="153" t="s">
        <v>89</v>
      </c>
      <c r="AV1104" s="12" t="s">
        <v>89</v>
      </c>
      <c r="AW1104" s="12" t="s">
        <v>36</v>
      </c>
      <c r="AX1104" s="12" t="s">
        <v>21</v>
      </c>
      <c r="AY1104" s="153" t="s">
        <v>230</v>
      </c>
    </row>
    <row r="1105" spans="2:65" s="1" customFormat="1" ht="11.25">
      <c r="B1105" s="32"/>
      <c r="D1105" s="152" t="s">
        <v>257</v>
      </c>
      <c r="F1105" s="166" t="s">
        <v>1747</v>
      </c>
      <c r="L1105" s="32"/>
      <c r="M1105" s="167"/>
      <c r="T1105" s="56"/>
      <c r="AU1105" s="17" t="s">
        <v>89</v>
      </c>
    </row>
    <row r="1106" spans="2:65" s="1" customFormat="1" ht="11.25">
      <c r="B1106" s="32"/>
      <c r="D1106" s="152" t="s">
        <v>257</v>
      </c>
      <c r="F1106" s="168" t="s">
        <v>1668</v>
      </c>
      <c r="H1106" s="169">
        <v>10.5</v>
      </c>
      <c r="L1106" s="32"/>
      <c r="M1106" s="167"/>
      <c r="T1106" s="56"/>
      <c r="AU1106" s="17" t="s">
        <v>89</v>
      </c>
    </row>
    <row r="1107" spans="2:65" s="1" customFormat="1" ht="11.25">
      <c r="B1107" s="32"/>
      <c r="D1107" s="152" t="s">
        <v>257</v>
      </c>
      <c r="F1107" s="168" t="s">
        <v>252</v>
      </c>
      <c r="H1107" s="169">
        <v>10.5</v>
      </c>
      <c r="L1107" s="32"/>
      <c r="M1107" s="167"/>
      <c r="T1107" s="56"/>
      <c r="AU1107" s="17" t="s">
        <v>89</v>
      </c>
    </row>
    <row r="1108" spans="2:65" s="1" customFormat="1" ht="11.25">
      <c r="B1108" s="32"/>
      <c r="D1108" s="152" t="s">
        <v>257</v>
      </c>
      <c r="F1108" s="166" t="s">
        <v>1748</v>
      </c>
      <c r="L1108" s="32"/>
      <c r="M1108" s="167"/>
      <c r="T1108" s="56"/>
      <c r="AU1108" s="17" t="s">
        <v>89</v>
      </c>
    </row>
    <row r="1109" spans="2:65" s="1" customFormat="1" ht="11.25">
      <c r="B1109" s="32"/>
      <c r="D1109" s="152" t="s">
        <v>257</v>
      </c>
      <c r="F1109" s="168" t="s">
        <v>1749</v>
      </c>
      <c r="H1109" s="169">
        <v>10</v>
      </c>
      <c r="L1109" s="32"/>
      <c r="M1109" s="167"/>
      <c r="T1109" s="56"/>
      <c r="AU1109" s="17" t="s">
        <v>89</v>
      </c>
    </row>
    <row r="1110" spans="2:65" s="1" customFormat="1" ht="11.25">
      <c r="B1110" s="32"/>
      <c r="D1110" s="152" t="s">
        <v>257</v>
      </c>
      <c r="F1110" s="168" t="s">
        <v>252</v>
      </c>
      <c r="H1110" s="169">
        <v>10</v>
      </c>
      <c r="L1110" s="32"/>
      <c r="M1110" s="167"/>
      <c r="T1110" s="56"/>
      <c r="AU1110" s="17" t="s">
        <v>89</v>
      </c>
    </row>
    <row r="1111" spans="2:65" s="1" customFormat="1" ht="11.25">
      <c r="B1111" s="32"/>
      <c r="D1111" s="152" t="s">
        <v>257</v>
      </c>
      <c r="F1111" s="170" t="s">
        <v>1750</v>
      </c>
      <c r="L1111" s="32"/>
      <c r="M1111" s="167"/>
      <c r="T1111" s="56"/>
      <c r="AU1111" s="17" t="s">
        <v>89</v>
      </c>
    </row>
    <row r="1112" spans="2:65" s="1" customFormat="1" ht="11.25">
      <c r="B1112" s="32"/>
      <c r="D1112" s="152" t="s">
        <v>257</v>
      </c>
      <c r="F1112" s="171" t="s">
        <v>637</v>
      </c>
      <c r="H1112" s="169">
        <v>8</v>
      </c>
      <c r="L1112" s="32"/>
      <c r="M1112" s="167"/>
      <c r="T1112" s="56"/>
      <c r="AU1112" s="17" t="s">
        <v>89</v>
      </c>
    </row>
    <row r="1113" spans="2:65" s="1" customFormat="1" ht="11.25">
      <c r="B1113" s="32"/>
      <c r="D1113" s="152" t="s">
        <v>257</v>
      </c>
      <c r="F1113" s="171" t="s">
        <v>252</v>
      </c>
      <c r="H1113" s="169">
        <v>8</v>
      </c>
      <c r="L1113" s="32"/>
      <c r="M1113" s="167"/>
      <c r="T1113" s="56"/>
      <c r="AU1113" s="17" t="s">
        <v>89</v>
      </c>
    </row>
    <row r="1114" spans="2:65" s="1" customFormat="1" ht="11.25">
      <c r="B1114" s="32"/>
      <c r="D1114" s="152" t="s">
        <v>257</v>
      </c>
      <c r="F1114" s="170" t="s">
        <v>1751</v>
      </c>
      <c r="L1114" s="32"/>
      <c r="M1114" s="167"/>
      <c r="T1114" s="56"/>
      <c r="AU1114" s="17" t="s">
        <v>89</v>
      </c>
    </row>
    <row r="1115" spans="2:65" s="1" customFormat="1" ht="11.25">
      <c r="B1115" s="32"/>
      <c r="D1115" s="152" t="s">
        <v>257</v>
      </c>
      <c r="F1115" s="171" t="s">
        <v>1693</v>
      </c>
      <c r="H1115" s="169">
        <v>14.3</v>
      </c>
      <c r="L1115" s="32"/>
      <c r="M1115" s="167"/>
      <c r="T1115" s="56"/>
      <c r="AU1115" s="17" t="s">
        <v>89</v>
      </c>
    </row>
    <row r="1116" spans="2:65" s="1" customFormat="1" ht="11.25">
      <c r="B1116" s="32"/>
      <c r="D1116" s="152" t="s">
        <v>257</v>
      </c>
      <c r="F1116" s="171" t="s">
        <v>252</v>
      </c>
      <c r="H1116" s="169">
        <v>14.3</v>
      </c>
      <c r="L1116" s="32"/>
      <c r="M1116" s="167"/>
      <c r="T1116" s="56"/>
      <c r="AU1116" s="17" t="s">
        <v>89</v>
      </c>
    </row>
    <row r="1117" spans="2:65" s="1" customFormat="1" ht="11.25">
      <c r="B1117" s="32"/>
      <c r="D1117" s="152" t="s">
        <v>257</v>
      </c>
      <c r="F1117" s="166" t="s">
        <v>1752</v>
      </c>
      <c r="L1117" s="32"/>
      <c r="M1117" s="167"/>
      <c r="T1117" s="56"/>
      <c r="AU1117" s="17" t="s">
        <v>89</v>
      </c>
    </row>
    <row r="1118" spans="2:65" s="1" customFormat="1" ht="11.25">
      <c r="B1118" s="32"/>
      <c r="D1118" s="152" t="s">
        <v>257</v>
      </c>
      <c r="F1118" s="168" t="s">
        <v>1753</v>
      </c>
      <c r="H1118" s="169">
        <v>1</v>
      </c>
      <c r="L1118" s="32"/>
      <c r="M1118" s="167"/>
      <c r="T1118" s="56"/>
      <c r="AU1118" s="17" t="s">
        <v>89</v>
      </c>
    </row>
    <row r="1119" spans="2:65" s="1" customFormat="1" ht="11.25">
      <c r="B1119" s="32"/>
      <c r="D1119" s="152" t="s">
        <v>257</v>
      </c>
      <c r="F1119" s="168" t="s">
        <v>252</v>
      </c>
      <c r="H1119" s="169">
        <v>1</v>
      </c>
      <c r="L1119" s="32"/>
      <c r="M1119" s="167"/>
      <c r="T1119" s="56"/>
      <c r="AU1119" s="17" t="s">
        <v>89</v>
      </c>
    </row>
    <row r="1120" spans="2:65" s="1" customFormat="1" ht="24.2" customHeight="1">
      <c r="B1120" s="32"/>
      <c r="C1120" s="138" t="s">
        <v>1080</v>
      </c>
      <c r="D1120" s="138" t="s">
        <v>232</v>
      </c>
      <c r="E1120" s="139" t="s">
        <v>1582</v>
      </c>
      <c r="F1120" s="140" t="s">
        <v>1583</v>
      </c>
      <c r="G1120" s="141" t="s">
        <v>235</v>
      </c>
      <c r="H1120" s="142">
        <v>4</v>
      </c>
      <c r="I1120" s="143"/>
      <c r="J1120" s="144">
        <f>ROUND(I1120*H1120,2)</f>
        <v>0</v>
      </c>
      <c r="K1120" s="140" t="s">
        <v>248</v>
      </c>
      <c r="L1120" s="32"/>
      <c r="M1120" s="145" t="s">
        <v>1</v>
      </c>
      <c r="N1120" s="146" t="s">
        <v>46</v>
      </c>
      <c r="P1120" s="147">
        <f>O1120*H1120</f>
        <v>0</v>
      </c>
      <c r="Q1120" s="147">
        <v>0</v>
      </c>
      <c r="R1120" s="147">
        <f>Q1120*H1120</f>
        <v>0</v>
      </c>
      <c r="S1120" s="147">
        <v>5.5E-2</v>
      </c>
      <c r="T1120" s="148">
        <f>S1120*H1120</f>
        <v>0.22</v>
      </c>
      <c r="AR1120" s="149" t="s">
        <v>237</v>
      </c>
      <c r="AT1120" s="149" t="s">
        <v>232</v>
      </c>
      <c r="AU1120" s="149" t="s">
        <v>89</v>
      </c>
      <c r="AY1120" s="17" t="s">
        <v>230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21</v>
      </c>
      <c r="BK1120" s="150">
        <f>ROUND(I1120*H1120,2)</f>
        <v>0</v>
      </c>
      <c r="BL1120" s="17" t="s">
        <v>237</v>
      </c>
      <c r="BM1120" s="149" t="s">
        <v>1584</v>
      </c>
    </row>
    <row r="1121" spans="2:65" s="12" customFormat="1" ht="11.25">
      <c r="B1121" s="151"/>
      <c r="D1121" s="152" t="s">
        <v>250</v>
      </c>
      <c r="E1121" s="153" t="s">
        <v>1</v>
      </c>
      <c r="F1121" s="154" t="s">
        <v>1861</v>
      </c>
      <c r="H1121" s="155">
        <v>4</v>
      </c>
      <c r="I1121" s="156"/>
      <c r="L1121" s="151"/>
      <c r="M1121" s="157"/>
      <c r="T1121" s="158"/>
      <c r="AT1121" s="153" t="s">
        <v>250</v>
      </c>
      <c r="AU1121" s="153" t="s">
        <v>89</v>
      </c>
      <c r="AV1121" s="12" t="s">
        <v>89</v>
      </c>
      <c r="AW1121" s="12" t="s">
        <v>36</v>
      </c>
      <c r="AX1121" s="12" t="s">
        <v>21</v>
      </c>
      <c r="AY1121" s="153" t="s">
        <v>230</v>
      </c>
    </row>
    <row r="1122" spans="2:65" s="1" customFormat="1" ht="16.5" customHeight="1">
      <c r="B1122" s="32"/>
      <c r="C1122" s="138" t="s">
        <v>1085</v>
      </c>
      <c r="D1122" s="138" t="s">
        <v>232</v>
      </c>
      <c r="E1122" s="139" t="s">
        <v>1587</v>
      </c>
      <c r="F1122" s="140" t="s">
        <v>1588</v>
      </c>
      <c r="G1122" s="141" t="s">
        <v>235</v>
      </c>
      <c r="H1122" s="142">
        <v>4</v>
      </c>
      <c r="I1122" s="143"/>
      <c r="J1122" s="144">
        <f>ROUND(I1122*H1122,2)</f>
        <v>0</v>
      </c>
      <c r="K1122" s="140" t="s">
        <v>248</v>
      </c>
      <c r="L1122" s="32"/>
      <c r="M1122" s="145" t="s">
        <v>1</v>
      </c>
      <c r="N1122" s="146" t="s">
        <v>46</v>
      </c>
      <c r="P1122" s="147">
        <f>O1122*H1122</f>
        <v>0</v>
      </c>
      <c r="Q1122" s="147">
        <v>0</v>
      </c>
      <c r="R1122" s="147">
        <f>Q1122*H1122</f>
        <v>0</v>
      </c>
      <c r="S1122" s="147">
        <v>3.5000000000000003E-2</v>
      </c>
      <c r="T1122" s="148">
        <f>S1122*H1122</f>
        <v>0.14000000000000001</v>
      </c>
      <c r="AR1122" s="149" t="s">
        <v>237</v>
      </c>
      <c r="AT1122" s="149" t="s">
        <v>232</v>
      </c>
      <c r="AU1122" s="149" t="s">
        <v>89</v>
      </c>
      <c r="AY1122" s="17" t="s">
        <v>230</v>
      </c>
      <c r="BE1122" s="150">
        <f>IF(N1122="základní",J1122,0)</f>
        <v>0</v>
      </c>
      <c r="BF1122" s="150">
        <f>IF(N1122="snížená",J1122,0)</f>
        <v>0</v>
      </c>
      <c r="BG1122" s="150">
        <f>IF(N1122="zákl. přenesená",J1122,0)</f>
        <v>0</v>
      </c>
      <c r="BH1122" s="150">
        <f>IF(N1122="sníž. přenesená",J1122,0)</f>
        <v>0</v>
      </c>
      <c r="BI1122" s="150">
        <f>IF(N1122="nulová",J1122,0)</f>
        <v>0</v>
      </c>
      <c r="BJ1122" s="17" t="s">
        <v>21</v>
      </c>
      <c r="BK1122" s="150">
        <f>ROUND(I1122*H1122,2)</f>
        <v>0</v>
      </c>
      <c r="BL1122" s="17" t="s">
        <v>237</v>
      </c>
      <c r="BM1122" s="149" t="s">
        <v>1589</v>
      </c>
    </row>
    <row r="1123" spans="2:65" s="1" customFormat="1" ht="24.2" customHeight="1">
      <c r="B1123" s="32"/>
      <c r="C1123" s="138" t="s">
        <v>1089</v>
      </c>
      <c r="D1123" s="138" t="s">
        <v>232</v>
      </c>
      <c r="E1123" s="139" t="s">
        <v>1591</v>
      </c>
      <c r="F1123" s="140" t="s">
        <v>1592</v>
      </c>
      <c r="G1123" s="141" t="s">
        <v>235</v>
      </c>
      <c r="H1123" s="142">
        <v>4</v>
      </c>
      <c r="I1123" s="143"/>
      <c r="J1123" s="144">
        <f>ROUND(I1123*H1123,2)</f>
        <v>0</v>
      </c>
      <c r="K1123" s="140" t="s">
        <v>248</v>
      </c>
      <c r="L1123" s="32"/>
      <c r="M1123" s="145" t="s">
        <v>1</v>
      </c>
      <c r="N1123" s="146" t="s">
        <v>46</v>
      </c>
      <c r="P1123" s="147">
        <f>O1123*H1123</f>
        <v>0</v>
      </c>
      <c r="Q1123" s="147">
        <v>1.6000000000000001E-3</v>
      </c>
      <c r="R1123" s="147">
        <f>Q1123*H1123</f>
        <v>6.4000000000000003E-3</v>
      </c>
      <c r="S1123" s="147">
        <v>0</v>
      </c>
      <c r="T1123" s="148">
        <f>S1123*H1123</f>
        <v>0</v>
      </c>
      <c r="AR1123" s="149" t="s">
        <v>237</v>
      </c>
      <c r="AT1123" s="149" t="s">
        <v>232</v>
      </c>
      <c r="AU1123" s="149" t="s">
        <v>89</v>
      </c>
      <c r="AY1123" s="17" t="s">
        <v>230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21</v>
      </c>
      <c r="BK1123" s="150">
        <f>ROUND(I1123*H1123,2)</f>
        <v>0</v>
      </c>
      <c r="BL1123" s="17" t="s">
        <v>237</v>
      </c>
      <c r="BM1123" s="149" t="s">
        <v>1593</v>
      </c>
    </row>
    <row r="1124" spans="2:65" s="1" customFormat="1" ht="24.2" customHeight="1">
      <c r="B1124" s="32"/>
      <c r="C1124" s="138" t="s">
        <v>1097</v>
      </c>
      <c r="D1124" s="138" t="s">
        <v>232</v>
      </c>
      <c r="E1124" s="139" t="s">
        <v>1595</v>
      </c>
      <c r="F1124" s="140" t="s">
        <v>1596</v>
      </c>
      <c r="G1124" s="141" t="s">
        <v>350</v>
      </c>
      <c r="H1124" s="142">
        <v>0.36</v>
      </c>
      <c r="I1124" s="143"/>
      <c r="J1124" s="144">
        <f>ROUND(I1124*H1124,2)</f>
        <v>0</v>
      </c>
      <c r="K1124" s="140" t="s">
        <v>236</v>
      </c>
      <c r="L1124" s="32"/>
      <c r="M1124" s="145" t="s">
        <v>1</v>
      </c>
      <c r="N1124" s="146" t="s">
        <v>46</v>
      </c>
      <c r="P1124" s="147">
        <f>O1124*H1124</f>
        <v>0</v>
      </c>
      <c r="Q1124" s="147">
        <v>0</v>
      </c>
      <c r="R1124" s="147">
        <f>Q1124*H1124</f>
        <v>0</v>
      </c>
      <c r="S1124" s="147">
        <v>0</v>
      </c>
      <c r="T1124" s="148">
        <f>S1124*H1124</f>
        <v>0</v>
      </c>
      <c r="AR1124" s="149" t="s">
        <v>237</v>
      </c>
      <c r="AT1124" s="149" t="s">
        <v>232</v>
      </c>
      <c r="AU1124" s="149" t="s">
        <v>89</v>
      </c>
      <c r="AY1124" s="17" t="s">
        <v>230</v>
      </c>
      <c r="BE1124" s="150">
        <f>IF(N1124="základní",J1124,0)</f>
        <v>0</v>
      </c>
      <c r="BF1124" s="150">
        <f>IF(N1124="snížená",J1124,0)</f>
        <v>0</v>
      </c>
      <c r="BG1124" s="150">
        <f>IF(N1124="zákl. přenesená",J1124,0)</f>
        <v>0</v>
      </c>
      <c r="BH1124" s="150">
        <f>IF(N1124="sníž. přenesená",J1124,0)</f>
        <v>0</v>
      </c>
      <c r="BI1124" s="150">
        <f>IF(N1124="nulová",J1124,0)</f>
        <v>0</v>
      </c>
      <c r="BJ1124" s="17" t="s">
        <v>21</v>
      </c>
      <c r="BK1124" s="150">
        <f>ROUND(I1124*H1124,2)</f>
        <v>0</v>
      </c>
      <c r="BL1124" s="17" t="s">
        <v>237</v>
      </c>
      <c r="BM1124" s="149" t="s">
        <v>1597</v>
      </c>
    </row>
    <row r="1125" spans="2:65" s="12" customFormat="1" ht="11.25">
      <c r="B1125" s="151"/>
      <c r="D1125" s="152" t="s">
        <v>250</v>
      </c>
      <c r="E1125" s="153" t="s">
        <v>1</v>
      </c>
      <c r="F1125" s="154" t="s">
        <v>1862</v>
      </c>
      <c r="H1125" s="155">
        <v>0.36</v>
      </c>
      <c r="I1125" s="156"/>
      <c r="L1125" s="151"/>
      <c r="M1125" s="157"/>
      <c r="T1125" s="158"/>
      <c r="AT1125" s="153" t="s">
        <v>250</v>
      </c>
      <c r="AU1125" s="153" t="s">
        <v>89</v>
      </c>
      <c r="AV1125" s="12" t="s">
        <v>89</v>
      </c>
      <c r="AW1125" s="12" t="s">
        <v>36</v>
      </c>
      <c r="AX1125" s="12" t="s">
        <v>21</v>
      </c>
      <c r="AY1125" s="153" t="s">
        <v>230</v>
      </c>
    </row>
    <row r="1126" spans="2:65" s="1" customFormat="1" ht="24.2" customHeight="1">
      <c r="B1126" s="32"/>
      <c r="C1126" s="138" t="s">
        <v>1102</v>
      </c>
      <c r="D1126" s="138" t="s">
        <v>232</v>
      </c>
      <c r="E1126" s="139" t="s">
        <v>1600</v>
      </c>
      <c r="F1126" s="140" t="s">
        <v>1601</v>
      </c>
      <c r="G1126" s="141" t="s">
        <v>350</v>
      </c>
      <c r="H1126" s="142">
        <v>1.44</v>
      </c>
      <c r="I1126" s="143"/>
      <c r="J1126" s="144">
        <f>ROUND(I1126*H1126,2)</f>
        <v>0</v>
      </c>
      <c r="K1126" s="140" t="s">
        <v>236</v>
      </c>
      <c r="L1126" s="32"/>
      <c r="M1126" s="145" t="s">
        <v>1</v>
      </c>
      <c r="N1126" s="146" t="s">
        <v>46</v>
      </c>
      <c r="P1126" s="147">
        <f>O1126*H1126</f>
        <v>0</v>
      </c>
      <c r="Q1126" s="147">
        <v>0</v>
      </c>
      <c r="R1126" s="147">
        <f>Q1126*H1126</f>
        <v>0</v>
      </c>
      <c r="S1126" s="147">
        <v>0</v>
      </c>
      <c r="T1126" s="148">
        <f>S1126*H1126</f>
        <v>0</v>
      </c>
      <c r="AR1126" s="149" t="s">
        <v>237</v>
      </c>
      <c r="AT1126" s="149" t="s">
        <v>232</v>
      </c>
      <c r="AU1126" s="149" t="s">
        <v>89</v>
      </c>
      <c r="AY1126" s="17" t="s">
        <v>230</v>
      </c>
      <c r="BE1126" s="150">
        <f>IF(N1126="základní",J1126,0)</f>
        <v>0</v>
      </c>
      <c r="BF1126" s="150">
        <f>IF(N1126="snížená",J1126,0)</f>
        <v>0</v>
      </c>
      <c r="BG1126" s="150">
        <f>IF(N1126="zákl. přenesená",J1126,0)</f>
        <v>0</v>
      </c>
      <c r="BH1126" s="150">
        <f>IF(N1126="sníž. přenesená",J1126,0)</f>
        <v>0</v>
      </c>
      <c r="BI1126" s="150">
        <f>IF(N1126="nulová",J1126,0)</f>
        <v>0</v>
      </c>
      <c r="BJ1126" s="17" t="s">
        <v>21</v>
      </c>
      <c r="BK1126" s="150">
        <f>ROUND(I1126*H1126,2)</f>
        <v>0</v>
      </c>
      <c r="BL1126" s="17" t="s">
        <v>237</v>
      </c>
      <c r="BM1126" s="149" t="s">
        <v>1602</v>
      </c>
    </row>
    <row r="1127" spans="2:65" s="12" customFormat="1" ht="11.25">
      <c r="B1127" s="151"/>
      <c r="D1127" s="152" t="s">
        <v>250</v>
      </c>
      <c r="F1127" s="154" t="s">
        <v>1863</v>
      </c>
      <c r="H1127" s="155">
        <v>1.44</v>
      </c>
      <c r="I1127" s="156"/>
      <c r="L1127" s="151"/>
      <c r="M1127" s="157"/>
      <c r="T1127" s="158"/>
      <c r="AT1127" s="153" t="s">
        <v>250</v>
      </c>
      <c r="AU1127" s="153" t="s">
        <v>89</v>
      </c>
      <c r="AV1127" s="12" t="s">
        <v>89</v>
      </c>
      <c r="AW1127" s="12" t="s">
        <v>4</v>
      </c>
      <c r="AX1127" s="12" t="s">
        <v>21</v>
      </c>
      <c r="AY1127" s="153" t="s">
        <v>230</v>
      </c>
    </row>
    <row r="1128" spans="2:65" s="1" customFormat="1" ht="21.75" customHeight="1">
      <c r="B1128" s="32"/>
      <c r="C1128" s="138" t="s">
        <v>1107</v>
      </c>
      <c r="D1128" s="138" t="s">
        <v>232</v>
      </c>
      <c r="E1128" s="139" t="s">
        <v>1605</v>
      </c>
      <c r="F1128" s="140" t="s">
        <v>1606</v>
      </c>
      <c r="G1128" s="141" t="s">
        <v>247</v>
      </c>
      <c r="H1128" s="142">
        <v>42.8</v>
      </c>
      <c r="I1128" s="143"/>
      <c r="J1128" s="144">
        <f>ROUND(I1128*H1128,2)</f>
        <v>0</v>
      </c>
      <c r="K1128" s="140" t="s">
        <v>236</v>
      </c>
      <c r="L1128" s="32"/>
      <c r="M1128" s="145" t="s">
        <v>1</v>
      </c>
      <c r="N1128" s="146" t="s">
        <v>46</v>
      </c>
      <c r="P1128" s="147">
        <f>O1128*H1128</f>
        <v>0</v>
      </c>
      <c r="Q1128" s="147">
        <v>0</v>
      </c>
      <c r="R1128" s="147">
        <f>Q1128*H1128</f>
        <v>0</v>
      </c>
      <c r="S1128" s="147">
        <v>4.3999999999999997E-2</v>
      </c>
      <c r="T1128" s="148">
        <f>S1128*H1128</f>
        <v>1.8831999999999998</v>
      </c>
      <c r="AR1128" s="149" t="s">
        <v>237</v>
      </c>
      <c r="AT1128" s="149" t="s">
        <v>232</v>
      </c>
      <c r="AU1128" s="149" t="s">
        <v>89</v>
      </c>
      <c r="AY1128" s="17" t="s">
        <v>230</v>
      </c>
      <c r="BE1128" s="150">
        <f>IF(N1128="základní",J1128,0)</f>
        <v>0</v>
      </c>
      <c r="BF1128" s="150">
        <f>IF(N1128="snížená",J1128,0)</f>
        <v>0</v>
      </c>
      <c r="BG1128" s="150">
        <f>IF(N1128="zákl. přenesená",J1128,0)</f>
        <v>0</v>
      </c>
      <c r="BH1128" s="150">
        <f>IF(N1128="sníž. přenesená",J1128,0)</f>
        <v>0</v>
      </c>
      <c r="BI1128" s="150">
        <f>IF(N1128="nulová",J1128,0)</f>
        <v>0</v>
      </c>
      <c r="BJ1128" s="17" t="s">
        <v>21</v>
      </c>
      <c r="BK1128" s="150">
        <f>ROUND(I1128*H1128,2)</f>
        <v>0</v>
      </c>
      <c r="BL1128" s="17" t="s">
        <v>237</v>
      </c>
      <c r="BM1128" s="149" t="s">
        <v>1607</v>
      </c>
    </row>
    <row r="1129" spans="2:65" s="12" customFormat="1" ht="11.25">
      <c r="B1129" s="151"/>
      <c r="D1129" s="152" t="s">
        <v>250</v>
      </c>
      <c r="E1129" s="153" t="s">
        <v>1</v>
      </c>
      <c r="F1129" s="154" t="s">
        <v>1864</v>
      </c>
      <c r="H1129" s="155">
        <v>10.5</v>
      </c>
      <c r="I1129" s="156"/>
      <c r="L1129" s="151"/>
      <c r="M1129" s="157"/>
      <c r="T1129" s="158"/>
      <c r="AT1129" s="153" t="s">
        <v>250</v>
      </c>
      <c r="AU1129" s="153" t="s">
        <v>89</v>
      </c>
      <c r="AV1129" s="12" t="s">
        <v>89</v>
      </c>
      <c r="AW1129" s="12" t="s">
        <v>36</v>
      </c>
      <c r="AX1129" s="12" t="s">
        <v>81</v>
      </c>
      <c r="AY1129" s="153" t="s">
        <v>230</v>
      </c>
    </row>
    <row r="1130" spans="2:65" s="12" customFormat="1" ht="11.25">
      <c r="B1130" s="151"/>
      <c r="D1130" s="152" t="s">
        <v>250</v>
      </c>
      <c r="E1130" s="153" t="s">
        <v>1</v>
      </c>
      <c r="F1130" s="154" t="s">
        <v>1865</v>
      </c>
      <c r="H1130" s="155">
        <v>32.299999999999997</v>
      </c>
      <c r="I1130" s="156"/>
      <c r="L1130" s="151"/>
      <c r="M1130" s="157"/>
      <c r="T1130" s="158"/>
      <c r="AT1130" s="153" t="s">
        <v>250</v>
      </c>
      <c r="AU1130" s="153" t="s">
        <v>89</v>
      </c>
      <c r="AV1130" s="12" t="s">
        <v>89</v>
      </c>
      <c r="AW1130" s="12" t="s">
        <v>36</v>
      </c>
      <c r="AX1130" s="12" t="s">
        <v>81</v>
      </c>
      <c r="AY1130" s="153" t="s">
        <v>230</v>
      </c>
    </row>
    <row r="1131" spans="2:65" s="13" customFormat="1" ht="11.25">
      <c r="B1131" s="159"/>
      <c r="D1131" s="152" t="s">
        <v>250</v>
      </c>
      <c r="E1131" s="160" t="s">
        <v>1</v>
      </c>
      <c r="F1131" s="161" t="s">
        <v>252</v>
      </c>
      <c r="H1131" s="162">
        <v>42.8</v>
      </c>
      <c r="I1131" s="163"/>
      <c r="L1131" s="159"/>
      <c r="M1131" s="164"/>
      <c r="T1131" s="165"/>
      <c r="AT1131" s="160" t="s">
        <v>250</v>
      </c>
      <c r="AU1131" s="160" t="s">
        <v>89</v>
      </c>
      <c r="AV1131" s="13" t="s">
        <v>237</v>
      </c>
      <c r="AW1131" s="13" t="s">
        <v>36</v>
      </c>
      <c r="AX1131" s="13" t="s">
        <v>21</v>
      </c>
      <c r="AY1131" s="160" t="s">
        <v>230</v>
      </c>
    </row>
    <row r="1132" spans="2:65" s="1" customFormat="1" ht="24.2" customHeight="1">
      <c r="B1132" s="32"/>
      <c r="C1132" s="138" t="s">
        <v>1111</v>
      </c>
      <c r="D1132" s="138" t="s">
        <v>232</v>
      </c>
      <c r="E1132" s="139" t="s">
        <v>1866</v>
      </c>
      <c r="F1132" s="140" t="s">
        <v>1867</v>
      </c>
      <c r="G1132" s="141" t="s">
        <v>247</v>
      </c>
      <c r="H1132" s="142">
        <v>1</v>
      </c>
      <c r="I1132" s="143"/>
      <c r="J1132" s="144">
        <f>ROUND(I1132*H1132,2)</f>
        <v>0</v>
      </c>
      <c r="K1132" s="140" t="s">
        <v>236</v>
      </c>
      <c r="L1132" s="32"/>
      <c r="M1132" s="145" t="s">
        <v>1</v>
      </c>
      <c r="N1132" s="146" t="s">
        <v>46</v>
      </c>
      <c r="P1132" s="147">
        <f>O1132*H1132</f>
        <v>0</v>
      </c>
      <c r="Q1132" s="147">
        <v>0</v>
      </c>
      <c r="R1132" s="147">
        <f>Q1132*H1132</f>
        <v>0</v>
      </c>
      <c r="S1132" s="147">
        <v>2.5000000000000001E-3</v>
      </c>
      <c r="T1132" s="148">
        <f>S1132*H1132</f>
        <v>2.5000000000000001E-3</v>
      </c>
      <c r="AR1132" s="149" t="s">
        <v>237</v>
      </c>
      <c r="AT1132" s="149" t="s">
        <v>232</v>
      </c>
      <c r="AU1132" s="149" t="s">
        <v>89</v>
      </c>
      <c r="AY1132" s="17" t="s">
        <v>230</v>
      </c>
      <c r="BE1132" s="150">
        <f>IF(N1132="základní",J1132,0)</f>
        <v>0</v>
      </c>
      <c r="BF1132" s="150">
        <f>IF(N1132="snížená",J1132,0)</f>
        <v>0</v>
      </c>
      <c r="BG1132" s="150">
        <f>IF(N1132="zákl. přenesená",J1132,0)</f>
        <v>0</v>
      </c>
      <c r="BH1132" s="150">
        <f>IF(N1132="sníž. přenesená",J1132,0)</f>
        <v>0</v>
      </c>
      <c r="BI1132" s="150">
        <f>IF(N1132="nulová",J1132,0)</f>
        <v>0</v>
      </c>
      <c r="BJ1132" s="17" t="s">
        <v>21</v>
      </c>
      <c r="BK1132" s="150">
        <f>ROUND(I1132*H1132,2)</f>
        <v>0</v>
      </c>
      <c r="BL1132" s="17" t="s">
        <v>237</v>
      </c>
      <c r="BM1132" s="149" t="s">
        <v>1614</v>
      </c>
    </row>
    <row r="1133" spans="2:65" s="12" customFormat="1" ht="11.25">
      <c r="B1133" s="151"/>
      <c r="D1133" s="152" t="s">
        <v>250</v>
      </c>
      <c r="E1133" s="153" t="s">
        <v>1</v>
      </c>
      <c r="F1133" s="154" t="s">
        <v>1868</v>
      </c>
      <c r="H1133" s="155">
        <v>1</v>
      </c>
      <c r="I1133" s="156"/>
      <c r="L1133" s="151"/>
      <c r="M1133" s="157"/>
      <c r="T1133" s="158"/>
      <c r="AT1133" s="153" t="s">
        <v>250</v>
      </c>
      <c r="AU1133" s="153" t="s">
        <v>89</v>
      </c>
      <c r="AV1133" s="12" t="s">
        <v>89</v>
      </c>
      <c r="AW1133" s="12" t="s">
        <v>36</v>
      </c>
      <c r="AX1133" s="12" t="s">
        <v>21</v>
      </c>
      <c r="AY1133" s="153" t="s">
        <v>230</v>
      </c>
    </row>
    <row r="1134" spans="2:65" s="1" customFormat="1" ht="24.2" customHeight="1">
      <c r="B1134" s="32"/>
      <c r="C1134" s="138" t="s">
        <v>1115</v>
      </c>
      <c r="D1134" s="138" t="s">
        <v>232</v>
      </c>
      <c r="E1134" s="139" t="s">
        <v>1617</v>
      </c>
      <c r="F1134" s="140" t="s">
        <v>1618</v>
      </c>
      <c r="G1134" s="141" t="s">
        <v>350</v>
      </c>
      <c r="H1134" s="142">
        <v>1.8859999999999999</v>
      </c>
      <c r="I1134" s="143"/>
      <c r="J1134" s="144">
        <f>ROUND(I1134*H1134,2)</f>
        <v>0</v>
      </c>
      <c r="K1134" s="140" t="s">
        <v>236</v>
      </c>
      <c r="L1134" s="32"/>
      <c r="M1134" s="145" t="s">
        <v>1</v>
      </c>
      <c r="N1134" s="146" t="s">
        <v>46</v>
      </c>
      <c r="P1134" s="147">
        <f>O1134*H1134</f>
        <v>0</v>
      </c>
      <c r="Q1134" s="147">
        <v>0</v>
      </c>
      <c r="R1134" s="147">
        <f>Q1134*H1134</f>
        <v>0</v>
      </c>
      <c r="S1134" s="147">
        <v>0</v>
      </c>
      <c r="T1134" s="148">
        <f>S1134*H1134</f>
        <v>0</v>
      </c>
      <c r="AR1134" s="149" t="s">
        <v>237</v>
      </c>
      <c r="AT1134" s="149" t="s">
        <v>232</v>
      </c>
      <c r="AU1134" s="149" t="s">
        <v>89</v>
      </c>
      <c r="AY1134" s="17" t="s">
        <v>230</v>
      </c>
      <c r="BE1134" s="150">
        <f>IF(N1134="základní",J1134,0)</f>
        <v>0</v>
      </c>
      <c r="BF1134" s="150">
        <f>IF(N1134="snížená",J1134,0)</f>
        <v>0</v>
      </c>
      <c r="BG1134" s="150">
        <f>IF(N1134="zákl. přenesená",J1134,0)</f>
        <v>0</v>
      </c>
      <c r="BH1134" s="150">
        <f>IF(N1134="sníž. přenesená",J1134,0)</f>
        <v>0</v>
      </c>
      <c r="BI1134" s="150">
        <f>IF(N1134="nulová",J1134,0)</f>
        <v>0</v>
      </c>
      <c r="BJ1134" s="17" t="s">
        <v>21</v>
      </c>
      <c r="BK1134" s="150">
        <f>ROUND(I1134*H1134,2)</f>
        <v>0</v>
      </c>
      <c r="BL1134" s="17" t="s">
        <v>237</v>
      </c>
      <c r="BM1134" s="149" t="s">
        <v>1619</v>
      </c>
    </row>
    <row r="1135" spans="2:65" s="1" customFormat="1" ht="24.2" customHeight="1">
      <c r="B1135" s="32"/>
      <c r="C1135" s="138" t="s">
        <v>1119</v>
      </c>
      <c r="D1135" s="138" t="s">
        <v>232</v>
      </c>
      <c r="E1135" s="139" t="s">
        <v>1595</v>
      </c>
      <c r="F1135" s="140" t="s">
        <v>1596</v>
      </c>
      <c r="G1135" s="141" t="s">
        <v>350</v>
      </c>
      <c r="H1135" s="142">
        <v>1.8859999999999999</v>
      </c>
      <c r="I1135" s="143"/>
      <c r="J1135" s="144">
        <f>ROUND(I1135*H1135,2)</f>
        <v>0</v>
      </c>
      <c r="K1135" s="140" t="s">
        <v>236</v>
      </c>
      <c r="L1135" s="32"/>
      <c r="M1135" s="145" t="s">
        <v>1</v>
      </c>
      <c r="N1135" s="146" t="s">
        <v>46</v>
      </c>
      <c r="P1135" s="147">
        <f>O1135*H1135</f>
        <v>0</v>
      </c>
      <c r="Q1135" s="147">
        <v>0</v>
      </c>
      <c r="R1135" s="147">
        <f>Q1135*H1135</f>
        <v>0</v>
      </c>
      <c r="S1135" s="147">
        <v>0</v>
      </c>
      <c r="T1135" s="148">
        <f>S1135*H1135</f>
        <v>0</v>
      </c>
      <c r="AR1135" s="149" t="s">
        <v>237</v>
      </c>
      <c r="AT1135" s="149" t="s">
        <v>232</v>
      </c>
      <c r="AU1135" s="149" t="s">
        <v>89</v>
      </c>
      <c r="AY1135" s="17" t="s">
        <v>230</v>
      </c>
      <c r="BE1135" s="150">
        <f>IF(N1135="základní",J1135,0)</f>
        <v>0</v>
      </c>
      <c r="BF1135" s="150">
        <f>IF(N1135="snížená",J1135,0)</f>
        <v>0</v>
      </c>
      <c r="BG1135" s="150">
        <f>IF(N1135="zákl. přenesená",J1135,0)</f>
        <v>0</v>
      </c>
      <c r="BH1135" s="150">
        <f>IF(N1135="sníž. přenesená",J1135,0)</f>
        <v>0</v>
      </c>
      <c r="BI1135" s="150">
        <f>IF(N1135="nulová",J1135,0)</f>
        <v>0</v>
      </c>
      <c r="BJ1135" s="17" t="s">
        <v>21</v>
      </c>
      <c r="BK1135" s="150">
        <f>ROUND(I1135*H1135,2)</f>
        <v>0</v>
      </c>
      <c r="BL1135" s="17" t="s">
        <v>237</v>
      </c>
      <c r="BM1135" s="149" t="s">
        <v>1621</v>
      </c>
    </row>
    <row r="1136" spans="2:65" s="1" customFormat="1" ht="24.2" customHeight="1">
      <c r="B1136" s="32"/>
      <c r="C1136" s="138" t="s">
        <v>1127</v>
      </c>
      <c r="D1136" s="138" t="s">
        <v>232</v>
      </c>
      <c r="E1136" s="139" t="s">
        <v>1600</v>
      </c>
      <c r="F1136" s="140" t="s">
        <v>1601</v>
      </c>
      <c r="G1136" s="141" t="s">
        <v>350</v>
      </c>
      <c r="H1136" s="142">
        <v>16.974</v>
      </c>
      <c r="I1136" s="143"/>
      <c r="J1136" s="144">
        <f>ROUND(I1136*H1136,2)</f>
        <v>0</v>
      </c>
      <c r="K1136" s="140" t="s">
        <v>236</v>
      </c>
      <c r="L1136" s="32"/>
      <c r="M1136" s="145" t="s">
        <v>1</v>
      </c>
      <c r="N1136" s="146" t="s">
        <v>46</v>
      </c>
      <c r="P1136" s="147">
        <f>O1136*H1136</f>
        <v>0</v>
      </c>
      <c r="Q1136" s="147">
        <v>0</v>
      </c>
      <c r="R1136" s="147">
        <f>Q1136*H1136</f>
        <v>0</v>
      </c>
      <c r="S1136" s="147">
        <v>0</v>
      </c>
      <c r="T1136" s="148">
        <f>S1136*H1136</f>
        <v>0</v>
      </c>
      <c r="AR1136" s="149" t="s">
        <v>237</v>
      </c>
      <c r="AT1136" s="149" t="s">
        <v>232</v>
      </c>
      <c r="AU1136" s="149" t="s">
        <v>89</v>
      </c>
      <c r="AY1136" s="17" t="s">
        <v>230</v>
      </c>
      <c r="BE1136" s="150">
        <f>IF(N1136="základní",J1136,0)</f>
        <v>0</v>
      </c>
      <c r="BF1136" s="150">
        <f>IF(N1136="snížená",J1136,0)</f>
        <v>0</v>
      </c>
      <c r="BG1136" s="150">
        <f>IF(N1136="zákl. přenesená",J1136,0)</f>
        <v>0</v>
      </c>
      <c r="BH1136" s="150">
        <f>IF(N1136="sníž. přenesená",J1136,0)</f>
        <v>0</v>
      </c>
      <c r="BI1136" s="150">
        <f>IF(N1136="nulová",J1136,0)</f>
        <v>0</v>
      </c>
      <c r="BJ1136" s="17" t="s">
        <v>21</v>
      </c>
      <c r="BK1136" s="150">
        <f>ROUND(I1136*H1136,2)</f>
        <v>0</v>
      </c>
      <c r="BL1136" s="17" t="s">
        <v>237</v>
      </c>
      <c r="BM1136" s="149" t="s">
        <v>1623</v>
      </c>
    </row>
    <row r="1137" spans="2:65" s="12" customFormat="1" ht="11.25">
      <c r="B1137" s="151"/>
      <c r="D1137" s="152" t="s">
        <v>250</v>
      </c>
      <c r="F1137" s="154" t="s">
        <v>1869</v>
      </c>
      <c r="H1137" s="155">
        <v>16.974</v>
      </c>
      <c r="I1137" s="156"/>
      <c r="L1137" s="151"/>
      <c r="M1137" s="157"/>
      <c r="T1137" s="158"/>
      <c r="AT1137" s="153" t="s">
        <v>250</v>
      </c>
      <c r="AU1137" s="153" t="s">
        <v>89</v>
      </c>
      <c r="AV1137" s="12" t="s">
        <v>89</v>
      </c>
      <c r="AW1137" s="12" t="s">
        <v>4</v>
      </c>
      <c r="AX1137" s="12" t="s">
        <v>21</v>
      </c>
      <c r="AY1137" s="153" t="s">
        <v>230</v>
      </c>
    </row>
    <row r="1138" spans="2:65" s="1" customFormat="1" ht="16.5" customHeight="1">
      <c r="B1138" s="32"/>
      <c r="C1138" s="138" t="s">
        <v>1132</v>
      </c>
      <c r="D1138" s="138" t="s">
        <v>232</v>
      </c>
      <c r="E1138" s="139" t="s">
        <v>1626</v>
      </c>
      <c r="F1138" s="140" t="s">
        <v>1627</v>
      </c>
      <c r="G1138" s="141" t="s">
        <v>350</v>
      </c>
      <c r="H1138" s="142">
        <v>1.8859999999999999</v>
      </c>
      <c r="I1138" s="143"/>
      <c r="J1138" s="144">
        <f>ROUND(I1138*H1138,2)</f>
        <v>0</v>
      </c>
      <c r="K1138" s="140" t="s">
        <v>248</v>
      </c>
      <c r="L1138" s="32"/>
      <c r="M1138" s="145" t="s">
        <v>1</v>
      </c>
      <c r="N1138" s="146" t="s">
        <v>46</v>
      </c>
      <c r="P1138" s="147">
        <f>O1138*H1138</f>
        <v>0</v>
      </c>
      <c r="Q1138" s="147">
        <v>0</v>
      </c>
      <c r="R1138" s="147">
        <f>Q1138*H1138</f>
        <v>0</v>
      </c>
      <c r="S1138" s="147">
        <v>0</v>
      </c>
      <c r="T1138" s="148">
        <f>S1138*H1138</f>
        <v>0</v>
      </c>
      <c r="AR1138" s="149" t="s">
        <v>237</v>
      </c>
      <c r="AT1138" s="149" t="s">
        <v>232</v>
      </c>
      <c r="AU1138" s="149" t="s">
        <v>89</v>
      </c>
      <c r="AY1138" s="17" t="s">
        <v>230</v>
      </c>
      <c r="BE1138" s="150">
        <f>IF(N1138="základní",J1138,0)</f>
        <v>0</v>
      </c>
      <c r="BF1138" s="150">
        <f>IF(N1138="snížená",J1138,0)</f>
        <v>0</v>
      </c>
      <c r="BG1138" s="150">
        <f>IF(N1138="zákl. přenesená",J1138,0)</f>
        <v>0</v>
      </c>
      <c r="BH1138" s="150">
        <f>IF(N1138="sníž. přenesená",J1138,0)</f>
        <v>0</v>
      </c>
      <c r="BI1138" s="150">
        <f>IF(N1138="nulová",J1138,0)</f>
        <v>0</v>
      </c>
      <c r="BJ1138" s="17" t="s">
        <v>21</v>
      </c>
      <c r="BK1138" s="150">
        <f>ROUND(I1138*H1138,2)</f>
        <v>0</v>
      </c>
      <c r="BL1138" s="17" t="s">
        <v>237</v>
      </c>
      <c r="BM1138" s="149" t="s">
        <v>1628</v>
      </c>
    </row>
    <row r="1139" spans="2:65" s="11" customFormat="1" ht="22.9" customHeight="1">
      <c r="B1139" s="126"/>
      <c r="D1139" s="127" t="s">
        <v>80</v>
      </c>
      <c r="E1139" s="136" t="s">
        <v>273</v>
      </c>
      <c r="F1139" s="136" t="s">
        <v>1870</v>
      </c>
      <c r="I1139" s="129"/>
      <c r="J1139" s="137">
        <f>BK1139</f>
        <v>0</v>
      </c>
      <c r="L1139" s="126"/>
      <c r="M1139" s="131"/>
      <c r="P1139" s="132">
        <f>SUM(P1140:P1141)</f>
        <v>0</v>
      </c>
      <c r="R1139" s="132">
        <f>SUM(R1140:R1141)</f>
        <v>0.09</v>
      </c>
      <c r="T1139" s="133">
        <f>SUM(T1140:T1141)</f>
        <v>5.0000000000000001E-3</v>
      </c>
      <c r="AR1139" s="127" t="s">
        <v>21</v>
      </c>
      <c r="AT1139" s="134" t="s">
        <v>80</v>
      </c>
      <c r="AU1139" s="134" t="s">
        <v>21</v>
      </c>
      <c r="AY1139" s="127" t="s">
        <v>230</v>
      </c>
      <c r="BK1139" s="135">
        <f>SUM(BK1140:BK1141)</f>
        <v>0</v>
      </c>
    </row>
    <row r="1140" spans="2:65" s="1" customFormat="1" ht="37.9" customHeight="1">
      <c r="B1140" s="32"/>
      <c r="C1140" s="138" t="s">
        <v>1137</v>
      </c>
      <c r="D1140" s="138" t="s">
        <v>232</v>
      </c>
      <c r="E1140" s="139" t="s">
        <v>1871</v>
      </c>
      <c r="F1140" s="140" t="s">
        <v>1872</v>
      </c>
      <c r="G1140" s="141" t="s">
        <v>235</v>
      </c>
      <c r="H1140" s="142">
        <v>1</v>
      </c>
      <c r="I1140" s="143"/>
      <c r="J1140" s="144">
        <f>ROUND(I1140*H1140,2)</f>
        <v>0</v>
      </c>
      <c r="K1140" s="140" t="s">
        <v>248</v>
      </c>
      <c r="L1140" s="32"/>
      <c r="M1140" s="145" t="s">
        <v>1</v>
      </c>
      <c r="N1140" s="146" t="s">
        <v>46</v>
      </c>
      <c r="P1140" s="147">
        <f>O1140*H1140</f>
        <v>0</v>
      </c>
      <c r="Q1140" s="147">
        <v>0.09</v>
      </c>
      <c r="R1140" s="147">
        <f>Q1140*H1140</f>
        <v>0.09</v>
      </c>
      <c r="S1140" s="147">
        <v>5.0000000000000001E-3</v>
      </c>
      <c r="T1140" s="148">
        <f>S1140*H1140</f>
        <v>5.0000000000000001E-3</v>
      </c>
      <c r="AR1140" s="149" t="s">
        <v>237</v>
      </c>
      <c r="AT1140" s="149" t="s">
        <v>232</v>
      </c>
      <c r="AU1140" s="149" t="s">
        <v>89</v>
      </c>
      <c r="AY1140" s="17" t="s">
        <v>230</v>
      </c>
      <c r="BE1140" s="150">
        <f>IF(N1140="základní",J1140,0)</f>
        <v>0</v>
      </c>
      <c r="BF1140" s="150">
        <f>IF(N1140="snížená",J1140,0)</f>
        <v>0</v>
      </c>
      <c r="BG1140" s="150">
        <f>IF(N1140="zákl. přenesená",J1140,0)</f>
        <v>0</v>
      </c>
      <c r="BH1140" s="150">
        <f>IF(N1140="sníž. přenesená",J1140,0)</f>
        <v>0</v>
      </c>
      <c r="BI1140" s="150">
        <f>IF(N1140="nulová",J1140,0)</f>
        <v>0</v>
      </c>
      <c r="BJ1140" s="17" t="s">
        <v>21</v>
      </c>
      <c r="BK1140" s="150">
        <f>ROUND(I1140*H1140,2)</f>
        <v>0</v>
      </c>
      <c r="BL1140" s="17" t="s">
        <v>237</v>
      </c>
      <c r="BM1140" s="149" t="s">
        <v>1873</v>
      </c>
    </row>
    <row r="1141" spans="2:65" s="12" customFormat="1" ht="11.25">
      <c r="B1141" s="151"/>
      <c r="D1141" s="152" t="s">
        <v>250</v>
      </c>
      <c r="E1141" s="153" t="s">
        <v>1</v>
      </c>
      <c r="F1141" s="154" t="s">
        <v>1874</v>
      </c>
      <c r="H1141" s="155">
        <v>1</v>
      </c>
      <c r="I1141" s="156"/>
      <c r="L1141" s="151"/>
      <c r="M1141" s="157"/>
      <c r="T1141" s="158"/>
      <c r="AT1141" s="153" t="s">
        <v>250</v>
      </c>
      <c r="AU1141" s="153" t="s">
        <v>89</v>
      </c>
      <c r="AV1141" s="12" t="s">
        <v>89</v>
      </c>
      <c r="AW1141" s="12" t="s">
        <v>36</v>
      </c>
      <c r="AX1141" s="12" t="s">
        <v>21</v>
      </c>
      <c r="AY1141" s="153" t="s">
        <v>230</v>
      </c>
    </row>
    <row r="1142" spans="2:65" s="11" customFormat="1" ht="22.9" customHeight="1">
      <c r="B1142" s="126"/>
      <c r="D1142" s="127" t="s">
        <v>80</v>
      </c>
      <c r="E1142" s="136" t="s">
        <v>862</v>
      </c>
      <c r="F1142" s="136" t="s">
        <v>1645</v>
      </c>
      <c r="I1142" s="129"/>
      <c r="J1142" s="137">
        <f>BK1142</f>
        <v>0</v>
      </c>
      <c r="L1142" s="126"/>
      <c r="M1142" s="131"/>
      <c r="P1142" s="132">
        <f>P1143</f>
        <v>0</v>
      </c>
      <c r="R1142" s="132">
        <f>R1143</f>
        <v>0</v>
      </c>
      <c r="T1142" s="133">
        <f>T1143</f>
        <v>0</v>
      </c>
      <c r="AR1142" s="127" t="s">
        <v>21</v>
      </c>
      <c r="AT1142" s="134" t="s">
        <v>80</v>
      </c>
      <c r="AU1142" s="134" t="s">
        <v>21</v>
      </c>
      <c r="AY1142" s="127" t="s">
        <v>230</v>
      </c>
      <c r="BK1142" s="135">
        <f>BK1143</f>
        <v>0</v>
      </c>
    </row>
    <row r="1143" spans="2:65" s="1" customFormat="1" ht="24.2" customHeight="1">
      <c r="B1143" s="32"/>
      <c r="C1143" s="138" t="s">
        <v>1141</v>
      </c>
      <c r="D1143" s="138" t="s">
        <v>232</v>
      </c>
      <c r="E1143" s="139" t="s">
        <v>1647</v>
      </c>
      <c r="F1143" s="140" t="s">
        <v>1648</v>
      </c>
      <c r="G1143" s="141" t="s">
        <v>350</v>
      </c>
      <c r="H1143" s="142">
        <v>40.561999999999998</v>
      </c>
      <c r="I1143" s="143"/>
      <c r="J1143" s="144">
        <f>ROUND(I1143*H1143,2)</f>
        <v>0</v>
      </c>
      <c r="K1143" s="140" t="s">
        <v>236</v>
      </c>
      <c r="L1143" s="32"/>
      <c r="M1143" s="145" t="s">
        <v>1</v>
      </c>
      <c r="N1143" s="146" t="s">
        <v>46</v>
      </c>
      <c r="P1143" s="147">
        <f>O1143*H1143</f>
        <v>0</v>
      </c>
      <c r="Q1143" s="147">
        <v>0</v>
      </c>
      <c r="R1143" s="147">
        <f>Q1143*H1143</f>
        <v>0</v>
      </c>
      <c r="S1143" s="147">
        <v>0</v>
      </c>
      <c r="T1143" s="148">
        <f>S1143*H1143</f>
        <v>0</v>
      </c>
      <c r="AR1143" s="149" t="s">
        <v>237</v>
      </c>
      <c r="AT1143" s="149" t="s">
        <v>232</v>
      </c>
      <c r="AU1143" s="149" t="s">
        <v>89</v>
      </c>
      <c r="AY1143" s="17" t="s">
        <v>230</v>
      </c>
      <c r="BE1143" s="150">
        <f>IF(N1143="základní",J1143,0)</f>
        <v>0</v>
      </c>
      <c r="BF1143" s="150">
        <f>IF(N1143="snížená",J1143,0)</f>
        <v>0</v>
      </c>
      <c r="BG1143" s="150">
        <f>IF(N1143="zákl. přenesená",J1143,0)</f>
        <v>0</v>
      </c>
      <c r="BH1143" s="150">
        <f>IF(N1143="sníž. přenesená",J1143,0)</f>
        <v>0</v>
      </c>
      <c r="BI1143" s="150">
        <f>IF(N1143="nulová",J1143,0)</f>
        <v>0</v>
      </c>
      <c r="BJ1143" s="17" t="s">
        <v>21</v>
      </c>
      <c r="BK1143" s="150">
        <f>ROUND(I1143*H1143,2)</f>
        <v>0</v>
      </c>
      <c r="BL1143" s="17" t="s">
        <v>237</v>
      </c>
      <c r="BM1143" s="149" t="s">
        <v>1649</v>
      </c>
    </row>
    <row r="1144" spans="2:65" s="11" customFormat="1" ht="25.9" customHeight="1">
      <c r="B1144" s="126"/>
      <c r="D1144" s="127" t="s">
        <v>80</v>
      </c>
      <c r="E1144" s="128" t="s">
        <v>606</v>
      </c>
      <c r="F1144" s="128" t="s">
        <v>1650</v>
      </c>
      <c r="I1144" s="129"/>
      <c r="J1144" s="130">
        <f>BK1144</f>
        <v>0</v>
      </c>
      <c r="L1144" s="126"/>
      <c r="M1144" s="131"/>
      <c r="P1144" s="132">
        <f>P1145</f>
        <v>0</v>
      </c>
      <c r="R1144" s="132">
        <f>R1145</f>
        <v>0.97059399999999996</v>
      </c>
      <c r="T1144" s="133">
        <f>T1145</f>
        <v>0</v>
      </c>
      <c r="AR1144" s="127" t="s">
        <v>140</v>
      </c>
      <c r="AT1144" s="134" t="s">
        <v>80</v>
      </c>
      <c r="AU1144" s="134" t="s">
        <v>81</v>
      </c>
      <c r="AY1144" s="127" t="s">
        <v>230</v>
      </c>
      <c r="BK1144" s="135">
        <f>BK1145</f>
        <v>0</v>
      </c>
    </row>
    <row r="1145" spans="2:65" s="11" customFormat="1" ht="22.9" customHeight="1">
      <c r="B1145" s="126"/>
      <c r="D1145" s="127" t="s">
        <v>80</v>
      </c>
      <c r="E1145" s="136" t="s">
        <v>1651</v>
      </c>
      <c r="F1145" s="136" t="s">
        <v>1652</v>
      </c>
      <c r="I1145" s="129"/>
      <c r="J1145" s="137">
        <f>BK1145</f>
        <v>0</v>
      </c>
      <c r="L1145" s="126"/>
      <c r="M1145" s="131"/>
      <c r="P1145" s="132">
        <f>SUM(P1146:P1161)</f>
        <v>0</v>
      </c>
      <c r="R1145" s="132">
        <f>SUM(R1146:R1161)</f>
        <v>0.97059399999999996</v>
      </c>
      <c r="T1145" s="133">
        <f>SUM(T1146:T1161)</f>
        <v>0</v>
      </c>
      <c r="AR1145" s="127" t="s">
        <v>140</v>
      </c>
      <c r="AT1145" s="134" t="s">
        <v>80</v>
      </c>
      <c r="AU1145" s="134" t="s">
        <v>21</v>
      </c>
      <c r="AY1145" s="127" t="s">
        <v>230</v>
      </c>
      <c r="BK1145" s="135">
        <f>SUM(BK1146:BK1161)</f>
        <v>0</v>
      </c>
    </row>
    <row r="1146" spans="2:65" s="1" customFormat="1" ht="21.75" customHeight="1">
      <c r="B1146" s="32"/>
      <c r="C1146" s="138" t="s">
        <v>1145</v>
      </c>
      <c r="D1146" s="138" t="s">
        <v>232</v>
      </c>
      <c r="E1146" s="139" t="s">
        <v>1654</v>
      </c>
      <c r="F1146" s="140" t="s">
        <v>1655</v>
      </c>
      <c r="G1146" s="141" t="s">
        <v>247</v>
      </c>
      <c r="H1146" s="142">
        <v>6.6</v>
      </c>
      <c r="I1146" s="143"/>
      <c r="J1146" s="144">
        <f>ROUND(I1146*H1146,2)</f>
        <v>0</v>
      </c>
      <c r="K1146" s="140" t="s">
        <v>236</v>
      </c>
      <c r="L1146" s="32"/>
      <c r="M1146" s="145" t="s">
        <v>1</v>
      </c>
      <c r="N1146" s="146" t="s">
        <v>46</v>
      </c>
      <c r="P1146" s="147">
        <f>O1146*H1146</f>
        <v>0</v>
      </c>
      <c r="Q1146" s="147">
        <v>9.0000000000000006E-5</v>
      </c>
      <c r="R1146" s="147">
        <f>Q1146*H1146</f>
        <v>5.9400000000000002E-4</v>
      </c>
      <c r="S1146" s="147">
        <v>0</v>
      </c>
      <c r="T1146" s="148">
        <f>S1146*H1146</f>
        <v>0</v>
      </c>
      <c r="AR1146" s="149" t="s">
        <v>671</v>
      </c>
      <c r="AT1146" s="149" t="s">
        <v>232</v>
      </c>
      <c r="AU1146" s="149" t="s">
        <v>89</v>
      </c>
      <c r="AY1146" s="17" t="s">
        <v>230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21</v>
      </c>
      <c r="BK1146" s="150">
        <f>ROUND(I1146*H1146,2)</f>
        <v>0</v>
      </c>
      <c r="BL1146" s="17" t="s">
        <v>671</v>
      </c>
      <c r="BM1146" s="149" t="s">
        <v>1656</v>
      </c>
    </row>
    <row r="1147" spans="2:65" s="14" customFormat="1" ht="11.25">
      <c r="B1147" s="172"/>
      <c r="D1147" s="152" t="s">
        <v>250</v>
      </c>
      <c r="E1147" s="173" t="s">
        <v>1</v>
      </c>
      <c r="F1147" s="174" t="s">
        <v>1657</v>
      </c>
      <c r="H1147" s="173" t="s">
        <v>1</v>
      </c>
      <c r="I1147" s="175"/>
      <c r="L1147" s="172"/>
      <c r="M1147" s="176"/>
      <c r="T1147" s="177"/>
      <c r="AT1147" s="173" t="s">
        <v>250</v>
      </c>
      <c r="AU1147" s="173" t="s">
        <v>89</v>
      </c>
      <c r="AV1147" s="14" t="s">
        <v>21</v>
      </c>
      <c r="AW1147" s="14" t="s">
        <v>36</v>
      </c>
      <c r="AX1147" s="14" t="s">
        <v>81</v>
      </c>
      <c r="AY1147" s="173" t="s">
        <v>230</v>
      </c>
    </row>
    <row r="1148" spans="2:65" s="12" customFormat="1" ht="11.25">
      <c r="B1148" s="151"/>
      <c r="D1148" s="152" t="s">
        <v>250</v>
      </c>
      <c r="E1148" s="153" t="s">
        <v>1</v>
      </c>
      <c r="F1148" s="154" t="s">
        <v>1658</v>
      </c>
      <c r="H1148" s="155">
        <v>5.5</v>
      </c>
      <c r="I1148" s="156"/>
      <c r="L1148" s="151"/>
      <c r="M1148" s="157"/>
      <c r="T1148" s="158"/>
      <c r="AT1148" s="153" t="s">
        <v>250</v>
      </c>
      <c r="AU1148" s="153" t="s">
        <v>89</v>
      </c>
      <c r="AV1148" s="12" t="s">
        <v>89</v>
      </c>
      <c r="AW1148" s="12" t="s">
        <v>36</v>
      </c>
      <c r="AX1148" s="12" t="s">
        <v>81</v>
      </c>
      <c r="AY1148" s="153" t="s">
        <v>230</v>
      </c>
    </row>
    <row r="1149" spans="2:65" s="12" customFormat="1" ht="11.25">
      <c r="B1149" s="151"/>
      <c r="D1149" s="152" t="s">
        <v>250</v>
      </c>
      <c r="E1149" s="153" t="s">
        <v>1</v>
      </c>
      <c r="F1149" s="154" t="s">
        <v>1659</v>
      </c>
      <c r="H1149" s="155">
        <v>1.1000000000000001</v>
      </c>
      <c r="I1149" s="156"/>
      <c r="L1149" s="151"/>
      <c r="M1149" s="157"/>
      <c r="T1149" s="158"/>
      <c r="AT1149" s="153" t="s">
        <v>250</v>
      </c>
      <c r="AU1149" s="153" t="s">
        <v>89</v>
      </c>
      <c r="AV1149" s="12" t="s">
        <v>89</v>
      </c>
      <c r="AW1149" s="12" t="s">
        <v>36</v>
      </c>
      <c r="AX1149" s="12" t="s">
        <v>81</v>
      </c>
      <c r="AY1149" s="153" t="s">
        <v>230</v>
      </c>
    </row>
    <row r="1150" spans="2:65" s="13" customFormat="1" ht="11.25">
      <c r="B1150" s="159"/>
      <c r="D1150" s="152" t="s">
        <v>250</v>
      </c>
      <c r="E1150" s="160" t="s">
        <v>1</v>
      </c>
      <c r="F1150" s="161" t="s">
        <v>252</v>
      </c>
      <c r="H1150" s="162">
        <v>6.6</v>
      </c>
      <c r="I1150" s="163"/>
      <c r="L1150" s="159"/>
      <c r="M1150" s="164"/>
      <c r="T1150" s="165"/>
      <c r="AT1150" s="160" t="s">
        <v>250</v>
      </c>
      <c r="AU1150" s="160" t="s">
        <v>89</v>
      </c>
      <c r="AV1150" s="13" t="s">
        <v>237</v>
      </c>
      <c r="AW1150" s="13" t="s">
        <v>36</v>
      </c>
      <c r="AX1150" s="13" t="s">
        <v>21</v>
      </c>
      <c r="AY1150" s="160" t="s">
        <v>230</v>
      </c>
    </row>
    <row r="1151" spans="2:65" s="1" customFormat="1" ht="11.25">
      <c r="B1151" s="32"/>
      <c r="D1151" s="152" t="s">
        <v>257</v>
      </c>
      <c r="F1151" s="166" t="s">
        <v>468</v>
      </c>
      <c r="L1151" s="32"/>
      <c r="M1151" s="167"/>
      <c r="T1151" s="56"/>
      <c r="AU1151" s="17" t="s">
        <v>89</v>
      </c>
    </row>
    <row r="1152" spans="2:65" s="1" customFormat="1" ht="11.25">
      <c r="B1152" s="32"/>
      <c r="D1152" s="152" t="s">
        <v>257</v>
      </c>
      <c r="F1152" s="168" t="s">
        <v>454</v>
      </c>
      <c r="H1152" s="169">
        <v>5.5</v>
      </c>
      <c r="L1152" s="32"/>
      <c r="M1152" s="167"/>
      <c r="T1152" s="56"/>
      <c r="AU1152" s="17" t="s">
        <v>89</v>
      </c>
    </row>
    <row r="1153" spans="2:65" s="1" customFormat="1" ht="11.25">
      <c r="B1153" s="32"/>
      <c r="D1153" s="152" t="s">
        <v>257</v>
      </c>
      <c r="F1153" s="168" t="s">
        <v>252</v>
      </c>
      <c r="H1153" s="169">
        <v>5.5</v>
      </c>
      <c r="L1153" s="32"/>
      <c r="M1153" s="167"/>
      <c r="T1153" s="56"/>
      <c r="AU1153" s="17" t="s">
        <v>89</v>
      </c>
    </row>
    <row r="1154" spans="2:65" s="1" customFormat="1" ht="11.25">
      <c r="B1154" s="32"/>
      <c r="D1154" s="152" t="s">
        <v>257</v>
      </c>
      <c r="F1154" s="166" t="s">
        <v>467</v>
      </c>
      <c r="L1154" s="32"/>
      <c r="M1154" s="167"/>
      <c r="T1154" s="56"/>
      <c r="AU1154" s="17" t="s">
        <v>89</v>
      </c>
    </row>
    <row r="1155" spans="2:65" s="1" customFormat="1" ht="11.25">
      <c r="B1155" s="32"/>
      <c r="D1155" s="152" t="s">
        <v>257</v>
      </c>
      <c r="F1155" s="168" t="s">
        <v>1720</v>
      </c>
      <c r="H1155" s="169">
        <v>1.1000000000000001</v>
      </c>
      <c r="L1155" s="32"/>
      <c r="M1155" s="167"/>
      <c r="T1155" s="56"/>
      <c r="AU1155" s="17" t="s">
        <v>89</v>
      </c>
    </row>
    <row r="1156" spans="2:65" s="1" customFormat="1" ht="11.25">
      <c r="B1156" s="32"/>
      <c r="D1156" s="152" t="s">
        <v>257</v>
      </c>
      <c r="F1156" s="168" t="s">
        <v>252</v>
      </c>
      <c r="H1156" s="169">
        <v>1.1000000000000001</v>
      </c>
      <c r="L1156" s="32"/>
      <c r="M1156" s="167"/>
      <c r="T1156" s="56"/>
      <c r="AU1156" s="17" t="s">
        <v>89</v>
      </c>
    </row>
    <row r="1157" spans="2:65" s="1" customFormat="1" ht="24.2" customHeight="1">
      <c r="B1157" s="32"/>
      <c r="C1157" s="138" t="s">
        <v>1149</v>
      </c>
      <c r="D1157" s="138" t="s">
        <v>232</v>
      </c>
      <c r="E1157" s="139" t="s">
        <v>1661</v>
      </c>
      <c r="F1157" s="140" t="s">
        <v>1662</v>
      </c>
      <c r="G1157" s="141" t="s">
        <v>235</v>
      </c>
      <c r="H1157" s="142">
        <v>5</v>
      </c>
      <c r="I1157" s="143"/>
      <c r="J1157" s="144">
        <f>ROUND(I1157*H1157,2)</f>
        <v>0</v>
      </c>
      <c r="K1157" s="140" t="s">
        <v>236</v>
      </c>
      <c r="L1157" s="32"/>
      <c r="M1157" s="145" t="s">
        <v>1</v>
      </c>
      <c r="N1157" s="146" t="s">
        <v>46</v>
      </c>
      <c r="P1157" s="147">
        <f>O1157*H1157</f>
        <v>0</v>
      </c>
      <c r="Q1157" s="147">
        <v>0.19400000000000001</v>
      </c>
      <c r="R1157" s="147">
        <f>Q1157*H1157</f>
        <v>0.97</v>
      </c>
      <c r="S1157" s="147">
        <v>0</v>
      </c>
      <c r="T1157" s="148">
        <f>S1157*H1157</f>
        <v>0</v>
      </c>
      <c r="AR1157" s="149" t="s">
        <v>671</v>
      </c>
      <c r="AT1157" s="149" t="s">
        <v>232</v>
      </c>
      <c r="AU1157" s="149" t="s">
        <v>89</v>
      </c>
      <c r="AY1157" s="17" t="s">
        <v>230</v>
      </c>
      <c r="BE1157" s="150">
        <f>IF(N1157="základní",J1157,0)</f>
        <v>0</v>
      </c>
      <c r="BF1157" s="150">
        <f>IF(N1157="snížená",J1157,0)</f>
        <v>0</v>
      </c>
      <c r="BG1157" s="150">
        <f>IF(N1157="zákl. přenesená",J1157,0)</f>
        <v>0</v>
      </c>
      <c r="BH1157" s="150">
        <f>IF(N1157="sníž. přenesená",J1157,0)</f>
        <v>0</v>
      </c>
      <c r="BI1157" s="150">
        <f>IF(N1157="nulová",J1157,0)</f>
        <v>0</v>
      </c>
      <c r="BJ1157" s="17" t="s">
        <v>21</v>
      </c>
      <c r="BK1157" s="150">
        <f>ROUND(I1157*H1157,2)</f>
        <v>0</v>
      </c>
      <c r="BL1157" s="17" t="s">
        <v>671</v>
      </c>
      <c r="BM1157" s="149" t="s">
        <v>1663</v>
      </c>
    </row>
    <row r="1158" spans="2:65" s="12" customFormat="1" ht="11.25">
      <c r="B1158" s="151"/>
      <c r="D1158" s="152" t="s">
        <v>250</v>
      </c>
      <c r="E1158" s="153" t="s">
        <v>1</v>
      </c>
      <c r="F1158" s="154" t="s">
        <v>1664</v>
      </c>
      <c r="H1158" s="155">
        <v>5</v>
      </c>
      <c r="I1158" s="156"/>
      <c r="L1158" s="151"/>
      <c r="M1158" s="157"/>
      <c r="T1158" s="158"/>
      <c r="AT1158" s="153" t="s">
        <v>250</v>
      </c>
      <c r="AU1158" s="153" t="s">
        <v>89</v>
      </c>
      <c r="AV1158" s="12" t="s">
        <v>89</v>
      </c>
      <c r="AW1158" s="12" t="s">
        <v>36</v>
      </c>
      <c r="AX1158" s="12" t="s">
        <v>21</v>
      </c>
      <c r="AY1158" s="153" t="s">
        <v>230</v>
      </c>
    </row>
    <row r="1159" spans="2:65" s="1" customFormat="1" ht="11.25">
      <c r="B1159" s="32"/>
      <c r="D1159" s="152" t="s">
        <v>257</v>
      </c>
      <c r="F1159" s="166" t="s">
        <v>455</v>
      </c>
      <c r="L1159" s="32"/>
      <c r="M1159" s="167"/>
      <c r="T1159" s="56"/>
      <c r="AU1159" s="17" t="s">
        <v>89</v>
      </c>
    </row>
    <row r="1160" spans="2:65" s="1" customFormat="1" ht="11.25">
      <c r="B1160" s="32"/>
      <c r="D1160" s="152" t="s">
        <v>257</v>
      </c>
      <c r="F1160" s="168" t="s">
        <v>1721</v>
      </c>
      <c r="H1160" s="169">
        <v>5</v>
      </c>
      <c r="L1160" s="32"/>
      <c r="M1160" s="167"/>
      <c r="T1160" s="56"/>
      <c r="AU1160" s="17" t="s">
        <v>89</v>
      </c>
    </row>
    <row r="1161" spans="2:65" s="1" customFormat="1" ht="11.25">
      <c r="B1161" s="32"/>
      <c r="D1161" s="152" t="s">
        <v>257</v>
      </c>
      <c r="F1161" s="168" t="s">
        <v>252</v>
      </c>
      <c r="H1161" s="169">
        <v>5</v>
      </c>
      <c r="L1161" s="32"/>
      <c r="M1161" s="197"/>
      <c r="N1161" s="198"/>
      <c r="O1161" s="198"/>
      <c r="P1161" s="198"/>
      <c r="Q1161" s="198"/>
      <c r="R1161" s="198"/>
      <c r="S1161" s="198"/>
      <c r="T1161" s="199"/>
      <c r="AU1161" s="17" t="s">
        <v>89</v>
      </c>
    </row>
    <row r="1162" spans="2:65" s="1" customFormat="1" ht="6.95" customHeight="1">
      <c r="B1162" s="44"/>
      <c r="C1162" s="45"/>
      <c r="D1162" s="45"/>
      <c r="E1162" s="45"/>
      <c r="F1162" s="45"/>
      <c r="G1162" s="45"/>
      <c r="H1162" s="45"/>
      <c r="I1162" s="45"/>
      <c r="J1162" s="45"/>
      <c r="K1162" s="45"/>
      <c r="L1162" s="32"/>
    </row>
  </sheetData>
  <sheetProtection algorithmName="SHA-512" hashValue="oe7zT8G4s+JfoKqfzXmKw2NeYVgHF7Vqs25kowZInO2920i0/O3quXePvNOxbHaNZDlRx9fuMupKzL4jjlzMDw==" saltValue="4f0950/Yjt9UfHOp1A9Wblw3r5zq15JpiDqpDqHQ0wpiEf0qhq0/syVaFvEJDOM7dTHmRXV/5B1XaY9CHAqULw==" spinCount="100000" sheet="1" objects="1" scenarios="1" formatColumns="0" formatRows="0" autoFilter="0"/>
  <autoFilter ref="C131:K1161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107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'Rekapitulace stavby'!K6</f>
        <v>BRNO, KOUNICOVA IV – REKONSTRUKCE VODOVODU</v>
      </c>
      <c r="F7" s="247"/>
      <c r="G7" s="247"/>
      <c r="H7" s="247"/>
      <c r="L7" s="20"/>
    </row>
    <row r="8" spans="2:46" s="1" customFormat="1" ht="12" customHeight="1">
      <c r="B8" s="32"/>
      <c r="D8" s="27" t="s">
        <v>116</v>
      </c>
      <c r="L8" s="32"/>
    </row>
    <row r="9" spans="2:46" s="1" customFormat="1" ht="16.5" customHeight="1">
      <c r="B9" s="32"/>
      <c r="E9" s="204" t="s">
        <v>1875</v>
      </c>
      <c r="F9" s="248"/>
      <c r="G9" s="248"/>
      <c r="H9" s="24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19. 9. 2024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28</v>
      </c>
      <c r="I14" s="27" t="s">
        <v>29</v>
      </c>
      <c r="J14" s="25" t="s">
        <v>1</v>
      </c>
      <c r="L14" s="32"/>
    </row>
    <row r="15" spans="2:46" s="1" customFormat="1" ht="18" customHeight="1">
      <c r="B15" s="32"/>
      <c r="E15" s="25" t="s">
        <v>30</v>
      </c>
      <c r="I15" s="27" t="s">
        <v>31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32</v>
      </c>
      <c r="I17" s="27" t="s">
        <v>29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9" t="str">
        <f>'Rekapitulace stavby'!E14</f>
        <v>Vyplň údaj</v>
      </c>
      <c r="F18" s="230"/>
      <c r="G18" s="230"/>
      <c r="H18" s="230"/>
      <c r="I18" s="27" t="s">
        <v>31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34</v>
      </c>
      <c r="I20" s="27" t="s">
        <v>29</v>
      </c>
      <c r="J20" s="25" t="s">
        <v>1</v>
      </c>
      <c r="L20" s="32"/>
    </row>
    <row r="21" spans="2:12" s="1" customFormat="1" ht="18" customHeight="1">
      <c r="B21" s="32"/>
      <c r="E21" s="25" t="s">
        <v>35</v>
      </c>
      <c r="I21" s="27" t="s">
        <v>31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29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31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5"/>
      <c r="E27" s="235" t="s">
        <v>1</v>
      </c>
      <c r="F27" s="235"/>
      <c r="G27" s="235"/>
      <c r="H27" s="235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41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86">
        <f>ROUND((SUM(BE117:BE137)),  2)</f>
        <v>0</v>
      </c>
      <c r="I33" s="98">
        <v>0.21</v>
      </c>
      <c r="J33" s="86">
        <f>ROUND(((SUM(BE117:BE137))*I33),  2)</f>
        <v>0</v>
      </c>
      <c r="L33" s="32"/>
    </row>
    <row r="34" spans="2:12" s="1" customFormat="1" ht="14.45" customHeight="1">
      <c r="B34" s="32"/>
      <c r="E34" s="27" t="s">
        <v>47</v>
      </c>
      <c r="F34" s="86">
        <f>ROUND((SUM(BF117:BF137)),  2)</f>
        <v>0</v>
      </c>
      <c r="I34" s="98">
        <v>0.12</v>
      </c>
      <c r="J34" s="86">
        <f>ROUND(((SUM(BF117:BF137))*I34),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6">
        <f>ROUND((SUM(BG117:BG137)),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6">
        <f>ROUND((SUM(BH117:BH137)),  2)</f>
        <v>0</v>
      </c>
      <c r="I36" s="98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ROUND((SUM(BI117:BI137)),  2)</f>
        <v>0</v>
      </c>
      <c r="I37" s="98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BRNO, KOUNICOVA IV – REKONSTRUKCE VODOVODU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116</v>
      </c>
      <c r="L86" s="32"/>
    </row>
    <row r="87" spans="2:47" s="1" customFormat="1" ht="16.5" customHeight="1">
      <c r="B87" s="32"/>
      <c r="E87" s="204" t="str">
        <f>E9</f>
        <v>91 - OSTATNÍ NÁKLADY</v>
      </c>
      <c r="F87" s="248"/>
      <c r="G87" s="248"/>
      <c r="H87" s="24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22</v>
      </c>
      <c r="F89" s="25" t="str">
        <f>F12</f>
        <v>BRNO</v>
      </c>
      <c r="I89" s="27" t="s">
        <v>24</v>
      </c>
      <c r="J89" s="52" t="str">
        <f>IF(J12="","",J12)</f>
        <v>19. 9. 2024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28</v>
      </c>
      <c r="F91" s="25" t="str">
        <f>E15</f>
        <v>Statutární město Brno</v>
      </c>
      <c r="I91" s="27" t="s">
        <v>34</v>
      </c>
      <c r="J91" s="30" t="str">
        <f>E21</f>
        <v>PK FRAJT s.r.o.  Brno</v>
      </c>
      <c r="L91" s="32"/>
    </row>
    <row r="92" spans="2:47" s="1" customFormat="1" ht="15.2" customHeight="1">
      <c r="B92" s="32"/>
      <c r="C92" s="27" t="s">
        <v>32</v>
      </c>
      <c r="F92" s="25" t="str">
        <f>IF(E18="","",E18)</f>
        <v>Vyplň údaj</v>
      </c>
      <c r="I92" s="27" t="s">
        <v>37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199</v>
      </c>
      <c r="D94" s="99"/>
      <c r="E94" s="99"/>
      <c r="F94" s="99"/>
      <c r="G94" s="99"/>
      <c r="H94" s="99"/>
      <c r="I94" s="99"/>
      <c r="J94" s="108" t="s">
        <v>200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201</v>
      </c>
      <c r="J96" s="66">
        <f>J117</f>
        <v>0</v>
      </c>
      <c r="L96" s="32"/>
      <c r="AU96" s="17" t="s">
        <v>202</v>
      </c>
    </row>
    <row r="97" spans="2:12" s="8" customFormat="1" ht="24.95" customHeight="1">
      <c r="B97" s="110"/>
      <c r="D97" s="111" t="s">
        <v>1876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215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46" t="str">
        <f>E7</f>
        <v>BRNO, KOUNICOVA IV – REKONSTRUKCE VODOVODU</v>
      </c>
      <c r="F107" s="247"/>
      <c r="G107" s="247"/>
      <c r="H107" s="247"/>
      <c r="L107" s="32"/>
    </row>
    <row r="108" spans="2:12" s="1" customFormat="1" ht="12" customHeight="1">
      <c r="B108" s="32"/>
      <c r="C108" s="27" t="s">
        <v>116</v>
      </c>
      <c r="L108" s="32"/>
    </row>
    <row r="109" spans="2:12" s="1" customFormat="1" ht="16.5" customHeight="1">
      <c r="B109" s="32"/>
      <c r="E109" s="204" t="str">
        <f>E9</f>
        <v>91 - OSTATNÍ NÁKLADY</v>
      </c>
      <c r="F109" s="248"/>
      <c r="G109" s="248"/>
      <c r="H109" s="248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22</v>
      </c>
      <c r="F111" s="25" t="str">
        <f>F12</f>
        <v>BRNO</v>
      </c>
      <c r="I111" s="27" t="s">
        <v>24</v>
      </c>
      <c r="J111" s="52" t="str">
        <f>IF(J12="","",J12)</f>
        <v>19. 9. 2024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28</v>
      </c>
      <c r="F113" s="25" t="str">
        <f>E15</f>
        <v>Statutární město Brno</v>
      </c>
      <c r="I113" s="27" t="s">
        <v>34</v>
      </c>
      <c r="J113" s="30" t="str">
        <f>E21</f>
        <v>PK FRAJT s.r.o.  Brno</v>
      </c>
      <c r="L113" s="32"/>
    </row>
    <row r="114" spans="2:65" s="1" customFormat="1" ht="15.2" customHeight="1">
      <c r="B114" s="32"/>
      <c r="C114" s="27" t="s">
        <v>32</v>
      </c>
      <c r="F114" s="25" t="str">
        <f>IF(E18="","",E18)</f>
        <v>Vyplň údaj</v>
      </c>
      <c r="I114" s="27" t="s">
        <v>37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8"/>
      <c r="C116" s="119" t="s">
        <v>216</v>
      </c>
      <c r="D116" s="120" t="s">
        <v>66</v>
      </c>
      <c r="E116" s="120" t="s">
        <v>62</v>
      </c>
      <c r="F116" s="120" t="s">
        <v>63</v>
      </c>
      <c r="G116" s="120" t="s">
        <v>217</v>
      </c>
      <c r="H116" s="120" t="s">
        <v>218</v>
      </c>
      <c r="I116" s="120" t="s">
        <v>219</v>
      </c>
      <c r="J116" s="120" t="s">
        <v>200</v>
      </c>
      <c r="K116" s="121" t="s">
        <v>220</v>
      </c>
      <c r="L116" s="118"/>
      <c r="M116" s="59" t="s">
        <v>1</v>
      </c>
      <c r="N116" s="60" t="s">
        <v>45</v>
      </c>
      <c r="O116" s="60" t="s">
        <v>221</v>
      </c>
      <c r="P116" s="60" t="s">
        <v>222</v>
      </c>
      <c r="Q116" s="60" t="s">
        <v>223</v>
      </c>
      <c r="R116" s="60" t="s">
        <v>224</v>
      </c>
      <c r="S116" s="60" t="s">
        <v>225</v>
      </c>
      <c r="T116" s="61" t="s">
        <v>226</v>
      </c>
    </row>
    <row r="117" spans="2:65" s="1" customFormat="1" ht="22.9" customHeight="1">
      <c r="B117" s="32"/>
      <c r="C117" s="64" t="s">
        <v>227</v>
      </c>
      <c r="J117" s="122">
        <f>BK117</f>
        <v>0</v>
      </c>
      <c r="L117" s="32"/>
      <c r="M117" s="62"/>
      <c r="N117" s="53"/>
      <c r="O117" s="53"/>
      <c r="P117" s="123">
        <f>P118</f>
        <v>0</v>
      </c>
      <c r="Q117" s="53"/>
      <c r="R117" s="123">
        <f>R118</f>
        <v>0</v>
      </c>
      <c r="S117" s="53"/>
      <c r="T117" s="124">
        <f>T118</f>
        <v>0</v>
      </c>
      <c r="AT117" s="17" t="s">
        <v>80</v>
      </c>
      <c r="AU117" s="17" t="s">
        <v>202</v>
      </c>
      <c r="BK117" s="125">
        <f>BK118</f>
        <v>0</v>
      </c>
    </row>
    <row r="118" spans="2:65" s="11" customFormat="1" ht="25.9" customHeight="1">
      <c r="B118" s="126"/>
      <c r="D118" s="127" t="s">
        <v>80</v>
      </c>
      <c r="E118" s="128" t="s">
        <v>273</v>
      </c>
      <c r="F118" s="128" t="s">
        <v>1877</v>
      </c>
      <c r="I118" s="129"/>
      <c r="J118" s="130">
        <f>BK118</f>
        <v>0</v>
      </c>
      <c r="L118" s="126"/>
      <c r="M118" s="131"/>
      <c r="P118" s="132">
        <f>SUM(P119:P137)</f>
        <v>0</v>
      </c>
      <c r="R118" s="132">
        <f>SUM(R119:R137)</f>
        <v>0</v>
      </c>
      <c r="T118" s="133">
        <f>SUM(T119:T137)</f>
        <v>0</v>
      </c>
      <c r="AR118" s="127" t="s">
        <v>21</v>
      </c>
      <c r="AT118" s="134" t="s">
        <v>80</v>
      </c>
      <c r="AU118" s="134" t="s">
        <v>81</v>
      </c>
      <c r="AY118" s="127" t="s">
        <v>230</v>
      </c>
      <c r="BK118" s="135">
        <f>SUM(BK119:BK137)</f>
        <v>0</v>
      </c>
    </row>
    <row r="119" spans="2:65" s="1" customFormat="1" ht="16.5" customHeight="1">
      <c r="B119" s="32"/>
      <c r="C119" s="138" t="s">
        <v>21</v>
      </c>
      <c r="D119" s="138" t="s">
        <v>232</v>
      </c>
      <c r="E119" s="139" t="s">
        <v>1878</v>
      </c>
      <c r="F119" s="140" t="s">
        <v>1879</v>
      </c>
      <c r="G119" s="141" t="s">
        <v>1880</v>
      </c>
      <c r="H119" s="142">
        <v>1</v>
      </c>
      <c r="I119" s="143"/>
      <c r="J119" s="144">
        <f t="shared" ref="J119:J137" si="0">ROUND(I119*H119,2)</f>
        <v>0</v>
      </c>
      <c r="K119" s="140" t="s">
        <v>248</v>
      </c>
      <c r="L119" s="32"/>
      <c r="M119" s="145" t="s">
        <v>1</v>
      </c>
      <c r="N119" s="146" t="s">
        <v>46</v>
      </c>
      <c r="P119" s="147">
        <f t="shared" ref="P119:P137" si="1">O119*H119</f>
        <v>0</v>
      </c>
      <c r="Q119" s="147">
        <v>0</v>
      </c>
      <c r="R119" s="147">
        <f t="shared" ref="R119:R137" si="2">Q119*H119</f>
        <v>0</v>
      </c>
      <c r="S119" s="147">
        <v>0</v>
      </c>
      <c r="T119" s="148">
        <f t="shared" ref="T119:T137" si="3">S119*H119</f>
        <v>0</v>
      </c>
      <c r="AR119" s="149" t="s">
        <v>1881</v>
      </c>
      <c r="AT119" s="149" t="s">
        <v>232</v>
      </c>
      <c r="AU119" s="149" t="s">
        <v>21</v>
      </c>
      <c r="AY119" s="17" t="s">
        <v>230</v>
      </c>
      <c r="BE119" s="150">
        <f t="shared" ref="BE119:BE137" si="4">IF(N119="základní",J119,0)</f>
        <v>0</v>
      </c>
      <c r="BF119" s="150">
        <f t="shared" ref="BF119:BF137" si="5">IF(N119="snížená",J119,0)</f>
        <v>0</v>
      </c>
      <c r="BG119" s="150">
        <f t="shared" ref="BG119:BG137" si="6">IF(N119="zákl. přenesená",J119,0)</f>
        <v>0</v>
      </c>
      <c r="BH119" s="150">
        <f t="shared" ref="BH119:BH137" si="7">IF(N119="sníž. přenesená",J119,0)</f>
        <v>0</v>
      </c>
      <c r="BI119" s="150">
        <f t="shared" ref="BI119:BI137" si="8">IF(N119="nulová",J119,0)</f>
        <v>0</v>
      </c>
      <c r="BJ119" s="17" t="s">
        <v>21</v>
      </c>
      <c r="BK119" s="150">
        <f t="shared" ref="BK119:BK137" si="9">ROUND(I119*H119,2)</f>
        <v>0</v>
      </c>
      <c r="BL119" s="17" t="s">
        <v>1881</v>
      </c>
      <c r="BM119" s="149" t="s">
        <v>237</v>
      </c>
    </row>
    <row r="120" spans="2:65" s="1" customFormat="1" ht="24.2" customHeight="1">
      <c r="B120" s="32"/>
      <c r="C120" s="138" t="s">
        <v>89</v>
      </c>
      <c r="D120" s="138" t="s">
        <v>232</v>
      </c>
      <c r="E120" s="139" t="s">
        <v>1882</v>
      </c>
      <c r="F120" s="140" t="s">
        <v>1883</v>
      </c>
      <c r="G120" s="141" t="s">
        <v>1880</v>
      </c>
      <c r="H120" s="142">
        <v>1</v>
      </c>
      <c r="I120" s="143"/>
      <c r="J120" s="144">
        <f t="shared" si="0"/>
        <v>0</v>
      </c>
      <c r="K120" s="140" t="s">
        <v>248</v>
      </c>
      <c r="L120" s="32"/>
      <c r="M120" s="145" t="s">
        <v>1</v>
      </c>
      <c r="N120" s="146" t="s">
        <v>46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1881</v>
      </c>
      <c r="AT120" s="149" t="s">
        <v>232</v>
      </c>
      <c r="AU120" s="149" t="s">
        <v>21</v>
      </c>
      <c r="AY120" s="17" t="s">
        <v>230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7" t="s">
        <v>21</v>
      </c>
      <c r="BK120" s="150">
        <f t="shared" si="9"/>
        <v>0</v>
      </c>
      <c r="BL120" s="17" t="s">
        <v>1881</v>
      </c>
      <c r="BM120" s="149" t="s">
        <v>1884</v>
      </c>
    </row>
    <row r="121" spans="2:65" s="1" customFormat="1" ht="21.75" customHeight="1">
      <c r="B121" s="32"/>
      <c r="C121" s="138" t="s">
        <v>140</v>
      </c>
      <c r="D121" s="138" t="s">
        <v>232</v>
      </c>
      <c r="E121" s="139" t="s">
        <v>1885</v>
      </c>
      <c r="F121" s="140" t="s">
        <v>1886</v>
      </c>
      <c r="G121" s="141" t="s">
        <v>1880</v>
      </c>
      <c r="H121" s="142">
        <v>1</v>
      </c>
      <c r="I121" s="143"/>
      <c r="J121" s="144">
        <f t="shared" si="0"/>
        <v>0</v>
      </c>
      <c r="K121" s="140" t="s">
        <v>248</v>
      </c>
      <c r="L121" s="32"/>
      <c r="M121" s="145" t="s">
        <v>1</v>
      </c>
      <c r="N121" s="146" t="s">
        <v>46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1881</v>
      </c>
      <c r="AT121" s="149" t="s">
        <v>232</v>
      </c>
      <c r="AU121" s="149" t="s">
        <v>21</v>
      </c>
      <c r="AY121" s="17" t="s">
        <v>230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7" t="s">
        <v>21</v>
      </c>
      <c r="BK121" s="150">
        <f t="shared" si="9"/>
        <v>0</v>
      </c>
      <c r="BL121" s="17" t="s">
        <v>1881</v>
      </c>
      <c r="BM121" s="149" t="s">
        <v>1887</v>
      </c>
    </row>
    <row r="122" spans="2:65" s="1" customFormat="1" ht="24.2" customHeight="1">
      <c r="B122" s="32"/>
      <c r="C122" s="138" t="s">
        <v>237</v>
      </c>
      <c r="D122" s="138" t="s">
        <v>232</v>
      </c>
      <c r="E122" s="139" t="s">
        <v>1888</v>
      </c>
      <c r="F122" s="140" t="s">
        <v>1889</v>
      </c>
      <c r="G122" s="141" t="s">
        <v>1880</v>
      </c>
      <c r="H122" s="142">
        <v>1</v>
      </c>
      <c r="I122" s="143"/>
      <c r="J122" s="144">
        <f t="shared" si="0"/>
        <v>0</v>
      </c>
      <c r="K122" s="140" t="s">
        <v>248</v>
      </c>
      <c r="L122" s="32"/>
      <c r="M122" s="145" t="s">
        <v>1</v>
      </c>
      <c r="N122" s="146" t="s">
        <v>46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1881</v>
      </c>
      <c r="AT122" s="149" t="s">
        <v>232</v>
      </c>
      <c r="AU122" s="149" t="s">
        <v>21</v>
      </c>
      <c r="AY122" s="17" t="s">
        <v>230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21</v>
      </c>
      <c r="BK122" s="150">
        <f t="shared" si="9"/>
        <v>0</v>
      </c>
      <c r="BL122" s="17" t="s">
        <v>1881</v>
      </c>
      <c r="BM122" s="149" t="s">
        <v>387</v>
      </c>
    </row>
    <row r="123" spans="2:65" s="1" customFormat="1" ht="21.75" customHeight="1">
      <c r="B123" s="32"/>
      <c r="C123" s="138" t="s">
        <v>253</v>
      </c>
      <c r="D123" s="138" t="s">
        <v>232</v>
      </c>
      <c r="E123" s="139" t="s">
        <v>1890</v>
      </c>
      <c r="F123" s="140" t="s">
        <v>1891</v>
      </c>
      <c r="G123" s="141" t="s">
        <v>1880</v>
      </c>
      <c r="H123" s="142">
        <v>1</v>
      </c>
      <c r="I123" s="143"/>
      <c r="J123" s="144">
        <f t="shared" si="0"/>
        <v>0</v>
      </c>
      <c r="K123" s="140" t="s">
        <v>248</v>
      </c>
      <c r="L123" s="32"/>
      <c r="M123" s="145" t="s">
        <v>1</v>
      </c>
      <c r="N123" s="146" t="s">
        <v>46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1881</v>
      </c>
      <c r="AT123" s="149" t="s">
        <v>232</v>
      </c>
      <c r="AU123" s="149" t="s">
        <v>21</v>
      </c>
      <c r="AY123" s="17" t="s">
        <v>230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21</v>
      </c>
      <c r="BK123" s="150">
        <f t="shared" si="9"/>
        <v>0</v>
      </c>
      <c r="BL123" s="17" t="s">
        <v>1881</v>
      </c>
      <c r="BM123" s="149" t="s">
        <v>409</v>
      </c>
    </row>
    <row r="124" spans="2:65" s="1" customFormat="1" ht="24.2" customHeight="1">
      <c r="B124" s="32"/>
      <c r="C124" s="138" t="s">
        <v>259</v>
      </c>
      <c r="D124" s="138" t="s">
        <v>232</v>
      </c>
      <c r="E124" s="139" t="s">
        <v>1892</v>
      </c>
      <c r="F124" s="140" t="s">
        <v>1893</v>
      </c>
      <c r="G124" s="141" t="s">
        <v>1880</v>
      </c>
      <c r="H124" s="142">
        <v>1</v>
      </c>
      <c r="I124" s="143"/>
      <c r="J124" s="144">
        <f t="shared" si="0"/>
        <v>0</v>
      </c>
      <c r="K124" s="140" t="s">
        <v>248</v>
      </c>
      <c r="L124" s="32"/>
      <c r="M124" s="145" t="s">
        <v>1</v>
      </c>
      <c r="N124" s="146" t="s">
        <v>46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1881</v>
      </c>
      <c r="AT124" s="149" t="s">
        <v>232</v>
      </c>
      <c r="AU124" s="149" t="s">
        <v>21</v>
      </c>
      <c r="AY124" s="17" t="s">
        <v>230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21</v>
      </c>
      <c r="BK124" s="150">
        <f t="shared" si="9"/>
        <v>0</v>
      </c>
      <c r="BL124" s="17" t="s">
        <v>1881</v>
      </c>
      <c r="BM124" s="149" t="s">
        <v>431</v>
      </c>
    </row>
    <row r="125" spans="2:65" s="1" customFormat="1" ht="24.2" customHeight="1">
      <c r="B125" s="32"/>
      <c r="C125" s="138" t="s">
        <v>264</v>
      </c>
      <c r="D125" s="138" t="s">
        <v>232</v>
      </c>
      <c r="E125" s="139" t="s">
        <v>1894</v>
      </c>
      <c r="F125" s="140" t="s">
        <v>1895</v>
      </c>
      <c r="G125" s="141" t="s">
        <v>1880</v>
      </c>
      <c r="H125" s="142">
        <v>1</v>
      </c>
      <c r="I125" s="143"/>
      <c r="J125" s="144">
        <f t="shared" si="0"/>
        <v>0</v>
      </c>
      <c r="K125" s="140" t="s">
        <v>248</v>
      </c>
      <c r="L125" s="32"/>
      <c r="M125" s="145" t="s">
        <v>1</v>
      </c>
      <c r="N125" s="146" t="s">
        <v>46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1881</v>
      </c>
      <c r="AT125" s="149" t="s">
        <v>232</v>
      </c>
      <c r="AU125" s="149" t="s">
        <v>21</v>
      </c>
      <c r="AY125" s="17" t="s">
        <v>230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21</v>
      </c>
      <c r="BK125" s="150">
        <f t="shared" si="9"/>
        <v>0</v>
      </c>
      <c r="BL125" s="17" t="s">
        <v>1881</v>
      </c>
      <c r="BM125" s="149" t="s">
        <v>447</v>
      </c>
    </row>
    <row r="126" spans="2:65" s="1" customFormat="1" ht="24.2" customHeight="1">
      <c r="B126" s="32"/>
      <c r="C126" s="138" t="s">
        <v>154</v>
      </c>
      <c r="D126" s="138" t="s">
        <v>232</v>
      </c>
      <c r="E126" s="139" t="s">
        <v>1896</v>
      </c>
      <c r="F126" s="140" t="s">
        <v>1897</v>
      </c>
      <c r="G126" s="141" t="s">
        <v>1880</v>
      </c>
      <c r="H126" s="142">
        <v>1</v>
      </c>
      <c r="I126" s="143"/>
      <c r="J126" s="144">
        <f t="shared" si="0"/>
        <v>0</v>
      </c>
      <c r="K126" s="140" t="s">
        <v>248</v>
      </c>
      <c r="L126" s="32"/>
      <c r="M126" s="145" t="s">
        <v>1</v>
      </c>
      <c r="N126" s="146" t="s">
        <v>46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1881</v>
      </c>
      <c r="AT126" s="149" t="s">
        <v>232</v>
      </c>
      <c r="AU126" s="149" t="s">
        <v>21</v>
      </c>
      <c r="AY126" s="17" t="s">
        <v>230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21</v>
      </c>
      <c r="BK126" s="150">
        <f t="shared" si="9"/>
        <v>0</v>
      </c>
      <c r="BL126" s="17" t="s">
        <v>1881</v>
      </c>
      <c r="BM126" s="149" t="s">
        <v>481</v>
      </c>
    </row>
    <row r="127" spans="2:65" s="1" customFormat="1" ht="21.75" customHeight="1">
      <c r="B127" s="32"/>
      <c r="C127" s="138" t="s">
        <v>273</v>
      </c>
      <c r="D127" s="138" t="s">
        <v>232</v>
      </c>
      <c r="E127" s="139" t="s">
        <v>1898</v>
      </c>
      <c r="F127" s="140" t="s">
        <v>1899</v>
      </c>
      <c r="G127" s="141" t="s">
        <v>1880</v>
      </c>
      <c r="H127" s="142">
        <v>1</v>
      </c>
      <c r="I127" s="143"/>
      <c r="J127" s="144">
        <f t="shared" si="0"/>
        <v>0</v>
      </c>
      <c r="K127" s="140" t="s">
        <v>248</v>
      </c>
      <c r="L127" s="32"/>
      <c r="M127" s="145" t="s">
        <v>1</v>
      </c>
      <c r="N127" s="146" t="s">
        <v>46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1881</v>
      </c>
      <c r="AT127" s="149" t="s">
        <v>232</v>
      </c>
      <c r="AU127" s="149" t="s">
        <v>21</v>
      </c>
      <c r="AY127" s="17" t="s">
        <v>230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21</v>
      </c>
      <c r="BK127" s="150">
        <f t="shared" si="9"/>
        <v>0</v>
      </c>
      <c r="BL127" s="17" t="s">
        <v>1881</v>
      </c>
      <c r="BM127" s="149" t="s">
        <v>541</v>
      </c>
    </row>
    <row r="128" spans="2:65" s="1" customFormat="1" ht="16.5" customHeight="1">
      <c r="B128" s="32"/>
      <c r="C128" s="138" t="s">
        <v>26</v>
      </c>
      <c r="D128" s="138" t="s">
        <v>232</v>
      </c>
      <c r="E128" s="139" t="s">
        <v>1900</v>
      </c>
      <c r="F128" s="140" t="s">
        <v>1901</v>
      </c>
      <c r="G128" s="141" t="s">
        <v>1880</v>
      </c>
      <c r="H128" s="142">
        <v>1</v>
      </c>
      <c r="I128" s="143"/>
      <c r="J128" s="144">
        <f t="shared" si="0"/>
        <v>0</v>
      </c>
      <c r="K128" s="140" t="s">
        <v>248</v>
      </c>
      <c r="L128" s="32"/>
      <c r="M128" s="145" t="s">
        <v>1</v>
      </c>
      <c r="N128" s="146" t="s">
        <v>46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1881</v>
      </c>
      <c r="AT128" s="149" t="s">
        <v>232</v>
      </c>
      <c r="AU128" s="149" t="s">
        <v>21</v>
      </c>
      <c r="AY128" s="17" t="s">
        <v>230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21</v>
      </c>
      <c r="BK128" s="150">
        <f t="shared" si="9"/>
        <v>0</v>
      </c>
      <c r="BL128" s="17" t="s">
        <v>1881</v>
      </c>
      <c r="BM128" s="149" t="s">
        <v>605</v>
      </c>
    </row>
    <row r="129" spans="2:65" s="1" customFormat="1" ht="21.75" customHeight="1">
      <c r="B129" s="32"/>
      <c r="C129" s="138" t="s">
        <v>138</v>
      </c>
      <c r="D129" s="138" t="s">
        <v>232</v>
      </c>
      <c r="E129" s="139" t="s">
        <v>1902</v>
      </c>
      <c r="F129" s="140" t="s">
        <v>1903</v>
      </c>
      <c r="G129" s="141" t="s">
        <v>1880</v>
      </c>
      <c r="H129" s="142">
        <v>1</v>
      </c>
      <c r="I129" s="143"/>
      <c r="J129" s="144">
        <f t="shared" si="0"/>
        <v>0</v>
      </c>
      <c r="K129" s="140" t="s">
        <v>248</v>
      </c>
      <c r="L129" s="32"/>
      <c r="M129" s="145" t="s">
        <v>1</v>
      </c>
      <c r="N129" s="146" t="s">
        <v>46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1881</v>
      </c>
      <c r="AT129" s="149" t="s">
        <v>232</v>
      </c>
      <c r="AU129" s="149" t="s">
        <v>21</v>
      </c>
      <c r="AY129" s="17" t="s">
        <v>230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21</v>
      </c>
      <c r="BK129" s="150">
        <f t="shared" si="9"/>
        <v>0</v>
      </c>
      <c r="BL129" s="17" t="s">
        <v>1881</v>
      </c>
      <c r="BM129" s="149" t="s">
        <v>638</v>
      </c>
    </row>
    <row r="130" spans="2:65" s="1" customFormat="1" ht="24.2" customHeight="1">
      <c r="B130" s="32"/>
      <c r="C130" s="138" t="s">
        <v>8</v>
      </c>
      <c r="D130" s="138" t="s">
        <v>232</v>
      </c>
      <c r="E130" s="139" t="s">
        <v>1904</v>
      </c>
      <c r="F130" s="140" t="s">
        <v>1905</v>
      </c>
      <c r="G130" s="141" t="s">
        <v>1880</v>
      </c>
      <c r="H130" s="142">
        <v>1</v>
      </c>
      <c r="I130" s="143"/>
      <c r="J130" s="144">
        <f t="shared" si="0"/>
        <v>0</v>
      </c>
      <c r="K130" s="140" t="s">
        <v>248</v>
      </c>
      <c r="L130" s="32"/>
      <c r="M130" s="145" t="s">
        <v>1</v>
      </c>
      <c r="N130" s="146" t="s">
        <v>46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1881</v>
      </c>
      <c r="AT130" s="149" t="s">
        <v>232</v>
      </c>
      <c r="AU130" s="149" t="s">
        <v>21</v>
      </c>
      <c r="AY130" s="17" t="s">
        <v>230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21</v>
      </c>
      <c r="BK130" s="150">
        <f t="shared" si="9"/>
        <v>0</v>
      </c>
      <c r="BL130" s="17" t="s">
        <v>1881</v>
      </c>
      <c r="BM130" s="149" t="s">
        <v>661</v>
      </c>
    </row>
    <row r="131" spans="2:65" s="1" customFormat="1" ht="37.9" customHeight="1">
      <c r="B131" s="32"/>
      <c r="C131" s="138" t="s">
        <v>304</v>
      </c>
      <c r="D131" s="138" t="s">
        <v>232</v>
      </c>
      <c r="E131" s="139" t="s">
        <v>1906</v>
      </c>
      <c r="F131" s="140" t="s">
        <v>1907</v>
      </c>
      <c r="G131" s="141" t="s">
        <v>1880</v>
      </c>
      <c r="H131" s="142">
        <v>1</v>
      </c>
      <c r="I131" s="143"/>
      <c r="J131" s="144">
        <f t="shared" si="0"/>
        <v>0</v>
      </c>
      <c r="K131" s="140" t="s">
        <v>248</v>
      </c>
      <c r="L131" s="32"/>
      <c r="M131" s="145" t="s">
        <v>1</v>
      </c>
      <c r="N131" s="146" t="s">
        <v>46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1881</v>
      </c>
      <c r="AT131" s="149" t="s">
        <v>232</v>
      </c>
      <c r="AU131" s="149" t="s">
        <v>21</v>
      </c>
      <c r="AY131" s="17" t="s">
        <v>230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21</v>
      </c>
      <c r="BK131" s="150">
        <f t="shared" si="9"/>
        <v>0</v>
      </c>
      <c r="BL131" s="17" t="s">
        <v>1881</v>
      </c>
      <c r="BM131" s="149" t="s">
        <v>1908</v>
      </c>
    </row>
    <row r="132" spans="2:65" s="1" customFormat="1" ht="37.9" customHeight="1">
      <c r="B132" s="32"/>
      <c r="C132" s="138" t="s">
        <v>308</v>
      </c>
      <c r="D132" s="138" t="s">
        <v>232</v>
      </c>
      <c r="E132" s="139" t="s">
        <v>1909</v>
      </c>
      <c r="F132" s="140" t="s">
        <v>1910</v>
      </c>
      <c r="G132" s="141" t="s">
        <v>235</v>
      </c>
      <c r="H132" s="142">
        <v>1</v>
      </c>
      <c r="I132" s="143"/>
      <c r="J132" s="144">
        <f t="shared" si="0"/>
        <v>0</v>
      </c>
      <c r="K132" s="140" t="s">
        <v>248</v>
      </c>
      <c r="L132" s="32"/>
      <c r="M132" s="145" t="s">
        <v>1</v>
      </c>
      <c r="N132" s="146" t="s">
        <v>46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1881</v>
      </c>
      <c r="AT132" s="149" t="s">
        <v>232</v>
      </c>
      <c r="AU132" s="149" t="s">
        <v>21</v>
      </c>
      <c r="AY132" s="17" t="s">
        <v>230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21</v>
      </c>
      <c r="BK132" s="150">
        <f t="shared" si="9"/>
        <v>0</v>
      </c>
      <c r="BL132" s="17" t="s">
        <v>1881</v>
      </c>
      <c r="BM132" s="149" t="s">
        <v>1911</v>
      </c>
    </row>
    <row r="133" spans="2:65" s="1" customFormat="1" ht="16.5" customHeight="1">
      <c r="B133" s="32"/>
      <c r="C133" s="138" t="s">
        <v>314</v>
      </c>
      <c r="D133" s="138" t="s">
        <v>232</v>
      </c>
      <c r="E133" s="139" t="s">
        <v>1912</v>
      </c>
      <c r="F133" s="140" t="s">
        <v>1913</v>
      </c>
      <c r="G133" s="141" t="s">
        <v>1880</v>
      </c>
      <c r="H133" s="142">
        <v>1</v>
      </c>
      <c r="I133" s="143"/>
      <c r="J133" s="144">
        <f t="shared" si="0"/>
        <v>0</v>
      </c>
      <c r="K133" s="140" t="s">
        <v>248</v>
      </c>
      <c r="L133" s="32"/>
      <c r="M133" s="145" t="s">
        <v>1</v>
      </c>
      <c r="N133" s="146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1881</v>
      </c>
      <c r="AT133" s="149" t="s">
        <v>232</v>
      </c>
      <c r="AU133" s="149" t="s">
        <v>21</v>
      </c>
      <c r="AY133" s="17" t="s">
        <v>230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21</v>
      </c>
      <c r="BK133" s="150">
        <f t="shared" si="9"/>
        <v>0</v>
      </c>
      <c r="BL133" s="17" t="s">
        <v>1881</v>
      </c>
      <c r="BM133" s="149" t="s">
        <v>1914</v>
      </c>
    </row>
    <row r="134" spans="2:65" s="1" customFormat="1" ht="21.75" customHeight="1">
      <c r="B134" s="32"/>
      <c r="C134" s="138" t="s">
        <v>156</v>
      </c>
      <c r="D134" s="138" t="s">
        <v>232</v>
      </c>
      <c r="E134" s="139" t="s">
        <v>1915</v>
      </c>
      <c r="F134" s="140" t="s">
        <v>1916</v>
      </c>
      <c r="G134" s="141" t="s">
        <v>1880</v>
      </c>
      <c r="H134" s="142">
        <v>1</v>
      </c>
      <c r="I134" s="143"/>
      <c r="J134" s="144">
        <f t="shared" si="0"/>
        <v>0</v>
      </c>
      <c r="K134" s="140" t="s">
        <v>248</v>
      </c>
      <c r="L134" s="32"/>
      <c r="M134" s="145" t="s">
        <v>1</v>
      </c>
      <c r="N134" s="146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1881</v>
      </c>
      <c r="AT134" s="149" t="s">
        <v>232</v>
      </c>
      <c r="AU134" s="149" t="s">
        <v>21</v>
      </c>
      <c r="AY134" s="17" t="s">
        <v>230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21</v>
      </c>
      <c r="BK134" s="150">
        <f t="shared" si="9"/>
        <v>0</v>
      </c>
      <c r="BL134" s="17" t="s">
        <v>1881</v>
      </c>
      <c r="BM134" s="149" t="s">
        <v>843</v>
      </c>
    </row>
    <row r="135" spans="2:65" s="1" customFormat="1" ht="16.5" customHeight="1">
      <c r="B135" s="32"/>
      <c r="C135" s="138" t="s">
        <v>334</v>
      </c>
      <c r="D135" s="138" t="s">
        <v>232</v>
      </c>
      <c r="E135" s="139" t="s">
        <v>1917</v>
      </c>
      <c r="F135" s="140" t="s">
        <v>1918</v>
      </c>
      <c r="G135" s="141" t="s">
        <v>1880</v>
      </c>
      <c r="H135" s="142">
        <v>1</v>
      </c>
      <c r="I135" s="143"/>
      <c r="J135" s="144">
        <f t="shared" si="0"/>
        <v>0</v>
      </c>
      <c r="K135" s="140" t="s">
        <v>248</v>
      </c>
      <c r="L135" s="32"/>
      <c r="M135" s="145" t="s">
        <v>1</v>
      </c>
      <c r="N135" s="146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1881</v>
      </c>
      <c r="AT135" s="149" t="s">
        <v>232</v>
      </c>
      <c r="AU135" s="149" t="s">
        <v>21</v>
      </c>
      <c r="AY135" s="17" t="s">
        <v>230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21</v>
      </c>
      <c r="BK135" s="150">
        <f t="shared" si="9"/>
        <v>0</v>
      </c>
      <c r="BL135" s="17" t="s">
        <v>1881</v>
      </c>
      <c r="BM135" s="149" t="s">
        <v>853</v>
      </c>
    </row>
    <row r="136" spans="2:65" s="1" customFormat="1" ht="37.9" customHeight="1">
      <c r="B136" s="32"/>
      <c r="C136" s="138" t="s">
        <v>341</v>
      </c>
      <c r="D136" s="138" t="s">
        <v>232</v>
      </c>
      <c r="E136" s="139" t="s">
        <v>1919</v>
      </c>
      <c r="F136" s="140" t="s">
        <v>1920</v>
      </c>
      <c r="G136" s="141" t="s">
        <v>1880</v>
      </c>
      <c r="H136" s="142">
        <v>1</v>
      </c>
      <c r="I136" s="143"/>
      <c r="J136" s="144">
        <f t="shared" si="0"/>
        <v>0</v>
      </c>
      <c r="K136" s="140" t="s">
        <v>248</v>
      </c>
      <c r="L136" s="32"/>
      <c r="M136" s="145" t="s">
        <v>1</v>
      </c>
      <c r="N136" s="146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1881</v>
      </c>
      <c r="AT136" s="149" t="s">
        <v>232</v>
      </c>
      <c r="AU136" s="149" t="s">
        <v>21</v>
      </c>
      <c r="AY136" s="17" t="s">
        <v>230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21</v>
      </c>
      <c r="BK136" s="150">
        <f t="shared" si="9"/>
        <v>0</v>
      </c>
      <c r="BL136" s="17" t="s">
        <v>1881</v>
      </c>
      <c r="BM136" s="149" t="s">
        <v>874</v>
      </c>
    </row>
    <row r="137" spans="2:65" s="1" customFormat="1" ht="24.2" customHeight="1">
      <c r="B137" s="32"/>
      <c r="C137" s="138" t="s">
        <v>347</v>
      </c>
      <c r="D137" s="138" t="s">
        <v>232</v>
      </c>
      <c r="E137" s="139" t="s">
        <v>1921</v>
      </c>
      <c r="F137" s="140" t="s">
        <v>1922</v>
      </c>
      <c r="G137" s="141" t="s">
        <v>1880</v>
      </c>
      <c r="H137" s="142">
        <v>1</v>
      </c>
      <c r="I137" s="143"/>
      <c r="J137" s="144">
        <f t="shared" si="0"/>
        <v>0</v>
      </c>
      <c r="K137" s="140" t="s">
        <v>248</v>
      </c>
      <c r="L137" s="32"/>
      <c r="M137" s="200" t="s">
        <v>1</v>
      </c>
      <c r="N137" s="201" t="s">
        <v>46</v>
      </c>
      <c r="O137" s="198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AR137" s="149" t="s">
        <v>1881</v>
      </c>
      <c r="AT137" s="149" t="s">
        <v>232</v>
      </c>
      <c r="AU137" s="149" t="s">
        <v>21</v>
      </c>
      <c r="AY137" s="17" t="s">
        <v>230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21</v>
      </c>
      <c r="BK137" s="150">
        <f t="shared" si="9"/>
        <v>0</v>
      </c>
      <c r="BL137" s="17" t="s">
        <v>1881</v>
      </c>
      <c r="BM137" s="149" t="s">
        <v>27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5FU4TSoMJzHFaip0U3sMMDc/whqW5scCY2y/fHTqyeKPjeCIihekCea0mFOzIoWTlgF8u7kj3umySJG1WVlnAw==" saltValue="2/llYQF3LZmuSpwZcFW9IvAFThzctRSvVEDCuKLgj2jOFgTC4q+AuIBMbfQb0zkvqLqVk7bEZQzcVYVex/H12w==" spinCount="100000" sheet="1" objects="1" scenarios="1" formatColumns="0" formatRows="0" autoFilter="0"/>
  <autoFilter ref="C116:K137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310 - VODOVOD</vt:lpstr>
      <vt:lpstr>SO 320 - VODOVODNI PŘÍPOJKY</vt:lpstr>
      <vt:lpstr>91 - OSTATNÍ NÁKLADY</vt:lpstr>
      <vt:lpstr>'91 - OSTATNÍ NÁKLADY'!Názvy_tisku</vt:lpstr>
      <vt:lpstr>'Rekapitulace stavby'!Názvy_tisku</vt:lpstr>
      <vt:lpstr>'SO 310 - VODOVOD'!Názvy_tisku</vt:lpstr>
      <vt:lpstr>'SO 320 - VODOVODNI PŘÍPOJKY'!Názvy_tisku</vt:lpstr>
      <vt:lpstr>'91 - OSTATNÍ NÁKLADY'!Oblast_tisku</vt:lpstr>
      <vt:lpstr>'Rekapitulace stavby'!Oblast_tisku</vt:lpstr>
      <vt:lpstr>'SO 310 - VODOVOD'!Oblast_tisku</vt:lpstr>
      <vt:lpstr>'SO 320 - VODOVODNI PŘÍPOJKY'!Oblast_tisku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2024-10-15T11:10:25Z</dcterms:created>
  <dcterms:modified xsi:type="dcterms:W3CDTF">2024-10-15T11:13:13Z</dcterms:modified>
</cp:coreProperties>
</file>