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ssi\Documents\Práce soukr\Fiala Roman\12 Likusáky Kraví hora\04 Rozpočty\"/>
    </mc:Choice>
  </mc:AlternateContent>
  <xr:revisionPtr revIDLastSave="0" documentId="13_ncr:11_{EDADC730-5FF6-47CD-AA04-D5909F5596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024-12-18 14 Pol" sheetId="12" r:id="rId4"/>
    <sheet name="2024-12-18 15 Pol" sheetId="13" r:id="rId5"/>
    <sheet name="2024-12-18 16 Pol" sheetId="14" r:id="rId6"/>
    <sheet name="2024-12-18 VRN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'2024-12-18 14 Pol'!$1:$7</definedName>
    <definedName name="_xlnm.Print_Titles" localSheetId="4">'2024-12-18 15 Pol'!$1:$7</definedName>
    <definedName name="_xlnm.Print_Titles" localSheetId="5">'2024-12-18 16 Pol'!$1:$7</definedName>
    <definedName name="_xlnm.Print_Titles" localSheetId="6">'2024-12-18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'2024-12-18 14 Pol'!$A$1:$Y$66</definedName>
    <definedName name="_xlnm.Print_Area" localSheetId="4">'2024-12-18 15 Pol'!$A$1:$Y$124</definedName>
    <definedName name="_xlnm.Print_Area" localSheetId="5">'2024-12-18 16 Pol'!$A$1:$Y$124</definedName>
    <definedName name="_xlnm.Print_Area" localSheetId="6">'2024-12-18 VRN Pol'!$A$1:$Y$22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G45" i="1"/>
  <c r="F45" i="1"/>
  <c r="G21" i="15"/>
  <c r="BA19" i="15"/>
  <c r="BA17" i="15"/>
  <c r="BA15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G11" i="15"/>
  <c r="I11" i="15"/>
  <c r="K11" i="15"/>
  <c r="M11" i="15"/>
  <c r="O11" i="15"/>
  <c r="Q11" i="15"/>
  <c r="V11" i="15"/>
  <c r="V8" i="15" s="1"/>
  <c r="G13" i="15"/>
  <c r="G14" i="15"/>
  <c r="I14" i="15"/>
  <c r="I13" i="15" s="1"/>
  <c r="K14" i="15"/>
  <c r="K13" i="15" s="1"/>
  <c r="M14" i="15"/>
  <c r="M13" i="15" s="1"/>
  <c r="O14" i="15"/>
  <c r="O13" i="15" s="1"/>
  <c r="Q14" i="15"/>
  <c r="Q13" i="15" s="1"/>
  <c r="V14" i="15"/>
  <c r="G16" i="15"/>
  <c r="I16" i="15"/>
  <c r="K16" i="15"/>
  <c r="M16" i="15"/>
  <c r="O16" i="15"/>
  <c r="Q16" i="15"/>
  <c r="V16" i="15"/>
  <c r="V13" i="15" s="1"/>
  <c r="G18" i="15"/>
  <c r="I18" i="15"/>
  <c r="K18" i="15"/>
  <c r="M18" i="15"/>
  <c r="O18" i="15"/>
  <c r="Q18" i="15"/>
  <c r="V18" i="15"/>
  <c r="AE21" i="15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G15" i="14"/>
  <c r="G16" i="14"/>
  <c r="M16" i="14" s="1"/>
  <c r="M15" i="14" s="1"/>
  <c r="I16" i="14"/>
  <c r="I15" i="14" s="1"/>
  <c r="K16" i="14"/>
  <c r="K15" i="14" s="1"/>
  <c r="O16" i="14"/>
  <c r="O15" i="14" s="1"/>
  <c r="Q16" i="14"/>
  <c r="Q15" i="14" s="1"/>
  <c r="V16" i="14"/>
  <c r="V15" i="14" s="1"/>
  <c r="G18" i="14"/>
  <c r="G17" i="14" s="1"/>
  <c r="I18" i="14"/>
  <c r="I17" i="14" s="1"/>
  <c r="K18" i="14"/>
  <c r="K17" i="14" s="1"/>
  <c r="O18" i="14"/>
  <c r="O17" i="14" s="1"/>
  <c r="Q18" i="14"/>
  <c r="Q17" i="14" s="1"/>
  <c r="V18" i="14"/>
  <c r="V17" i="14" s="1"/>
  <c r="G26" i="14"/>
  <c r="M26" i="14" s="1"/>
  <c r="M25" i="14" s="1"/>
  <c r="I26" i="14"/>
  <c r="I25" i="14" s="1"/>
  <c r="K26" i="14"/>
  <c r="K25" i="14" s="1"/>
  <c r="O26" i="14"/>
  <c r="O25" i="14" s="1"/>
  <c r="Q26" i="14"/>
  <c r="Q25" i="14" s="1"/>
  <c r="V26" i="14"/>
  <c r="V25" i="14" s="1"/>
  <c r="O33" i="14"/>
  <c r="G34" i="14"/>
  <c r="M34" i="14" s="1"/>
  <c r="I34" i="14"/>
  <c r="I33" i="14" s="1"/>
  <c r="K34" i="14"/>
  <c r="O34" i="14"/>
  <c r="Q34" i="14"/>
  <c r="V34" i="14"/>
  <c r="G37" i="14"/>
  <c r="M37" i="14" s="1"/>
  <c r="I37" i="14"/>
  <c r="K37" i="14"/>
  <c r="O37" i="14"/>
  <c r="Q37" i="14"/>
  <c r="V37" i="14"/>
  <c r="V33" i="14" s="1"/>
  <c r="G41" i="14"/>
  <c r="M41" i="14" s="1"/>
  <c r="M40" i="14" s="1"/>
  <c r="I41" i="14"/>
  <c r="I40" i="14" s="1"/>
  <c r="K41" i="14"/>
  <c r="K40" i="14" s="1"/>
  <c r="O41" i="14"/>
  <c r="O40" i="14" s="1"/>
  <c r="Q41" i="14"/>
  <c r="Q40" i="14" s="1"/>
  <c r="V41" i="14"/>
  <c r="V40" i="14" s="1"/>
  <c r="G43" i="14"/>
  <c r="M43" i="14" s="1"/>
  <c r="I43" i="14"/>
  <c r="K43" i="14"/>
  <c r="O43" i="14"/>
  <c r="Q43" i="14"/>
  <c r="V43" i="14"/>
  <c r="G49" i="14"/>
  <c r="M49" i="14" s="1"/>
  <c r="I49" i="14"/>
  <c r="K49" i="14"/>
  <c r="O49" i="14"/>
  <c r="Q49" i="14"/>
  <c r="V49" i="14"/>
  <c r="G53" i="14"/>
  <c r="M53" i="14" s="1"/>
  <c r="I53" i="14"/>
  <c r="K53" i="14"/>
  <c r="O53" i="14"/>
  <c r="Q53" i="14"/>
  <c r="V53" i="14"/>
  <c r="G58" i="14"/>
  <c r="M58" i="14" s="1"/>
  <c r="I58" i="14"/>
  <c r="K58" i="14"/>
  <c r="O58" i="14"/>
  <c r="Q58" i="14"/>
  <c r="V58" i="14"/>
  <c r="G61" i="14"/>
  <c r="M61" i="14" s="1"/>
  <c r="I61" i="14"/>
  <c r="K61" i="14"/>
  <c r="O61" i="14"/>
  <c r="Q61" i="14"/>
  <c r="V61" i="14"/>
  <c r="G64" i="14"/>
  <c r="M64" i="14" s="1"/>
  <c r="I64" i="14"/>
  <c r="K64" i="14"/>
  <c r="O64" i="14"/>
  <c r="Q64" i="14"/>
  <c r="V64" i="14"/>
  <c r="G67" i="14"/>
  <c r="G66" i="14" s="1"/>
  <c r="I67" i="14"/>
  <c r="I66" i="14" s="1"/>
  <c r="K67" i="14"/>
  <c r="K66" i="14" s="1"/>
  <c r="M67" i="14"/>
  <c r="M66" i="14" s="1"/>
  <c r="O67" i="14"/>
  <c r="O66" i="14" s="1"/>
  <c r="Q67" i="14"/>
  <c r="Q66" i="14" s="1"/>
  <c r="V67" i="14"/>
  <c r="V66" i="14" s="1"/>
  <c r="G70" i="14"/>
  <c r="I70" i="14"/>
  <c r="K70" i="14"/>
  <c r="O70" i="14"/>
  <c r="Q70" i="14"/>
  <c r="V70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3" i="14"/>
  <c r="M83" i="14" s="1"/>
  <c r="I83" i="14"/>
  <c r="K83" i="14"/>
  <c r="O83" i="14"/>
  <c r="Q83" i="14"/>
  <c r="V83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1" i="14"/>
  <c r="M91" i="14" s="1"/>
  <c r="I91" i="14"/>
  <c r="K91" i="14"/>
  <c r="O91" i="14"/>
  <c r="Q91" i="14"/>
  <c r="V91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3" i="14"/>
  <c r="M103" i="14" s="1"/>
  <c r="M102" i="14" s="1"/>
  <c r="I103" i="14"/>
  <c r="I102" i="14" s="1"/>
  <c r="K103" i="14"/>
  <c r="K102" i="14" s="1"/>
  <c r="O103" i="14"/>
  <c r="O102" i="14" s="1"/>
  <c r="Q103" i="14"/>
  <c r="Q102" i="14" s="1"/>
  <c r="V103" i="14"/>
  <c r="V102" i="14" s="1"/>
  <c r="G107" i="14"/>
  <c r="G106" i="14" s="1"/>
  <c r="I107" i="14"/>
  <c r="K107" i="14"/>
  <c r="O107" i="14"/>
  <c r="Q107" i="14"/>
  <c r="V107" i="14"/>
  <c r="G112" i="14"/>
  <c r="M112" i="14" s="1"/>
  <c r="I112" i="14"/>
  <c r="K112" i="14"/>
  <c r="O112" i="14"/>
  <c r="Q112" i="14"/>
  <c r="V112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AE123" i="14"/>
  <c r="F44" i="1" s="1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3" i="13"/>
  <c r="G14" i="13"/>
  <c r="I14" i="13"/>
  <c r="I13" i="13" s="1"/>
  <c r="K14" i="13"/>
  <c r="K13" i="13" s="1"/>
  <c r="M14" i="13"/>
  <c r="M13" i="13" s="1"/>
  <c r="O14" i="13"/>
  <c r="O13" i="13" s="1"/>
  <c r="Q14" i="13"/>
  <c r="Q13" i="13" s="1"/>
  <c r="V14" i="13"/>
  <c r="V13" i="13" s="1"/>
  <c r="G16" i="13"/>
  <c r="G15" i="13" s="1"/>
  <c r="I16" i="13"/>
  <c r="I15" i="13" s="1"/>
  <c r="K16" i="13"/>
  <c r="K15" i="13" s="1"/>
  <c r="O16" i="13"/>
  <c r="O15" i="13" s="1"/>
  <c r="Q16" i="13"/>
  <c r="Q15" i="13" s="1"/>
  <c r="V16" i="13"/>
  <c r="V15" i="13" s="1"/>
  <c r="G18" i="13"/>
  <c r="M18" i="13" s="1"/>
  <c r="M17" i="13" s="1"/>
  <c r="I18" i="13"/>
  <c r="I17" i="13" s="1"/>
  <c r="K18" i="13"/>
  <c r="K17" i="13" s="1"/>
  <c r="O18" i="13"/>
  <c r="O17" i="13" s="1"/>
  <c r="Q18" i="13"/>
  <c r="Q17" i="13" s="1"/>
  <c r="V18" i="13"/>
  <c r="V17" i="13" s="1"/>
  <c r="G26" i="13"/>
  <c r="G25" i="13" s="1"/>
  <c r="I26" i="13"/>
  <c r="I25" i="13" s="1"/>
  <c r="K26" i="13"/>
  <c r="K25" i="13" s="1"/>
  <c r="M26" i="13"/>
  <c r="M25" i="13" s="1"/>
  <c r="O26" i="13"/>
  <c r="O25" i="13" s="1"/>
  <c r="Q26" i="13"/>
  <c r="Q25" i="13" s="1"/>
  <c r="V26" i="13"/>
  <c r="V25" i="13" s="1"/>
  <c r="G34" i="13"/>
  <c r="M34" i="13" s="1"/>
  <c r="I34" i="13"/>
  <c r="K34" i="13"/>
  <c r="O34" i="13"/>
  <c r="Q34" i="13"/>
  <c r="V34" i="13"/>
  <c r="G37" i="13"/>
  <c r="M37" i="13" s="1"/>
  <c r="I37" i="13"/>
  <c r="K37" i="13"/>
  <c r="O37" i="13"/>
  <c r="Q37" i="13"/>
  <c r="V37" i="13"/>
  <c r="G41" i="13"/>
  <c r="M41" i="13" s="1"/>
  <c r="M40" i="13" s="1"/>
  <c r="I41" i="13"/>
  <c r="I40" i="13" s="1"/>
  <c r="K41" i="13"/>
  <c r="K40" i="13" s="1"/>
  <c r="O41" i="13"/>
  <c r="O40" i="13" s="1"/>
  <c r="Q41" i="13"/>
  <c r="Q40" i="13" s="1"/>
  <c r="V41" i="13"/>
  <c r="V40" i="13" s="1"/>
  <c r="G43" i="13"/>
  <c r="I43" i="13"/>
  <c r="K43" i="13"/>
  <c r="O43" i="13"/>
  <c r="Q43" i="13"/>
  <c r="V43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G58" i="13"/>
  <c r="M58" i="13" s="1"/>
  <c r="I58" i="13"/>
  <c r="K58" i="13"/>
  <c r="O58" i="13"/>
  <c r="Q58" i="13"/>
  <c r="V58" i="13"/>
  <c r="G61" i="13"/>
  <c r="M61" i="13" s="1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67" i="13"/>
  <c r="G66" i="13" s="1"/>
  <c r="I67" i="13"/>
  <c r="I66" i="13" s="1"/>
  <c r="K67" i="13"/>
  <c r="K66" i="13" s="1"/>
  <c r="O67" i="13"/>
  <c r="O66" i="13" s="1"/>
  <c r="Q67" i="13"/>
  <c r="Q66" i="13" s="1"/>
  <c r="V67" i="13"/>
  <c r="V66" i="13" s="1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3" i="13"/>
  <c r="M103" i="13" s="1"/>
  <c r="M102" i="13" s="1"/>
  <c r="I103" i="13"/>
  <c r="I102" i="13" s="1"/>
  <c r="K103" i="13"/>
  <c r="K102" i="13" s="1"/>
  <c r="O103" i="13"/>
  <c r="O102" i="13" s="1"/>
  <c r="Q103" i="13"/>
  <c r="Q102" i="13" s="1"/>
  <c r="V103" i="13"/>
  <c r="V102" i="13" s="1"/>
  <c r="G107" i="13"/>
  <c r="M107" i="13" s="1"/>
  <c r="I107" i="13"/>
  <c r="K107" i="13"/>
  <c r="O107" i="13"/>
  <c r="Q107" i="13"/>
  <c r="V107" i="13"/>
  <c r="G112" i="13"/>
  <c r="M112" i="13" s="1"/>
  <c r="I112" i="13"/>
  <c r="K112" i="13"/>
  <c r="O112" i="13"/>
  <c r="Q112" i="13"/>
  <c r="V112" i="13"/>
  <c r="G117" i="13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AE123" i="13"/>
  <c r="F43" i="1" s="1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4" i="12"/>
  <c r="M14" i="12" s="1"/>
  <c r="M13" i="12" s="1"/>
  <c r="I14" i="12"/>
  <c r="I13" i="12" s="1"/>
  <c r="K14" i="12"/>
  <c r="K13" i="12" s="1"/>
  <c r="O14" i="12"/>
  <c r="O13" i="12" s="1"/>
  <c r="Q14" i="12"/>
  <c r="Q13" i="12" s="1"/>
  <c r="V14" i="12"/>
  <c r="V13" i="12" s="1"/>
  <c r="O18" i="12"/>
  <c r="G19" i="12"/>
  <c r="M19" i="12" s="1"/>
  <c r="M18" i="12" s="1"/>
  <c r="I19" i="12"/>
  <c r="I18" i="12" s="1"/>
  <c r="K19" i="12"/>
  <c r="K18" i="12" s="1"/>
  <c r="O19" i="12"/>
  <c r="Q19" i="12"/>
  <c r="Q18" i="12" s="1"/>
  <c r="V19" i="12"/>
  <c r="V18" i="12" s="1"/>
  <c r="G22" i="12"/>
  <c r="G21" i="12" s="1"/>
  <c r="I22" i="12"/>
  <c r="I21" i="12" s="1"/>
  <c r="K22" i="12"/>
  <c r="K21" i="12" s="1"/>
  <c r="O22" i="12"/>
  <c r="O21" i="12" s="1"/>
  <c r="Q22" i="12"/>
  <c r="Q21" i="12" s="1"/>
  <c r="V22" i="12"/>
  <c r="V21" i="12" s="1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1" i="12"/>
  <c r="M31" i="12" s="1"/>
  <c r="I31" i="12"/>
  <c r="K31" i="12"/>
  <c r="O31" i="12"/>
  <c r="Q31" i="12"/>
  <c r="V31" i="12"/>
  <c r="G35" i="12"/>
  <c r="M35" i="12" s="1"/>
  <c r="I35" i="12"/>
  <c r="K35" i="12"/>
  <c r="O35" i="12"/>
  <c r="Q35" i="12"/>
  <c r="V35" i="12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V38" i="12"/>
  <c r="V37" i="12" s="1"/>
  <c r="G40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6" i="12"/>
  <c r="M56" i="12" s="1"/>
  <c r="M55" i="12" s="1"/>
  <c r="I56" i="12"/>
  <c r="I55" i="12" s="1"/>
  <c r="K56" i="12"/>
  <c r="K55" i="12" s="1"/>
  <c r="O56" i="12"/>
  <c r="O55" i="12" s="1"/>
  <c r="Q56" i="12"/>
  <c r="Q55" i="12" s="1"/>
  <c r="V56" i="12"/>
  <c r="V55" i="12" s="1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AE65" i="12"/>
  <c r="I20" i="1"/>
  <c r="I19" i="1"/>
  <c r="H45" i="1"/>
  <c r="I45" i="1" s="1"/>
  <c r="H40" i="1"/>
  <c r="J28" i="1"/>
  <c r="J26" i="1"/>
  <c r="G38" i="1"/>
  <c r="F38" i="1"/>
  <c r="J23" i="1"/>
  <c r="J24" i="1"/>
  <c r="J25" i="1"/>
  <c r="J27" i="1"/>
  <c r="E24" i="1"/>
  <c r="E26" i="1"/>
  <c r="I60" i="1" l="1"/>
  <c r="M107" i="14"/>
  <c r="M106" i="14" s="1"/>
  <c r="K106" i="14"/>
  <c r="V106" i="14"/>
  <c r="Q33" i="14"/>
  <c r="G25" i="14"/>
  <c r="G116" i="14"/>
  <c r="V82" i="14"/>
  <c r="O42" i="14"/>
  <c r="I61" i="1"/>
  <c r="O116" i="14"/>
  <c r="M42" i="14"/>
  <c r="Q106" i="14"/>
  <c r="V69" i="14"/>
  <c r="Q42" i="14"/>
  <c r="I69" i="14"/>
  <c r="G69" i="14"/>
  <c r="G42" i="14"/>
  <c r="K42" i="14"/>
  <c r="I82" i="14"/>
  <c r="K33" i="14"/>
  <c r="V116" i="14"/>
  <c r="M18" i="14"/>
  <c r="M17" i="14" s="1"/>
  <c r="I106" i="14"/>
  <c r="O69" i="14"/>
  <c r="O82" i="14"/>
  <c r="AF123" i="14"/>
  <c r="G44" i="1" s="1"/>
  <c r="H44" i="1" s="1"/>
  <c r="I44" i="1" s="1"/>
  <c r="I42" i="14"/>
  <c r="Q116" i="14"/>
  <c r="K82" i="14"/>
  <c r="K116" i="14"/>
  <c r="O106" i="14"/>
  <c r="K69" i="14"/>
  <c r="I116" i="14"/>
  <c r="Q82" i="14"/>
  <c r="Q69" i="14"/>
  <c r="V42" i="14"/>
  <c r="V33" i="13"/>
  <c r="M67" i="13"/>
  <c r="M66" i="13" s="1"/>
  <c r="O33" i="13"/>
  <c r="G17" i="13"/>
  <c r="I62" i="1" s="1"/>
  <c r="G42" i="13"/>
  <c r="V106" i="13"/>
  <c r="F41" i="1"/>
  <c r="V82" i="13"/>
  <c r="K106" i="13"/>
  <c r="I116" i="13"/>
  <c r="I106" i="13"/>
  <c r="O82" i="13"/>
  <c r="Q42" i="13"/>
  <c r="I33" i="13"/>
  <c r="M16" i="13"/>
  <c r="M15" i="13" s="1"/>
  <c r="M43" i="13"/>
  <c r="M42" i="13" s="1"/>
  <c r="Q106" i="13"/>
  <c r="G116" i="13"/>
  <c r="K69" i="13"/>
  <c r="O42" i="13"/>
  <c r="I42" i="13"/>
  <c r="I82" i="13"/>
  <c r="V69" i="13"/>
  <c r="G69" i="13"/>
  <c r="K42" i="13"/>
  <c r="G33" i="13"/>
  <c r="O69" i="13"/>
  <c r="K33" i="13"/>
  <c r="I59" i="1"/>
  <c r="K82" i="13"/>
  <c r="V116" i="13"/>
  <c r="Q116" i="13"/>
  <c r="O116" i="13"/>
  <c r="Q33" i="13"/>
  <c r="M106" i="13"/>
  <c r="Q82" i="13"/>
  <c r="Q69" i="13"/>
  <c r="I69" i="13"/>
  <c r="M117" i="13"/>
  <c r="M116" i="13" s="1"/>
  <c r="K116" i="13"/>
  <c r="O106" i="13"/>
  <c r="V42" i="13"/>
  <c r="I40" i="12"/>
  <c r="G18" i="12"/>
  <c r="I58" i="12"/>
  <c r="K58" i="12"/>
  <c r="G58" i="12"/>
  <c r="K23" i="12"/>
  <c r="G37" i="12"/>
  <c r="I67" i="1" s="1"/>
  <c r="K40" i="12"/>
  <c r="G23" i="12"/>
  <c r="O23" i="12"/>
  <c r="F42" i="1"/>
  <c r="V40" i="12"/>
  <c r="Q40" i="12"/>
  <c r="V23" i="12"/>
  <c r="M22" i="12"/>
  <c r="M21" i="12" s="1"/>
  <c r="V58" i="12"/>
  <c r="Q58" i="12"/>
  <c r="O40" i="12"/>
  <c r="Q23" i="12"/>
  <c r="O58" i="12"/>
  <c r="M9" i="12"/>
  <c r="M8" i="12" s="1"/>
  <c r="F39" i="1"/>
  <c r="AF65" i="12"/>
  <c r="I23" i="12"/>
  <c r="G55" i="12"/>
  <c r="AF21" i="15"/>
  <c r="G8" i="15"/>
  <c r="M82" i="14"/>
  <c r="M33" i="14"/>
  <c r="M70" i="14"/>
  <c r="M69" i="14" s="1"/>
  <c r="G33" i="14"/>
  <c r="G40" i="14"/>
  <c r="G82" i="14"/>
  <c r="G102" i="14"/>
  <c r="M119" i="14"/>
  <c r="M116" i="14" s="1"/>
  <c r="M82" i="13"/>
  <c r="M33" i="13"/>
  <c r="M69" i="13"/>
  <c r="M9" i="13"/>
  <c r="M8" i="13" s="1"/>
  <c r="G40" i="13"/>
  <c r="AF123" i="13"/>
  <c r="G43" i="1" s="1"/>
  <c r="H43" i="1" s="1"/>
  <c r="I43" i="1" s="1"/>
  <c r="G106" i="13"/>
  <c r="I71" i="1" s="1"/>
  <c r="I18" i="1" s="1"/>
  <c r="G82" i="13"/>
  <c r="G102" i="13"/>
  <c r="M40" i="12"/>
  <c r="M58" i="12"/>
  <c r="M23" i="12"/>
  <c r="G13" i="12"/>
  <c r="I63" i="1" s="1"/>
  <c r="G123" i="14" l="1"/>
  <c r="I65" i="1"/>
  <c r="I69" i="1"/>
  <c r="I68" i="1"/>
  <c r="I66" i="1"/>
  <c r="G123" i="13"/>
  <c r="I72" i="1"/>
  <c r="I70" i="1"/>
  <c r="I17" i="1" s="1"/>
  <c r="I64" i="1"/>
  <c r="I16" i="1"/>
  <c r="G65" i="12"/>
  <c r="G41" i="1"/>
  <c r="H41" i="1" s="1"/>
  <c r="I41" i="1" s="1"/>
  <c r="G39" i="1"/>
  <c r="G46" i="1" s="1"/>
  <c r="G25" i="1" s="1"/>
  <c r="A25" i="1" s="1"/>
  <c r="G42" i="1"/>
  <c r="H42" i="1"/>
  <c r="I42" i="1" s="1"/>
  <c r="F46" i="1"/>
  <c r="I75" i="1" l="1"/>
  <c r="J59" i="1" s="1"/>
  <c r="H39" i="1"/>
  <c r="J61" i="1"/>
  <c r="J67" i="1"/>
  <c r="I21" i="1"/>
  <c r="J68" i="1"/>
  <c r="G23" i="1"/>
  <c r="A23" i="1" s="1"/>
  <c r="G28" i="1"/>
  <c r="A26" i="1"/>
  <c r="G26" i="1"/>
  <c r="J74" i="1"/>
  <c r="J69" i="1"/>
  <c r="J65" i="1"/>
  <c r="J63" i="1"/>
  <c r="J60" i="1"/>
  <c r="J64" i="1"/>
  <c r="J71" i="1"/>
  <c r="J66" i="1"/>
  <c r="J70" i="1"/>
  <c r="J72" i="1"/>
  <c r="J73" i="1"/>
  <c r="I39" i="1"/>
  <c r="I46" i="1" s="1"/>
  <c r="H46" i="1"/>
  <c r="J62" i="1" l="1"/>
  <c r="J75" i="1" s="1"/>
  <c r="G24" i="1"/>
  <c r="A27" i="1" s="1"/>
  <c r="A24" i="1"/>
  <c r="J41" i="1"/>
  <c r="J45" i="1"/>
  <c r="J44" i="1"/>
  <c r="J39" i="1"/>
  <c r="J46" i="1" s="1"/>
  <c r="J43" i="1"/>
  <c r="J42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</author>
  </authors>
  <commentList>
    <comment ref="S6" authorId="0" shapeId="0" xr:uid="{9E56C4B4-3568-4CB1-B49B-B12B24F0D9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9442B3B-9A0E-41DA-B450-C67E89B19C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</author>
  </authors>
  <commentList>
    <comment ref="S6" authorId="0" shapeId="0" xr:uid="{80427F7A-9216-43B6-8589-7AB3BD6248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5EAE41-A0C2-4199-9185-FA8DF377B6E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</author>
  </authors>
  <commentList>
    <comment ref="S6" authorId="0" shapeId="0" xr:uid="{29A7E1CE-1F15-4F2F-B0B2-1D81F54265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8DA038-D11A-44FB-A5F3-541D429888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Alessi</author>
  </authors>
  <commentList>
    <comment ref="S6" authorId="0" shapeId="0" xr:uid="{159286DA-D21D-4A58-AB86-96F1AB630F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F2C2F9-45EA-42B8-8285-16772E702D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<sst xmlns="http://schemas.openxmlformats.org/spreadsheetml/2006/main" count="1712" uniqueCount="321">
  <si>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</si>
  <si>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</si>
  <si>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</si>
  <si>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</si>
  <si>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</si>
  <si>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</si>
  <si>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</si>
  <si>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</si>
  <si>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</si>
  <si>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</si>
  <si>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</si>
  <si>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</si>
  <si>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</si>
  <si>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</si>
  <si>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</si>
  <si>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</si>
  <si>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</si>
  <si>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</si>
  <si>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</si>
  <si>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</si>
  <si>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</si>
  <si>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</si>
  <si>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</si>
  <si>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</si>
  <si>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</si>
  <si>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</si>
  <si>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</si>
  <si>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</si>
  <si>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</si>
  <si>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</si>
  <si>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</si>
  <si>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</si>
  <si>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</si>
  <si>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</si>
  <si>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</si>
  <si>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</si>
  <si>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</si>
  <si>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</si>
  <si>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</si>
  <si>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</si>
  <si>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</si>
  <si>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</si>
  <si>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</si>
  <si>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2024-12-18</t>
  </si>
  <si>
    <t>Požárně bezpečnostní řešení stavby</t>
  </si>
  <si>
    <t>Stavba</t>
  </si>
  <si>
    <t>Stavební objekt</t>
  </si>
  <si>
    <t>Likusové objekty Kraví hora</t>
  </si>
  <si>
    <t>14</t>
  </si>
  <si>
    <t>Objekt 14</t>
  </si>
  <si>
    <t>15</t>
  </si>
  <si>
    <t>Objekt 15</t>
  </si>
  <si>
    <t>16</t>
  </si>
  <si>
    <t>Objekt 16</t>
  </si>
  <si>
    <t>VRN</t>
  </si>
  <si>
    <t>Vedlejší rozpočtové náklady</t>
  </si>
  <si>
    <t>Celkem za stavbu</t>
  </si>
  <si>
    <t>CZK</t>
  </si>
  <si>
    <t>#POPS</t>
  </si>
  <si>
    <t>Popis stavby: 2024-12-18 - Požárně bezpečnostní řešení stavby</t>
  </si>
  <si>
    <t>#POPO</t>
  </si>
  <si>
    <t>Popis objektu: 2024-12-18 - Likusové objekty Kraví hora</t>
  </si>
  <si>
    <t>#POPR</t>
  </si>
  <si>
    <t>Popis rozpočtu: 14 - Objekt 14</t>
  </si>
  <si>
    <t>Popis rozpočtu: 15 - Objekt 15</t>
  </si>
  <si>
    <t>Popis rozpočtu: 16 - Objekt 16</t>
  </si>
  <si>
    <t>Popis rozpočtu: VRN - Vedlejší rozpočtové náklady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</si>
  <si>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</si>
  <si>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</si>
  <si>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</si>
  <si>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</si>
  <si>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</si>
  <si>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</si>
  <si>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</si>
  <si>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</si>
  <si>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</si>
  <si>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</si>
  <si>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</si>
  <si>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</si>
  <si>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</si>
  <si>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</si>
  <si>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</si>
  <si>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</si>
  <si>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</si>
  <si>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</si>
  <si>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</si>
  <si>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</si>
  <si>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735</t>
  </si>
  <si>
    <t>Otopná tělesa</t>
  </si>
  <si>
    <t>766</t>
  </si>
  <si>
    <t>Konstrukce truhlářské, okna a dveře</t>
  </si>
  <si>
    <t>784</t>
  </si>
  <si>
    <t>Malby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</si>
  <si>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</si>
  <si>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</si>
  <si>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</si>
  <si>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</si>
  <si>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</si>
  <si>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</si>
  <si>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</si>
  <si>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</si>
  <si>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</si>
  <si>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</si>
  <si>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</si>
  <si>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</si>
  <si>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</si>
  <si>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</si>
  <si>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</si>
  <si>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</si>
  <si>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</si>
  <si>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</si>
  <si>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</si>
  <si>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</si>
  <si>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</si>
  <si>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</si>
  <si>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</si>
  <si>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</si>
  <si>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</si>
  <si>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</si>
  <si>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</si>
  <si>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</si>
  <si>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</si>
  <si>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</si>
  <si>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</si>
  <si>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</si>
  <si>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</si>
  <si>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</si>
  <si>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</si>
  <si>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</si>
  <si>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612409991RT2</t>
  </si>
  <si>
    <t>Začištění omítek kolem oken, dveří a obkladů apod. s použitím suché maltové směsi</t>
  </si>
  <si>
    <t>m</t>
  </si>
  <si>
    <t>801-4</t>
  </si>
  <si>
    <t>RTS 24/ II</t>
  </si>
  <si>
    <t>Práce</t>
  </si>
  <si>
    <t>Běžná</t>
  </si>
  <si>
    <t>POL1_</t>
  </si>
  <si>
    <t>z m.č. 101 : 2*(2,18*2+1,1)</t>
  </si>
  <si>
    <t>VV</t>
  </si>
  <si>
    <t>mezi m.č. 101 a 102 : 2*(2,00*2+0,9)</t>
  </si>
  <si>
    <t>z m.č. 127 : 2*(2,18*2+1,1)</t>
  </si>
  <si>
    <t>631313-01</t>
  </si>
  <si>
    <t>Oprava podlahy v místě bourané zárubně (bourání uvolněných prvků, dobetonávka, a.j)</t>
  </si>
  <si>
    <t>kus</t>
  </si>
  <si>
    <t>Vlastní</t>
  </si>
  <si>
    <t>Indiv</t>
  </si>
  <si>
    <t>POP</t>
  </si>
  <si>
    <t>z m.č. 101 : 1</t>
  </si>
  <si>
    <t>mezi m.č. 101 a 102 : 1</t>
  </si>
  <si>
    <t>z m.č. 127 : 1</t>
  </si>
  <si>
    <t>642942111RT5</t>
  </si>
  <si>
    <t>Osazení zárubní dveřních ocelových bez dveřních křídel, do zdiva včetně kotvení, na jakoukoliv cementovou maltu, s vybetonováním prahu v zárubni a s osazením špalíků nebo latí pro dřevěný práh  včetně dodávky zárubní  900 x 1970 x 100 mm, Zárubeň kovová pro zdění; průchozí š. = 900 mm; průchozí v. = 1970 mm; tl. stěny = 100 mm; povrchová úprava: základní nátěr</t>
  </si>
  <si>
    <t>801-1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</si>
  <si>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</si>
  <si>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</si>
  <si>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m2</t>
  </si>
  <si>
    <t>968061125R00</t>
  </si>
  <si>
    <t>Vyvěšení nebo zavěšení dřevěných křídel dveří, plochy do 2 m2</t>
  </si>
  <si>
    <t>801-3</t>
  </si>
  <si>
    <t>oken, dveří a vrat, s uložením a opětovným zavěšením po provedení stavebních změn,</t>
  </si>
  <si>
    <t>SPI</t>
  </si>
  <si>
    <t>968061126R00</t>
  </si>
  <si>
    <t>Vyvěšení nebo zavěšení dřevěných křídel dveří, plochy přes 2 m2</t>
  </si>
  <si>
    <t>968062456R00</t>
  </si>
  <si>
    <t>Vybourání dřevěných rámů dveřních zárubní, plochy přes 2 m2</t>
  </si>
  <si>
    <t>včetně pomocného lešení o výšce podlahy do 1900 mm a pro zatížení do 1,5 kPa  (150 kg/m2),</t>
  </si>
  <si>
    <t>z m.č. 101 : 1,1*2,18</t>
  </si>
  <si>
    <t>z m.č. 127 : 1,1*2,18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</si>
  <si>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</si>
  <si>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</si>
  <si>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mezi m.č. 101 a 102 : 0,9*2,0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</si>
  <si>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</si>
  <si>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</si>
  <si>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</si>
  <si>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</si>
  <si>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</si>
  <si>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</si>
  <si>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766711021RT3</t>
  </si>
  <si>
    <t>Montáž otvorových prvků plastových vstupních dveří, na úchytky a chemické kotvy</t>
  </si>
  <si>
    <t>800-766</t>
  </si>
  <si>
    <t>z m.č. 101 : 1,1*2+2,18*2</t>
  </si>
  <si>
    <t>z m.č. 127 : 1,1*2+2,18*2</t>
  </si>
  <si>
    <t>766661122R00</t>
  </si>
  <si>
    <t>Montáž dveřních křídel kompletizovaných otevíravých ,  , do ocelové nebo fošnové zárubně, jednokřídlových, šířky přes 800 mm</t>
  </si>
  <si>
    <t>Odkaz na mn. položky pořadí 3 : 1,00000</t>
  </si>
  <si>
    <t>766670021R00</t>
  </si>
  <si>
    <t xml:space="preserve">Doplňky ke dveřním křídlům - montáž </t>
  </si>
  <si>
    <t>Odkaz na mn. položky pořadí 9 : 1,00000</t>
  </si>
  <si>
    <t>549146420R</t>
  </si>
  <si>
    <t>kování bezpečnostní klika - klika; povrch Cr; bezpečnostní třída 3</t>
  </si>
  <si>
    <t>SPCM</t>
  </si>
  <si>
    <t>Specifikace</t>
  </si>
  <si>
    <t>POL3_</t>
  </si>
  <si>
    <t>Odkaz na mn. položky pořadí 10 : 1,00000</t>
  </si>
  <si>
    <t>611601204R</t>
  </si>
  <si>
    <t>Dveře dřevěné jednostranně otevíravé; šířka = 900 mm; výška = 1 970 mm; počet křídel: 1; povrchová úprava: CPL; struktura povrchu: oboustranně hladká; míra zasklení: plné křídlo</t>
  </si>
  <si>
    <t>611741-01</t>
  </si>
  <si>
    <t>Dveře plastové vchodové s panikovým kováním 1100 x 2180 mm, včetně rámu</t>
  </si>
  <si>
    <t>998766101R00</t>
  </si>
  <si>
    <t>Přesun hmot pro konstrukce truhlářské v objektech výšky do 6 m</t>
  </si>
  <si>
    <t>50 m vodorovně</t>
  </si>
  <si>
    <t>784195212R00</t>
  </si>
  <si>
    <t>Malby z malířských směsí otěruvzdorných,  , bělost 82 %, dvojnásobné, Hmota nátěrová typ: malířská; funkce: dekorační; barva: bílá; lesk: matný (G3)</t>
  </si>
  <si>
    <t>800-784</t>
  </si>
  <si>
    <t>lokální vyspravení maleb u bouraných dveří : 3*5,0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</si>
  <si>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</si>
  <si>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</si>
  <si>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</si>
  <si>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</si>
  <si>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</si>
  <si>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</si>
  <si>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</si>
  <si>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</si>
  <si>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</si>
  <si>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</si>
  <si>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</si>
  <si>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</si>
  <si>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SUM</t>
  </si>
  <si>
    <t>END</t>
  </si>
  <si>
    <t>317944313RT2</t>
  </si>
  <si>
    <t>Dodání a osazení válcovaných nosníků do připravených otvorů profil I 140, Tyč ocelová válcovaná za tepla průřez: I; značka: S235JR (1.0038); h = 140 mm; b = 66 mm; s = 5,7 mm; t = 8,6 mm</t>
  </si>
  <si>
    <t>bez zazdění hlav, s nařezáním nosníků na potřebný rozměr,</t>
  </si>
  <si>
    <t xml:space="preserve">I č. 14 má hmotnost 14,3 kg/m : </t>
  </si>
  <si>
    <t>mezi m.č. 134 a m.č. 121 : 2*(2,4*14,3)/1000*1,05</t>
  </si>
  <si>
    <t>3470131-01</t>
  </si>
  <si>
    <t>Předstěna SDK,1xRF 12,5mm, osazení na vruty na původní kci (bez podkladní ocel.kce)</t>
  </si>
  <si>
    <t>413232211R00</t>
  </si>
  <si>
    <t>Zazdívka zhlaví jakýmikoliv cihlami pálenými válcovaných nosníků výšky do 150 mm, Prvek zdicí pálený funkce: cihla plná; dl = 290 mm; š = 140 mm; v = 65 mm; fb = 20,0 N/mm2</t>
  </si>
  <si>
    <t>z m.č. 135 : 2*(2,00*2+0,9)</t>
  </si>
  <si>
    <t>z m.č. 122 : 2*(2,00*2+0,9)</t>
  </si>
  <si>
    <t>z m.č. 101 : 2*(2,0*2+1,8)</t>
  </si>
  <si>
    <t>z m.č. 101 : 1*(2,18*2+2,0)</t>
  </si>
  <si>
    <t>z m.č. 121 : 1*(2,18*2+2,0)</t>
  </si>
  <si>
    <t>z m.č. 135 do m.č. 121 : 2*(2,0*2+1,9)</t>
  </si>
  <si>
    <t>z m.č. 135 : 1</t>
  </si>
  <si>
    <t>z m.č. 122 : 1</t>
  </si>
  <si>
    <t>z m.č. 121 : 1</t>
  </si>
  <si>
    <t>z m.č. 135 do m.č. 121 : 1</t>
  </si>
  <si>
    <t>6429442-1RTx</t>
  </si>
  <si>
    <t>Osazení ocelových zárubní dodatečně nad 2,5 m2., včetně dodávky zárubně 1800 x 1970 x 100 mm</t>
  </si>
  <si>
    <t>z m.č. 134 do m.č. 121 : 1</t>
  </si>
  <si>
    <t>z m.č. 101 : 2</t>
  </si>
  <si>
    <t>z m.č. 121 : 2</t>
  </si>
  <si>
    <t>z m.č. 101 : (1,8*2,0)+(2,0*2,18)</t>
  </si>
  <si>
    <t>z m.č. 121 : (2,0*2,18)</t>
  </si>
  <si>
    <t>z m.č. 135 : 1,9*2,0</t>
  </si>
  <si>
    <t>z m.č. 122 : 0,9*2,0</t>
  </si>
  <si>
    <t>z m.č. 135 : 0,9*2,0</t>
  </si>
  <si>
    <t>971033641R00</t>
  </si>
  <si>
    <t>Vybourání otvorů ve zdivu cihelném z jakýchkoliv cihel pálených  na jakoukoliv maltu vápenou nebo vápenocementovou, plochy do 4 m2, tloušťky do 300 mm</t>
  </si>
  <si>
    <t>m3</t>
  </si>
  <si>
    <t>základovém nebo nadzákladovém,</t>
  </si>
  <si>
    <t>mezi m.č. 134 a m.č. 121 : 1*(1,9*2,0)</t>
  </si>
  <si>
    <t>974031164R00</t>
  </si>
  <si>
    <t>Vysekání rýh v jakémkoliv zdivu cihelném v ploše  do hloubky 150 mm, šířky do 150 mm</t>
  </si>
  <si>
    <t>mezi m.č. 134 a m.č. 121 : 2*2,4</t>
  </si>
  <si>
    <t>735111810R00</t>
  </si>
  <si>
    <t>Demontáž radiátorů litinových článkových</t>
  </si>
  <si>
    <t>800-731</t>
  </si>
  <si>
    <t>Poznámka: 12 ks otopných těles (předpokládá se, že jedno otopné těleso má otopnou plochu cca 10 m2) : 12*10,0</t>
  </si>
  <si>
    <t>735110911R00</t>
  </si>
  <si>
    <t>Opravy otopných těles článkových litinových přetěsnění radiátorové růžice</t>
  </si>
  <si>
    <t>735191902R00</t>
  </si>
  <si>
    <t>Ostatní opravy otopných těles vyzkoušení otopných těles po opravě tlakem  litinových</t>
  </si>
  <si>
    <t>Odkaz na mn. položky pořadí 16 : 120,00000</t>
  </si>
  <si>
    <t>735191905R00</t>
  </si>
  <si>
    <t>Ostatní opravy otopných těles odvzdušnění   otopných těles</t>
  </si>
  <si>
    <t>735191910R00</t>
  </si>
  <si>
    <t>Ostatní opravy otopných těles napuštění vody do otopného systému včetně potrubí (bez kotle a ohříváků)  otopných těles</t>
  </si>
  <si>
    <t>735192911R00</t>
  </si>
  <si>
    <t>Ostatní opravy otopných těles zpětná montáž otopných těles článkových  litinových</t>
  </si>
  <si>
    <t>735494811R00</t>
  </si>
  <si>
    <t>Vypuštění vody z otopných soustav bez kotlů, ohříváků, zásobníků a nádrží</t>
  </si>
  <si>
    <t>( bez kotlů, ohříváků, zásobníků a nádrží )</t>
  </si>
  <si>
    <t>998735101R00</t>
  </si>
  <si>
    <t>Přesun hmot pro otopná tělesa v objektech výšky do 6 m</t>
  </si>
  <si>
    <t>z m.č. 101 : 2,0*2+2,18*2</t>
  </si>
  <si>
    <t>z m.č. 121 : 2,0*2+2,18*2</t>
  </si>
  <si>
    <t>1+1</t>
  </si>
  <si>
    <t>766661142R00</t>
  </si>
  <si>
    <t>Montáž dveřních křídel kompletizovaných otevíravých ,  , do ocelové nebo fošnové zárubně, dvoukřídlových, šířky přes 1450 mm</t>
  </si>
  <si>
    <t>Odkaz na mn. položky pořadí 25 : 2,00000</t>
  </si>
  <si>
    <t>Odkaz na mn. položky pořadí 27 : 2,00000</t>
  </si>
  <si>
    <t>6116012-01</t>
  </si>
  <si>
    <t>Dveře dřevěné interiérové 1800 x 1970 mm D, CPL, plné, vč. panikového kování</t>
  </si>
  <si>
    <t>Odkaz na mn. položky pořadí 26 : 2,00000</t>
  </si>
  <si>
    <t>611741-11</t>
  </si>
  <si>
    <t>Dveře plastové vchodové s panikovým kováním 2000 x 2180 mm, včetně rámu</t>
  </si>
  <si>
    <t>lokální vyspravení maleb u bouraných dveří : 6*5,0</t>
  </si>
  <si>
    <t>Odkaz na mn. položky pořadí 2 : 134,00000</t>
  </si>
  <si>
    <t>6501-01</t>
  </si>
  <si>
    <t>Demontáž elektro</t>
  </si>
  <si>
    <t>hod</t>
  </si>
  <si>
    <t xml:space="preserve">Poznámka: : </t>
  </si>
  <si>
    <t xml:space="preserve">Práce spočívají v tom, že se sinoproudé přístroje(krabice, vypínače, zásuvky) a kabelové trasy demontují tak, aby bylo možné podložit sádrokartonový panel. : </t>
  </si>
  <si>
    <t xml:space="preserve">Nepředpokládá se, že by se kabely a silnoproudé přístroje elektricky rozpojovaly. : </t>
  </si>
  <si>
    <t>42</t>
  </si>
  <si>
    <t>6501-02</t>
  </si>
  <si>
    <t>Montáže elektro</t>
  </si>
  <si>
    <t xml:space="preserve">Poznámky: : </t>
  </si>
  <si>
    <t xml:space="preserve">Po demontáži a osazení SDK bude druhým krokem demontované přístroje a kabelové trasy zpětně namontovat. : </t>
  </si>
  <si>
    <t>84</t>
  </si>
  <si>
    <t>Odkaz na mn. položky pořadí 2 : 132,50000</t>
  </si>
  <si>
    <t>41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</si>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</sst>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hNXHXx7w582ABGe7pWA1+5QARor/LdZp+pxBNzdQxrzpfYimO0VnT513dM9acJhHrkkfGV9FnE/8zaSC3oS1xQ==" saltValue="5Z81nyxqbDwP02slQla7Q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SUMIF(F59:F74,A16,I59:I74)+SUMIF(F59:F74,"PSU",I59:I74)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SUMIF(F59:F74,A17,I59:I74)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SUMIF(F59:F74,A18,I59:I74)</f>
        <v>0</v>
      </c>
      <c r="J18" s="85"/>
    </row>
    <row r="19" spans="1:10" ht="23.25" customHeight="1" x14ac:dyDescent="0.2">
      <c r="A19" s="194" t="s">
        <v>98</v>
      </c>
      <c r="B19" s="38" t="s">
        <v>27</v>
      </c>
      <c r="C19" s="62"/>
      <c r="D19" s="63"/>
      <c r="E19" s="83"/>
      <c r="F19" s="84"/>
      <c r="G19" s="83"/>
      <c r="H19" s="84"/>
      <c r="I19" s="83">
        <f>SUMIF(F59:F74,A19,I59:I74)</f>
        <v>0</v>
      </c>
      <c r="J19" s="85"/>
    </row>
    <row r="20" spans="1:10" ht="23.25" customHeight="1" x14ac:dyDescent="0.2">
      <c r="A20" s="194" t="s">
        <v>99</v>
      </c>
      <c r="B20" s="38" t="s">
        <v>28</v>
      </c>
      <c r="C20" s="62"/>
      <c r="D20" s="63"/>
      <c r="E20" s="83"/>
      <c r="F20" s="84"/>
      <c r="G20" s="83"/>
      <c r="H20" s="84"/>
      <c r="I20" s="83">
        <f>SUMIF(F59:F74,A20,I59:I74)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'2024-12-18 14 Pol'!AE65+'2024-12-18 15 Pol'!AE123+'2024-12-18 16 Pol'!AE123+'2024-12-18 VRN Pol'!AE21</f>
        <v>0</v>
      </c>
      <c r="G39" s="147">
        <f>'2024-12-18 14 Pol'!AF65+'2024-12-18 15 Pol'!AF123+'2024-12-18 16 Pol'!AF123+'2024-12-18 VRN Pol'!AF21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43</v>
      </c>
      <c r="C41" s="151" t="s">
        <v>47</v>
      </c>
      <c r="D41" s="151"/>
      <c r="E41" s="151"/>
      <c r="F41" s="152">
        <f>'2024-12-18 14 Pol'!AE65+'2024-12-18 15 Pol'!AE123+'2024-12-18 16 Pol'!AE123+'2024-12-18 VRN Pol'!AE21</f>
        <v>0</v>
      </c>
      <c r="G41" s="153">
        <f>'2024-12-18 14 Pol'!AF65+'2024-12-18 15 Pol'!AF123+'2024-12-18 16 Pol'!AF123+'2024-12-18 VRN Pol'!AF21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48</v>
      </c>
      <c r="C42" s="145" t="s">
        <v>49</v>
      </c>
      <c r="D42" s="145"/>
      <c r="E42" s="145"/>
      <c r="F42" s="156">
        <f>'2024-12-18 14 Pol'!AE65</f>
        <v>0</v>
      </c>
      <c r="G42" s="148">
        <f>'2024-12-18 14 Pol'!AF65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50</v>
      </c>
      <c r="C43" s="145" t="s">
        <v>51</v>
      </c>
      <c r="D43" s="145"/>
      <c r="E43" s="145"/>
      <c r="F43" s="156">
        <f>'2024-12-18 15 Pol'!AE123</f>
        <v>0</v>
      </c>
      <c r="G43" s="148">
        <f>'2024-12-18 15 Pol'!AF123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52</v>
      </c>
      <c r="C44" s="145" t="s">
        <v>53</v>
      </c>
      <c r="D44" s="145"/>
      <c r="E44" s="145"/>
      <c r="F44" s="156">
        <f>'2024-12-18 16 Pol'!AE123</f>
        <v>0</v>
      </c>
      <c r="G44" s="148">
        <f>'2024-12-18 16 Pol'!AF123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54</v>
      </c>
      <c r="C45" s="145" t="s">
        <v>55</v>
      </c>
      <c r="D45" s="145"/>
      <c r="E45" s="145"/>
      <c r="F45" s="156">
        <f>'2024-12-18 VRN Pol'!AE21</f>
        <v>0</v>
      </c>
      <c r="G45" s="148">
        <f>'2024-12-18 VRN Pol'!AF21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56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60</v>
      </c>
      <c r="B49" t="s">
        <v>61</v>
      </c>
    </row>
    <row r="50" spans="1:10" x14ac:dyDescent="0.2">
      <c r="A50" t="s">
        <v>62</v>
      </c>
      <c r="B50" t="s">
        <v>63</v>
      </c>
    </row>
    <row r="51" spans="1:10" x14ac:dyDescent="0.2">
      <c r="A51" t="s">
        <v>62</v>
      </c>
      <c r="B51" t="s">
        <v>64</v>
      </c>
    </row>
    <row r="52" spans="1:10" x14ac:dyDescent="0.2">
      <c r="A52" t="s">
        <v>62</v>
      </c>
      <c r="B52" t="s">
        <v>65</v>
      </c>
    </row>
    <row r="53" spans="1:10" x14ac:dyDescent="0.2">
      <c r="A53" t="s">
        <v>62</v>
      </c>
      <c r="B53" t="s">
        <v>66</v>
      </c>
    </row>
    <row r="56" spans="1:10" ht="15.75" x14ac:dyDescent="0.25">
      <c r="B56" s="173" t="s">
        <v>67</v>
      </c>
    </row>
    <row r="58" spans="1:10" ht="25.5" customHeight="1" x14ac:dyDescent="0.2">
      <c r="A58" s="175"/>
      <c r="B58" s="178" t="s">
        <v>17</v>
      </c>
      <c r="C58" s="178" t="s">
        <v>5</v>
      </c>
      <c r="D58" s="179"/>
      <c r="E58" s="179"/>
      <c r="F58" s="180" t="s">
        <v>68</v>
      </c>
      <c r="G58" s="180"/>
      <c r="H58" s="180"/>
      <c r="I58" s="180" t="s">
        <v>29</v>
      </c>
      <c r="J58" s="180" t="s">
        <v>0</v>
      </c>
    </row>
    <row r="59" spans="1:10" ht="36.75" customHeight="1" x14ac:dyDescent="0.2">
      <c r="A59" s="176"/>
      <c r="B59" s="181" t="s">
        <v>69</v>
      </c>
      <c r="C59" s="182" t="s">
        <v>70</v>
      </c>
      <c r="D59" s="183"/>
      <c r="E59" s="183"/>
      <c r="F59" s="190" t="s">
        <v>24</v>
      </c>
      <c r="G59" s="191"/>
      <c r="H59" s="191"/>
      <c r="I59" s="191">
        <f>'2024-12-18 15 Pol'!G8+'2024-12-18 16 Pol'!G8</f>
        <v>0</v>
      </c>
      <c r="J59" s="187" t="str">
        <f>IF(I75=0,"",I59/I75*100)</f>
        <v/>
      </c>
    </row>
    <row r="60" spans="1:10" ht="36.75" customHeight="1" x14ac:dyDescent="0.2">
      <c r="A60" s="176"/>
      <c r="B60" s="181" t="s">
        <v>71</v>
      </c>
      <c r="C60" s="182" t="s">
        <v>72</v>
      </c>
      <c r="D60" s="183"/>
      <c r="E60" s="183"/>
      <c r="F60" s="190" t="s">
        <v>24</v>
      </c>
      <c r="G60" s="191"/>
      <c r="H60" s="191"/>
      <c r="I60" s="191">
        <f>'2024-12-18 15 Pol'!G13+'2024-12-18 16 Pol'!G13</f>
        <v>0</v>
      </c>
      <c r="J60" s="187" t="str">
        <f>IF(I75=0,"",I60/I75*100)</f>
        <v/>
      </c>
    </row>
    <row r="61" spans="1:10" ht="36.75" customHeight="1" x14ac:dyDescent="0.2">
      <c r="A61" s="176"/>
      <c r="B61" s="181" t="s">
        <v>73</v>
      </c>
      <c r="C61" s="182" t="s">
        <v>74</v>
      </c>
      <c r="D61" s="183"/>
      <c r="E61" s="183"/>
      <c r="F61" s="190" t="s">
        <v>24</v>
      </c>
      <c r="G61" s="191"/>
      <c r="H61" s="191"/>
      <c r="I61" s="191">
        <f>'2024-12-18 15 Pol'!G15+'2024-12-18 16 Pol'!G15</f>
        <v>0</v>
      </c>
      <c r="J61" s="187" t="str">
        <f>IF(I75=0,"",I61/I75*100)</f>
        <v/>
      </c>
    </row>
    <row r="62" spans="1:10" ht="36.75" customHeight="1" x14ac:dyDescent="0.2">
      <c r="A62" s="176"/>
      <c r="B62" s="181" t="s">
        <v>75</v>
      </c>
      <c r="C62" s="182" t="s">
        <v>76</v>
      </c>
      <c r="D62" s="183"/>
      <c r="E62" s="183"/>
      <c r="F62" s="190" t="s">
        <v>24</v>
      </c>
      <c r="G62" s="191"/>
      <c r="H62" s="191"/>
      <c r="I62" s="191">
        <f>'2024-12-18 14 Pol'!G8+'2024-12-18 15 Pol'!G17+'2024-12-18 16 Pol'!G17</f>
        <v>0</v>
      </c>
      <c r="J62" s="187" t="str">
        <f>IF(I75=0,"",I62/I75*100)</f>
        <v/>
      </c>
    </row>
    <row r="63" spans="1:10" ht="36.75" customHeight="1" x14ac:dyDescent="0.2">
      <c r="A63" s="176"/>
      <c r="B63" s="181" t="s">
        <v>77</v>
      </c>
      <c r="C63" s="182" t="s">
        <v>78</v>
      </c>
      <c r="D63" s="183"/>
      <c r="E63" s="183"/>
      <c r="F63" s="190" t="s">
        <v>24</v>
      </c>
      <c r="G63" s="191"/>
      <c r="H63" s="191"/>
      <c r="I63" s="191">
        <f>'2024-12-18 14 Pol'!G13+'2024-12-18 15 Pol'!G25+'2024-12-18 16 Pol'!G25</f>
        <v>0</v>
      </c>
      <c r="J63" s="187" t="str">
        <f>IF(I75=0,"",I63/I75*100)</f>
        <v/>
      </c>
    </row>
    <row r="64" spans="1:10" ht="36.75" customHeight="1" x14ac:dyDescent="0.2">
      <c r="A64" s="176"/>
      <c r="B64" s="181" t="s">
        <v>79</v>
      </c>
      <c r="C64" s="182" t="s">
        <v>80</v>
      </c>
      <c r="D64" s="183"/>
      <c r="E64" s="183"/>
      <c r="F64" s="190" t="s">
        <v>24</v>
      </c>
      <c r="G64" s="191"/>
      <c r="H64" s="191"/>
      <c r="I64" s="191">
        <f>'2024-12-18 14 Pol'!G18+'2024-12-18 15 Pol'!G33+'2024-12-18 16 Pol'!G33</f>
        <v>0</v>
      </c>
      <c r="J64" s="187" t="str">
        <f>IF(I75=0,"",I64/I75*100)</f>
        <v/>
      </c>
    </row>
    <row r="65" spans="1:10" ht="36.75" customHeight="1" x14ac:dyDescent="0.2">
      <c r="A65" s="176"/>
      <c r="B65" s="181" t="s">
        <v>81</v>
      </c>
      <c r="C65" s="182" t="s">
        <v>82</v>
      </c>
      <c r="D65" s="183"/>
      <c r="E65" s="183"/>
      <c r="F65" s="190" t="s">
        <v>24</v>
      </c>
      <c r="G65" s="191"/>
      <c r="H65" s="191"/>
      <c r="I65" s="191">
        <f>'2024-12-18 14 Pol'!G21+'2024-12-18 15 Pol'!G40+'2024-12-18 16 Pol'!G40</f>
        <v>0</v>
      </c>
      <c r="J65" s="187" t="str">
        <f>IF(I75=0,"",I65/I75*100)</f>
        <v/>
      </c>
    </row>
    <row r="66" spans="1:10" ht="36.75" customHeight="1" x14ac:dyDescent="0.2">
      <c r="A66" s="176"/>
      <c r="B66" s="181" t="s">
        <v>83</v>
      </c>
      <c r="C66" s="182" t="s">
        <v>84</v>
      </c>
      <c r="D66" s="183"/>
      <c r="E66" s="183"/>
      <c r="F66" s="190" t="s">
        <v>24</v>
      </c>
      <c r="G66" s="191"/>
      <c r="H66" s="191"/>
      <c r="I66" s="191">
        <f>'2024-12-18 14 Pol'!G23+'2024-12-18 15 Pol'!G42+'2024-12-18 16 Pol'!G42</f>
        <v>0</v>
      </c>
      <c r="J66" s="187" t="str">
        <f>IF(I75=0,"",I66/I75*100)</f>
        <v/>
      </c>
    </row>
    <row r="67" spans="1:10" ht="36.75" customHeight="1" x14ac:dyDescent="0.2">
      <c r="A67" s="176"/>
      <c r="B67" s="181" t="s">
        <v>85</v>
      </c>
      <c r="C67" s="182" t="s">
        <v>86</v>
      </c>
      <c r="D67" s="183"/>
      <c r="E67" s="183"/>
      <c r="F67" s="190" t="s">
        <v>24</v>
      </c>
      <c r="G67" s="191"/>
      <c r="H67" s="191"/>
      <c r="I67" s="191">
        <f>'2024-12-18 14 Pol'!G37+'2024-12-18 15 Pol'!G66+'2024-12-18 16 Pol'!G66</f>
        <v>0</v>
      </c>
      <c r="J67" s="187" t="str">
        <f>IF(I75=0,"",I67/I75*100)</f>
        <v/>
      </c>
    </row>
    <row r="68" spans="1:10" ht="36.75" customHeight="1" x14ac:dyDescent="0.2">
      <c r="A68" s="176"/>
      <c r="B68" s="181" t="s">
        <v>87</v>
      </c>
      <c r="C68" s="182" t="s">
        <v>88</v>
      </c>
      <c r="D68" s="183"/>
      <c r="E68" s="183"/>
      <c r="F68" s="190" t="s">
        <v>25</v>
      </c>
      <c r="G68" s="191"/>
      <c r="H68" s="191"/>
      <c r="I68" s="191">
        <f>'2024-12-18 15 Pol'!G69+'2024-12-18 16 Pol'!G69</f>
        <v>0</v>
      </c>
      <c r="J68" s="187" t="str">
        <f>IF(I75=0,"",I68/I75*100)</f>
        <v/>
      </c>
    </row>
    <row r="69" spans="1:10" ht="36.75" customHeight="1" x14ac:dyDescent="0.2">
      <c r="A69" s="176"/>
      <c r="B69" s="181" t="s">
        <v>89</v>
      </c>
      <c r="C69" s="182" t="s">
        <v>90</v>
      </c>
      <c r="D69" s="183"/>
      <c r="E69" s="183"/>
      <c r="F69" s="190" t="s">
        <v>25</v>
      </c>
      <c r="G69" s="191"/>
      <c r="H69" s="191"/>
      <c r="I69" s="191">
        <f>'2024-12-18 14 Pol'!G40+'2024-12-18 15 Pol'!G82+'2024-12-18 16 Pol'!G82</f>
        <v>0</v>
      </c>
      <c r="J69" s="187" t="str">
        <f>IF(I75=0,"",I69/I75*100)</f>
        <v/>
      </c>
    </row>
    <row r="70" spans="1:10" ht="36.75" customHeight="1" x14ac:dyDescent="0.2">
      <c r="A70" s="176"/>
      <c r="B70" s="181" t="s">
        <v>91</v>
      </c>
      <c r="C70" s="182" t="s">
        <v>92</v>
      </c>
      <c r="D70" s="183"/>
      <c r="E70" s="183"/>
      <c r="F70" s="190" t="s">
        <v>25</v>
      </c>
      <c r="G70" s="191"/>
      <c r="H70" s="191"/>
      <c r="I70" s="191">
        <f>'2024-12-18 14 Pol'!G55+'2024-12-18 15 Pol'!G102+'2024-12-18 16 Pol'!G102</f>
        <v>0</v>
      </c>
      <c r="J70" s="187" t="str">
        <f>IF(I75=0,"",I70/I75*100)</f>
        <v/>
      </c>
    </row>
    <row r="71" spans="1:10" ht="36.75" customHeight="1" x14ac:dyDescent="0.2">
      <c r="A71" s="176"/>
      <c r="B71" s="181" t="s">
        <v>93</v>
      </c>
      <c r="C71" s="182" t="s">
        <v>94</v>
      </c>
      <c r="D71" s="183"/>
      <c r="E71" s="183"/>
      <c r="F71" s="190" t="s">
        <v>26</v>
      </c>
      <c r="G71" s="191"/>
      <c r="H71" s="191"/>
      <c r="I71" s="191">
        <f>'2024-12-18 15 Pol'!G106+'2024-12-18 16 Pol'!G106</f>
        <v>0</v>
      </c>
      <c r="J71" s="187" t="str">
        <f>IF(I75=0,"",I71/I75*100)</f>
        <v/>
      </c>
    </row>
    <row r="72" spans="1:10" ht="36.75" customHeight="1" x14ac:dyDescent="0.2">
      <c r="A72" s="176"/>
      <c r="B72" s="181" t="s">
        <v>95</v>
      </c>
      <c r="C72" s="182" t="s">
        <v>96</v>
      </c>
      <c r="D72" s="183"/>
      <c r="E72" s="183"/>
      <c r="F72" s="190" t="s">
        <v>97</v>
      </c>
      <c r="G72" s="191"/>
      <c r="H72" s="191"/>
      <c r="I72" s="191">
        <f>'2024-12-18 14 Pol'!G58+'2024-12-18 15 Pol'!G116+'2024-12-18 16 Pol'!G116</f>
        <v>0</v>
      </c>
      <c r="J72" s="187" t="str">
        <f>IF(I75=0,"",I72/I75*100)</f>
        <v/>
      </c>
    </row>
    <row r="73" spans="1:10" ht="36.75" customHeight="1" x14ac:dyDescent="0.2">
      <c r="A73" s="176"/>
      <c r="B73" s="181" t="s">
        <v>98</v>
      </c>
      <c r="C73" s="182" t="s">
        <v>27</v>
      </c>
      <c r="D73" s="183"/>
      <c r="E73" s="183"/>
      <c r="F73" s="190" t="s">
        <v>98</v>
      </c>
      <c r="G73" s="191"/>
      <c r="H73" s="191"/>
      <c r="I73" s="191">
        <f>'2024-12-18 VRN Pol'!G8</f>
        <v>0</v>
      </c>
      <c r="J73" s="187" t="str">
        <f>IF(I75=0,"",I73/I75*100)</f>
        <v/>
      </c>
    </row>
    <row r="74" spans="1:10" ht="36.75" customHeight="1" x14ac:dyDescent="0.2">
      <c r="A74" s="176"/>
      <c r="B74" s="181" t="s">
        <v>99</v>
      </c>
      <c r="C74" s="182" t="s">
        <v>28</v>
      </c>
      <c r="D74" s="183"/>
      <c r="E74" s="183"/>
      <c r="F74" s="190" t="s">
        <v>99</v>
      </c>
      <c r="G74" s="191"/>
      <c r="H74" s="191"/>
      <c r="I74" s="191">
        <f>'2024-12-18 VRN Pol'!G13</f>
        <v>0</v>
      </c>
      <c r="J74" s="187" t="str">
        <f>IF(I75=0,"",I74/I75*100)</f>
        <v/>
      </c>
    </row>
    <row r="75" spans="1:10" ht="25.5" customHeight="1" x14ac:dyDescent="0.2">
      <c r="A75" s="177"/>
      <c r="B75" s="184" t="s">
        <v>1</v>
      </c>
      <c r="C75" s="185"/>
      <c r="D75" s="186"/>
      <c r="E75" s="186"/>
      <c r="F75" s="192"/>
      <c r="G75" s="193"/>
      <c r="H75" s="193"/>
      <c r="I75" s="193">
        <f>SUM(I59:I74)</f>
        <v>0</v>
      </c>
      <c r="J75" s="188">
        <f>SUM(J59:J74)</f>
        <v>0</v>
      </c>
    </row>
    <row r="76" spans="1:10" x14ac:dyDescent="0.2">
      <c r="F76" s="133"/>
      <c r="G76" s="133"/>
      <c r="H76" s="133"/>
      <c r="I76" s="133"/>
      <c r="J76" s="189"/>
    </row>
    <row r="77" spans="1:10" x14ac:dyDescent="0.2">
      <c r="F77" s="133"/>
      <c r="G77" s="133"/>
      <c r="H77" s="133"/>
      <c r="I77" s="133"/>
      <c r="J77" s="189"/>
    </row>
    <row r="78" spans="1:10" x14ac:dyDescent="0.2">
      <c r="F78" s="133"/>
      <c r="G78" s="133"/>
      <c r="H78" s="133"/>
      <c r="I78" s="133"/>
      <c r="J78" s="189"/>
    </row>
  </sheetData>
  <sheetProtection algorithmName="SHA-512" hashValue="Q96FD1Mj4Tt8LfIz3VpPVPk+fhQbjFysRE7wqnabysenlqlT44yM3Q0NkAW8heYe0I84Oc4E/OK1DX/yluNZHA==" saltValue="G7RALSMNRvXrpP08qGMoW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1:E71"/>
    <mergeCell ref="C72:E72"/>
    <mergeCell ref="C73:E73"/>
    <mergeCell ref="C74:E74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gmPjJ9MDvdwqSPhjg35ObjyRKAwgkbx+m3/lZLwzh12GGQUTBbvW5f/JC9Yz9g2U5zerKQwUXhuO1foMN8lZhg==" saltValue="jQB15Mlv7RXVcrsgMlWUX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3F7B-367A-4E92-9EC9-D198C7B25F03}">
  <sheetPr>
    <outlinePr summaryBelow="0"/>
  </sheetPr>
  <dimension ref="A1:BH4996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100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8</v>
      </c>
      <c r="B3" s="49" t="s">
        <v>43</v>
      </c>
      <c r="C3" s="199" t="s">
        <v>47</v>
      </c>
      <c r="D3" s="197"/>
      <c r="E3" s="197"/>
      <c r="F3" s="197"/>
      <c r="G3" s="198"/>
      <c r="AC3" s="174" t="s">
        <v>102</v>
      </c>
      <c r="AG3" t="s">
        <v>103</v>
      </c>
    </row>
    <row r="4" spans="1:60" ht="24.95" customHeight="1" x14ac:dyDescent="0.2">
      <c r="A4" s="200" t="s">
        <v>9</v>
      </c>
      <c r="B4" s="201" t="s">
        <v>48</v>
      </c>
      <c r="C4" s="202" t="s">
        <v>49</v>
      </c>
      <c r="D4" s="203"/>
      <c r="E4" s="203"/>
      <c r="F4" s="203"/>
      <c r="G4" s="204"/>
      <c r="AG4" t="s">
        <v>104</v>
      </c>
    </row>
    <row r="5" spans="1:60" x14ac:dyDescent="0.2">
      <c r="D5" s="10"/>
    </row>
    <row r="6" spans="1:60" ht="38.25" x14ac:dyDescent="0.2">
      <c r="A6" s="206" t="s">
        <v>105</v>
      </c>
      <c r="B6" s="208" t="s">
        <v>106</v>
      </c>
      <c r="C6" s="208" t="s">
        <v>107</v>
      </c>
      <c r="D6" s="207" t="s">
        <v>108</v>
      </c>
      <c r="E6" s="206" t="s">
        <v>109</v>
      </c>
      <c r="F6" s="205" t="s">
        <v>110</v>
      </c>
      <c r="G6" s="206" t="s">
        <v>29</v>
      </c>
      <c r="H6" s="209" t="s">
        <v>30</v>
      </c>
      <c r="I6" s="209" t="s">
        <v>111</v>
      </c>
      <c r="J6" s="209" t="s">
        <v>31</v>
      </c>
      <c r="K6" s="209" t="s">
        <v>112</v>
      </c>
      <c r="L6" s="209" t="s">
        <v>113</v>
      </c>
      <c r="M6" s="209" t="s">
        <v>114</v>
      </c>
      <c r="N6" s="209" t="s">
        <v>115</v>
      </c>
      <c r="O6" s="209" t="s">
        <v>116</v>
      </c>
      <c r="P6" s="209" t="s">
        <v>117</v>
      </c>
      <c r="Q6" s="209" t="s">
        <v>118</v>
      </c>
      <c r="R6" s="209" t="s">
        <v>119</v>
      </c>
      <c r="S6" s="209" t="s">
        <v>120</v>
      </c>
      <c r="T6" s="209" t="s">
        <v>121</v>
      </c>
      <c r="U6" s="209" t="s">
        <v>122</v>
      </c>
      <c r="V6" s="209" t="s">
        <v>123</v>
      </c>
      <c r="W6" s="209" t="s">
        <v>124</v>
      </c>
      <c r="X6" s="209" t="s">
        <v>125</v>
      </c>
      <c r="Y6" s="209" t="s">
        <v>126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127</v>
      </c>
      <c r="B8" s="225" t="s">
        <v>75</v>
      </c>
      <c r="C8" s="247" t="s">
        <v>76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0.08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5.77</v>
      </c>
      <c r="W8" s="223"/>
      <c r="X8" s="223"/>
      <c r="Y8" s="223"/>
      <c r="AG8" t="s">
        <v>128</v>
      </c>
    </row>
    <row r="9" spans="1:60" outlineLevel="1" x14ac:dyDescent="0.2">
      <c r="A9" s="231">
        <v>1</v>
      </c>
      <c r="B9" s="232" t="s">
        <v>129</v>
      </c>
      <c r="C9" s="248" t="s">
        <v>130</v>
      </c>
      <c r="D9" s="233" t="s">
        <v>131</v>
      </c>
      <c r="E9" s="234">
        <v>31.64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2.5100000000000001E-3</v>
      </c>
      <c r="O9" s="234">
        <f>ROUND(E9*N9,2)</f>
        <v>0.08</v>
      </c>
      <c r="P9" s="234">
        <v>0</v>
      </c>
      <c r="Q9" s="234">
        <f>ROUND(E9*P9,2)</f>
        <v>0</v>
      </c>
      <c r="R9" s="236" t="s">
        <v>132</v>
      </c>
      <c r="S9" s="236" t="s">
        <v>133</v>
      </c>
      <c r="T9" s="237" t="s">
        <v>133</v>
      </c>
      <c r="U9" s="220">
        <v>0.18232999999999999</v>
      </c>
      <c r="V9" s="220">
        <f>ROUND(E9*U9,2)</f>
        <v>5.77</v>
      </c>
      <c r="W9" s="220"/>
      <c r="X9" s="220" t="s">
        <v>134</v>
      </c>
      <c r="Y9" s="220" t="s">
        <v>135</v>
      </c>
      <c r="Z9" s="210"/>
      <c r="AA9" s="210"/>
      <c r="AB9" s="210"/>
      <c r="AC9" s="210"/>
      <c r="AD9" s="210"/>
      <c r="AE9" s="210"/>
      <c r="AF9" s="210"/>
      <c r="AG9" s="210" t="s">
        <v>136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9" t="s">
        <v>137</v>
      </c>
      <c r="D10" s="221"/>
      <c r="E10" s="222">
        <v>10.92</v>
      </c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138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49" t="s">
        <v>139</v>
      </c>
      <c r="D11" s="221"/>
      <c r="E11" s="222">
        <v>9.8000000000000007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138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9" t="s">
        <v>140</v>
      </c>
      <c r="D12" s="221"/>
      <c r="E12" s="222">
        <v>10.92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138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127</v>
      </c>
      <c r="B13" s="225" t="s">
        <v>77</v>
      </c>
      <c r="C13" s="247" t="s">
        <v>78</v>
      </c>
      <c r="D13" s="226"/>
      <c r="E13" s="227"/>
      <c r="F13" s="228"/>
      <c r="G13" s="228">
        <f>SUMIF(AG14:AG17,"&lt;&gt;NOR",G14:G17)</f>
        <v>0</v>
      </c>
      <c r="H13" s="228"/>
      <c r="I13" s="228">
        <f>SUM(I14:I17)</f>
        <v>0</v>
      </c>
      <c r="J13" s="228"/>
      <c r="K13" s="228">
        <f>SUM(K14:K17)</f>
        <v>0</v>
      </c>
      <c r="L13" s="228"/>
      <c r="M13" s="228">
        <f>SUM(M14:M17)</f>
        <v>0</v>
      </c>
      <c r="N13" s="227"/>
      <c r="O13" s="227">
        <f>SUM(O14:O17)</f>
        <v>0.15</v>
      </c>
      <c r="P13" s="227"/>
      <c r="Q13" s="227">
        <f>SUM(Q14:Q17)</f>
        <v>0</v>
      </c>
      <c r="R13" s="228"/>
      <c r="S13" s="228"/>
      <c r="T13" s="229"/>
      <c r="U13" s="223"/>
      <c r="V13" s="223">
        <f>SUM(V14:V17)</f>
        <v>7.74</v>
      </c>
      <c r="W13" s="223"/>
      <c r="X13" s="223"/>
      <c r="Y13" s="223"/>
      <c r="AG13" t="s">
        <v>128</v>
      </c>
    </row>
    <row r="14" spans="1:60" outlineLevel="1" x14ac:dyDescent="0.2">
      <c r="A14" s="231">
        <v>2</v>
      </c>
      <c r="B14" s="232" t="s">
        <v>141</v>
      </c>
      <c r="C14" s="248" t="s">
        <v>142</v>
      </c>
      <c r="D14" s="233" t="s">
        <v>143</v>
      </c>
      <c r="E14" s="234">
        <v>3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0.05</v>
      </c>
      <c r="O14" s="234">
        <f>ROUND(E14*N14,2)</f>
        <v>0.15</v>
      </c>
      <c r="P14" s="234">
        <v>0</v>
      </c>
      <c r="Q14" s="234">
        <f>ROUND(E14*P14,2)</f>
        <v>0</v>
      </c>
      <c r="R14" s="236"/>
      <c r="S14" s="236" t="s">
        <v>144</v>
      </c>
      <c r="T14" s="237" t="s">
        <v>145</v>
      </c>
      <c r="U14" s="220">
        <v>2.58</v>
      </c>
      <c r="V14" s="220">
        <f>ROUND(E14*U14,2)</f>
        <v>7.74</v>
      </c>
      <c r="W14" s="220"/>
      <c r="X14" s="220" t="s">
        <v>134</v>
      </c>
      <c r="Y14" s="220" t="s">
        <v>135</v>
      </c>
      <c r="Z14" s="210"/>
      <c r="AA14" s="210"/>
      <c r="AB14" s="210"/>
      <c r="AC14" s="210"/>
      <c r="AD14" s="210"/>
      <c r="AE14" s="210"/>
      <c r="AF14" s="210"/>
      <c r="AG14" s="210" t="s">
        <v>136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9" t="s">
        <v>147</v>
      </c>
      <c r="D15" s="221"/>
      <c r="E15" s="222">
        <v>1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138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49" t="s">
        <v>148</v>
      </c>
      <c r="D16" s="221"/>
      <c r="E16" s="222">
        <v>1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138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9" t="s">
        <v>149</v>
      </c>
      <c r="D17" s="221"/>
      <c r="E17" s="222">
        <v>1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138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4" t="s">
        <v>127</v>
      </c>
      <c r="B18" s="225" t="s">
        <v>79</v>
      </c>
      <c r="C18" s="247" t="s">
        <v>80</v>
      </c>
      <c r="D18" s="226"/>
      <c r="E18" s="227"/>
      <c r="F18" s="228"/>
      <c r="G18" s="228">
        <f>SUMIF(AG19:AG20,"&lt;&gt;NOR",G19:G20)</f>
        <v>0</v>
      </c>
      <c r="H18" s="228"/>
      <c r="I18" s="228">
        <f>SUM(I19:I20)</f>
        <v>0</v>
      </c>
      <c r="J18" s="228"/>
      <c r="K18" s="228">
        <f>SUM(K19:K20)</f>
        <v>0</v>
      </c>
      <c r="L18" s="228"/>
      <c r="M18" s="228">
        <f>SUM(M19:M20)</f>
        <v>0</v>
      </c>
      <c r="N18" s="227"/>
      <c r="O18" s="227">
        <f>SUM(O19:O20)</f>
        <v>0.03</v>
      </c>
      <c r="P18" s="227"/>
      <c r="Q18" s="227">
        <f>SUM(Q19:Q20)</f>
        <v>0</v>
      </c>
      <c r="R18" s="228"/>
      <c r="S18" s="228"/>
      <c r="T18" s="229"/>
      <c r="U18" s="223"/>
      <c r="V18" s="223">
        <f>SUM(V19:V20)</f>
        <v>1.86</v>
      </c>
      <c r="W18" s="223"/>
      <c r="X18" s="223"/>
      <c r="Y18" s="223"/>
      <c r="AG18" t="s">
        <v>128</v>
      </c>
    </row>
    <row r="19" spans="1:60" ht="56.25" outlineLevel="1" x14ac:dyDescent="0.2">
      <c r="A19" s="231">
        <v>3</v>
      </c>
      <c r="B19" s="232" t="s">
        <v>150</v>
      </c>
      <c r="C19" s="248" t="s">
        <v>151</v>
      </c>
      <c r="D19" s="233" t="s">
        <v>143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3.1669999999999997E-2</v>
      </c>
      <c r="O19" s="234">
        <f>ROUND(E19*N19,2)</f>
        <v>0.03</v>
      </c>
      <c r="P19" s="234">
        <v>0</v>
      </c>
      <c r="Q19" s="234">
        <f>ROUND(E19*P19,2)</f>
        <v>0</v>
      </c>
      <c r="R19" s="236" t="s">
        <v>152</v>
      </c>
      <c r="S19" s="236" t="s">
        <v>133</v>
      </c>
      <c r="T19" s="237" t="s">
        <v>133</v>
      </c>
      <c r="U19" s="220">
        <v>1.86</v>
      </c>
      <c r="V19" s="220">
        <f>ROUND(E19*U19,2)</f>
        <v>1.86</v>
      </c>
      <c r="W19" s="220"/>
      <c r="X19" s="220" t="s">
        <v>134</v>
      </c>
      <c r="Y19" s="220" t="s">
        <v>135</v>
      </c>
      <c r="Z19" s="210"/>
      <c r="AA19" s="210"/>
      <c r="AB19" s="210"/>
      <c r="AC19" s="210"/>
      <c r="AD19" s="210"/>
      <c r="AE19" s="210"/>
      <c r="AF19" s="210"/>
      <c r="AG19" s="210" t="s">
        <v>136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49" t="s">
        <v>148</v>
      </c>
      <c r="D20" s="221"/>
      <c r="E20" s="222">
        <v>1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138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4" t="s">
        <v>127</v>
      </c>
      <c r="B21" s="225" t="s">
        <v>81</v>
      </c>
      <c r="C21" s="247" t="s">
        <v>82</v>
      </c>
      <c r="D21" s="226"/>
      <c r="E21" s="227"/>
      <c r="F21" s="228"/>
      <c r="G21" s="228">
        <f>SUMIF(AG22:AG22,"&lt;&gt;NOR",G22:G22)</f>
        <v>0</v>
      </c>
      <c r="H21" s="228"/>
      <c r="I21" s="228">
        <f>SUM(I22:I22)</f>
        <v>0</v>
      </c>
      <c r="J21" s="228"/>
      <c r="K21" s="228">
        <f>SUM(K22:K22)</f>
        <v>0</v>
      </c>
      <c r="L21" s="228"/>
      <c r="M21" s="228">
        <f>SUM(M22:M22)</f>
        <v>0</v>
      </c>
      <c r="N21" s="227"/>
      <c r="O21" s="227">
        <f>SUM(O22:O22)</f>
        <v>0</v>
      </c>
      <c r="P21" s="227"/>
      <c r="Q21" s="227">
        <f>SUM(Q22:Q22)</f>
        <v>0</v>
      </c>
      <c r="R21" s="228"/>
      <c r="S21" s="228"/>
      <c r="T21" s="229"/>
      <c r="U21" s="223"/>
      <c r="V21" s="223">
        <f>SUM(V22:V22)</f>
        <v>4.62</v>
      </c>
      <c r="W21" s="223"/>
      <c r="X21" s="223"/>
      <c r="Y21" s="223"/>
      <c r="AG21" t="s">
        <v>128</v>
      </c>
    </row>
    <row r="22" spans="1:60" ht="56.25" outlineLevel="1" x14ac:dyDescent="0.2">
      <c r="A22" s="239">
        <v>4</v>
      </c>
      <c r="B22" s="240" t="s">
        <v>153</v>
      </c>
      <c r="C22" s="251" t="s">
        <v>154</v>
      </c>
      <c r="D22" s="241" t="s">
        <v>155</v>
      </c>
      <c r="E22" s="242">
        <v>15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4.0000000000000003E-5</v>
      </c>
      <c r="O22" s="242">
        <f>ROUND(E22*N22,2)</f>
        <v>0</v>
      </c>
      <c r="P22" s="242">
        <v>0</v>
      </c>
      <c r="Q22" s="242">
        <f>ROUND(E22*P22,2)</f>
        <v>0</v>
      </c>
      <c r="R22" s="244" t="s">
        <v>152</v>
      </c>
      <c r="S22" s="244" t="s">
        <v>133</v>
      </c>
      <c r="T22" s="245" t="s">
        <v>133</v>
      </c>
      <c r="U22" s="220">
        <v>0.308</v>
      </c>
      <c r="V22" s="220">
        <f>ROUND(E22*U22,2)</f>
        <v>4.62</v>
      </c>
      <c r="W22" s="220"/>
      <c r="X22" s="220" t="s">
        <v>134</v>
      </c>
      <c r="Y22" s="220" t="s">
        <v>135</v>
      </c>
      <c r="Z22" s="210"/>
      <c r="AA22" s="210"/>
      <c r="AB22" s="210"/>
      <c r="AC22" s="210"/>
      <c r="AD22" s="210"/>
      <c r="AE22" s="210"/>
      <c r="AF22" s="210"/>
      <c r="AG22" s="210" t="s">
        <v>136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4" t="s">
        <v>127</v>
      </c>
      <c r="B23" s="225" t="s">
        <v>83</v>
      </c>
      <c r="C23" s="247" t="s">
        <v>84</v>
      </c>
      <c r="D23" s="226"/>
      <c r="E23" s="227"/>
      <c r="F23" s="228"/>
      <c r="G23" s="228">
        <f>SUMIF(AG24:AG36,"&lt;&gt;NOR",G24:G36)</f>
        <v>0</v>
      </c>
      <c r="H23" s="228"/>
      <c r="I23" s="228">
        <f>SUM(I24:I36)</f>
        <v>0</v>
      </c>
      <c r="J23" s="228"/>
      <c r="K23" s="228">
        <f>SUM(K24:K36)</f>
        <v>0</v>
      </c>
      <c r="L23" s="228"/>
      <c r="M23" s="228">
        <f>SUM(M24:M36)</f>
        <v>0</v>
      </c>
      <c r="N23" s="227"/>
      <c r="O23" s="227">
        <f>SUM(O24:O36)</f>
        <v>0</v>
      </c>
      <c r="P23" s="227"/>
      <c r="Q23" s="227">
        <f>SUM(Q24:Q36)</f>
        <v>0.46</v>
      </c>
      <c r="R23" s="228"/>
      <c r="S23" s="228"/>
      <c r="T23" s="229"/>
      <c r="U23" s="223"/>
      <c r="V23" s="223">
        <f>SUM(V24:V36)</f>
        <v>4.4800000000000004</v>
      </c>
      <c r="W23" s="223"/>
      <c r="X23" s="223"/>
      <c r="Y23" s="223"/>
      <c r="AG23" t="s">
        <v>128</v>
      </c>
    </row>
    <row r="24" spans="1:60" outlineLevel="1" x14ac:dyDescent="0.2">
      <c r="A24" s="231">
        <v>5</v>
      </c>
      <c r="B24" s="232" t="s">
        <v>156</v>
      </c>
      <c r="C24" s="248" t="s">
        <v>157</v>
      </c>
      <c r="D24" s="233" t="s">
        <v>143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158</v>
      </c>
      <c r="S24" s="236" t="s">
        <v>133</v>
      </c>
      <c r="T24" s="237" t="s">
        <v>133</v>
      </c>
      <c r="U24" s="220">
        <v>0.05</v>
      </c>
      <c r="V24" s="220">
        <f>ROUND(E24*U24,2)</f>
        <v>0.05</v>
      </c>
      <c r="W24" s="220"/>
      <c r="X24" s="220" t="s">
        <v>134</v>
      </c>
      <c r="Y24" s="220" t="s">
        <v>135</v>
      </c>
      <c r="Z24" s="210"/>
      <c r="AA24" s="210"/>
      <c r="AB24" s="210"/>
      <c r="AC24" s="210"/>
      <c r="AD24" s="210"/>
      <c r="AE24" s="210"/>
      <c r="AF24" s="210"/>
      <c r="AG24" s="210" t="s">
        <v>136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2" t="s">
        <v>159</v>
      </c>
      <c r="D25" s="246"/>
      <c r="E25" s="246"/>
      <c r="F25" s="246"/>
      <c r="G25" s="246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160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49" t="s">
        <v>148</v>
      </c>
      <c r="D26" s="221"/>
      <c r="E26" s="222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138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6</v>
      </c>
      <c r="B27" s="232" t="s">
        <v>161</v>
      </c>
      <c r="C27" s="248" t="s">
        <v>162</v>
      </c>
      <c r="D27" s="233" t="s">
        <v>143</v>
      </c>
      <c r="E27" s="234">
        <v>2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6" t="s">
        <v>158</v>
      </c>
      <c r="S27" s="236" t="s">
        <v>133</v>
      </c>
      <c r="T27" s="237" t="s">
        <v>133</v>
      </c>
      <c r="U27" s="220">
        <v>0.09</v>
      </c>
      <c r="V27" s="220">
        <f>ROUND(E27*U27,2)</f>
        <v>0.18</v>
      </c>
      <c r="W27" s="220"/>
      <c r="X27" s="220" t="s">
        <v>134</v>
      </c>
      <c r="Y27" s="220" t="s">
        <v>135</v>
      </c>
      <c r="Z27" s="210"/>
      <c r="AA27" s="210"/>
      <c r="AB27" s="210"/>
      <c r="AC27" s="210"/>
      <c r="AD27" s="210"/>
      <c r="AE27" s="210"/>
      <c r="AF27" s="210"/>
      <c r="AG27" s="210" t="s">
        <v>136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2" t="s">
        <v>159</v>
      </c>
      <c r="D28" s="246"/>
      <c r="E28" s="246"/>
      <c r="F28" s="246"/>
      <c r="G28" s="24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160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49" t="s">
        <v>147</v>
      </c>
      <c r="D29" s="221"/>
      <c r="E29" s="222">
        <v>1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138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9" t="s">
        <v>149</v>
      </c>
      <c r="D30" s="221"/>
      <c r="E30" s="222">
        <v>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138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7</v>
      </c>
      <c r="B31" s="232" t="s">
        <v>163</v>
      </c>
      <c r="C31" s="248" t="s">
        <v>164</v>
      </c>
      <c r="D31" s="233" t="s">
        <v>155</v>
      </c>
      <c r="E31" s="234">
        <v>4.7960000000000003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1E-3</v>
      </c>
      <c r="O31" s="234">
        <f>ROUND(E31*N31,2)</f>
        <v>0</v>
      </c>
      <c r="P31" s="234">
        <v>6.7000000000000004E-2</v>
      </c>
      <c r="Q31" s="234">
        <f>ROUND(E31*P31,2)</f>
        <v>0.32</v>
      </c>
      <c r="R31" s="236" t="s">
        <v>158</v>
      </c>
      <c r="S31" s="236" t="s">
        <v>133</v>
      </c>
      <c r="T31" s="237" t="s">
        <v>133</v>
      </c>
      <c r="U31" s="220">
        <v>0.53300000000000003</v>
      </c>
      <c r="V31" s="220">
        <f>ROUND(E31*U31,2)</f>
        <v>2.56</v>
      </c>
      <c r="W31" s="220"/>
      <c r="X31" s="220" t="s">
        <v>134</v>
      </c>
      <c r="Y31" s="220" t="s">
        <v>135</v>
      </c>
      <c r="Z31" s="210"/>
      <c r="AA31" s="210"/>
      <c r="AB31" s="210"/>
      <c r="AC31" s="210"/>
      <c r="AD31" s="210"/>
      <c r="AE31" s="210"/>
      <c r="AF31" s="210"/>
      <c r="AG31" s="210" t="s">
        <v>136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2" t="s">
        <v>165</v>
      </c>
      <c r="D32" s="246"/>
      <c r="E32" s="246"/>
      <c r="F32" s="246"/>
      <c r="G32" s="246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160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49" t="s">
        <v>166</v>
      </c>
      <c r="D33" s="221"/>
      <c r="E33" s="222">
        <v>2.3980000000000001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138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49" t="s">
        <v>167</v>
      </c>
      <c r="D34" s="221"/>
      <c r="E34" s="222">
        <v>2.3980000000000001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138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1" x14ac:dyDescent="0.2">
      <c r="A35" s="231">
        <v>8</v>
      </c>
      <c r="B35" s="232" t="s">
        <v>168</v>
      </c>
      <c r="C35" s="248" t="s">
        <v>169</v>
      </c>
      <c r="D35" s="233" t="s">
        <v>155</v>
      </c>
      <c r="E35" s="234">
        <v>1.8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1.17E-3</v>
      </c>
      <c r="O35" s="234">
        <f>ROUND(E35*N35,2)</f>
        <v>0</v>
      </c>
      <c r="P35" s="234">
        <v>7.5999999999999998E-2</v>
      </c>
      <c r="Q35" s="234">
        <f>ROUND(E35*P35,2)</f>
        <v>0.14000000000000001</v>
      </c>
      <c r="R35" s="236" t="s">
        <v>158</v>
      </c>
      <c r="S35" s="236" t="s">
        <v>133</v>
      </c>
      <c r="T35" s="237" t="s">
        <v>133</v>
      </c>
      <c r="U35" s="220">
        <v>0.93899999999999995</v>
      </c>
      <c r="V35" s="220">
        <f>ROUND(E35*U35,2)</f>
        <v>1.69</v>
      </c>
      <c r="W35" s="220"/>
      <c r="X35" s="220" t="s">
        <v>134</v>
      </c>
      <c r="Y35" s="220" t="s">
        <v>135</v>
      </c>
      <c r="Z35" s="210"/>
      <c r="AA35" s="210"/>
      <c r="AB35" s="210"/>
      <c r="AC35" s="210"/>
      <c r="AD35" s="210"/>
      <c r="AE35" s="210"/>
      <c r="AF35" s="210"/>
      <c r="AG35" s="210" t="s">
        <v>136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49" t="s">
        <v>170</v>
      </c>
      <c r="D36" s="221"/>
      <c r="E36" s="222">
        <v>1.8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138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4" t="s">
        <v>127</v>
      </c>
      <c r="B37" s="225" t="s">
        <v>85</v>
      </c>
      <c r="C37" s="247" t="s">
        <v>86</v>
      </c>
      <c r="D37" s="226"/>
      <c r="E37" s="227"/>
      <c r="F37" s="228"/>
      <c r="G37" s="228">
        <f>SUMIF(AG38:AG39,"&lt;&gt;NOR",G38:G39)</f>
        <v>0</v>
      </c>
      <c r="H37" s="228"/>
      <c r="I37" s="228">
        <f>SUM(I38:I39)</f>
        <v>0</v>
      </c>
      <c r="J37" s="228"/>
      <c r="K37" s="228">
        <f>SUM(K38:K39)</f>
        <v>0</v>
      </c>
      <c r="L37" s="228"/>
      <c r="M37" s="228">
        <f>SUM(M38:M39)</f>
        <v>0</v>
      </c>
      <c r="N37" s="227"/>
      <c r="O37" s="227">
        <f>SUM(O38:O39)</f>
        <v>0</v>
      </c>
      <c r="P37" s="227"/>
      <c r="Q37" s="227">
        <f>SUM(Q38:Q39)</f>
        <v>0</v>
      </c>
      <c r="R37" s="228"/>
      <c r="S37" s="228"/>
      <c r="T37" s="229"/>
      <c r="U37" s="223"/>
      <c r="V37" s="223">
        <f>SUM(V38:V39)</f>
        <v>0.25</v>
      </c>
      <c r="W37" s="223"/>
      <c r="X37" s="223"/>
      <c r="Y37" s="223"/>
      <c r="AG37" t="s">
        <v>128</v>
      </c>
    </row>
    <row r="38" spans="1:60" ht="22.5" outlineLevel="1" x14ac:dyDescent="0.2">
      <c r="A38" s="231">
        <v>9</v>
      </c>
      <c r="B38" s="232" t="s">
        <v>171</v>
      </c>
      <c r="C38" s="248" t="s">
        <v>172</v>
      </c>
      <c r="D38" s="233" t="s">
        <v>173</v>
      </c>
      <c r="E38" s="234">
        <v>0.26859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 t="s">
        <v>132</v>
      </c>
      <c r="S38" s="236" t="s">
        <v>133</v>
      </c>
      <c r="T38" s="237" t="s">
        <v>133</v>
      </c>
      <c r="U38" s="220">
        <v>0.9385</v>
      </c>
      <c r="V38" s="220">
        <f>ROUND(E38*U38,2)</f>
        <v>0.25</v>
      </c>
      <c r="W38" s="220"/>
      <c r="X38" s="220" t="s">
        <v>174</v>
      </c>
      <c r="Y38" s="220" t="s">
        <v>135</v>
      </c>
      <c r="Z38" s="210"/>
      <c r="AA38" s="210"/>
      <c r="AB38" s="210"/>
      <c r="AC38" s="210"/>
      <c r="AD38" s="210"/>
      <c r="AE38" s="210"/>
      <c r="AF38" s="210"/>
      <c r="AG38" s="210" t="s">
        <v>175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2" t="s">
        <v>176</v>
      </c>
      <c r="D39" s="246"/>
      <c r="E39" s="246"/>
      <c r="F39" s="246"/>
      <c r="G39" s="246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160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4" t="s">
        <v>127</v>
      </c>
      <c r="B40" s="225" t="s">
        <v>89</v>
      </c>
      <c r="C40" s="247" t="s">
        <v>90</v>
      </c>
      <c r="D40" s="226"/>
      <c r="E40" s="227"/>
      <c r="F40" s="228"/>
      <c r="G40" s="228">
        <f>SUMIF(AG41:AG54,"&lt;&gt;NOR",G41:G54)</f>
        <v>0</v>
      </c>
      <c r="H40" s="228"/>
      <c r="I40" s="228">
        <f>SUM(I41:I54)</f>
        <v>0</v>
      </c>
      <c r="J40" s="228"/>
      <c r="K40" s="228">
        <f>SUM(K41:K54)</f>
        <v>0</v>
      </c>
      <c r="L40" s="228"/>
      <c r="M40" s="228">
        <f>SUM(M41:M54)</f>
        <v>0</v>
      </c>
      <c r="N40" s="227"/>
      <c r="O40" s="227">
        <f>SUM(O41:O54)</f>
        <v>0.15</v>
      </c>
      <c r="P40" s="227"/>
      <c r="Q40" s="227">
        <f>SUM(Q41:Q54)</f>
        <v>0</v>
      </c>
      <c r="R40" s="228"/>
      <c r="S40" s="228"/>
      <c r="T40" s="229"/>
      <c r="U40" s="223"/>
      <c r="V40" s="223">
        <f>SUM(V41:V54)</f>
        <v>15.209999999999999</v>
      </c>
      <c r="W40" s="223"/>
      <c r="X40" s="223"/>
      <c r="Y40" s="223"/>
      <c r="AG40" t="s">
        <v>128</v>
      </c>
    </row>
    <row r="41" spans="1:60" outlineLevel="1" x14ac:dyDescent="0.2">
      <c r="A41" s="231">
        <v>10</v>
      </c>
      <c r="B41" s="232" t="s">
        <v>177</v>
      </c>
      <c r="C41" s="248" t="s">
        <v>178</v>
      </c>
      <c r="D41" s="233" t="s">
        <v>131</v>
      </c>
      <c r="E41" s="234">
        <v>13.12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5.0000000000000002E-5</v>
      </c>
      <c r="O41" s="234">
        <f>ROUND(E41*N41,2)</f>
        <v>0</v>
      </c>
      <c r="P41" s="234">
        <v>0</v>
      </c>
      <c r="Q41" s="234">
        <f>ROUND(E41*P41,2)</f>
        <v>0</v>
      </c>
      <c r="R41" s="236" t="s">
        <v>179</v>
      </c>
      <c r="S41" s="236" t="s">
        <v>133</v>
      </c>
      <c r="T41" s="237" t="s">
        <v>133</v>
      </c>
      <c r="U41" s="220">
        <v>0.95899999999999996</v>
      </c>
      <c r="V41" s="220">
        <f>ROUND(E41*U41,2)</f>
        <v>12.58</v>
      </c>
      <c r="W41" s="220"/>
      <c r="X41" s="220" t="s">
        <v>134</v>
      </c>
      <c r="Y41" s="220" t="s">
        <v>135</v>
      </c>
      <c r="Z41" s="210"/>
      <c r="AA41" s="210"/>
      <c r="AB41" s="210"/>
      <c r="AC41" s="210"/>
      <c r="AD41" s="210"/>
      <c r="AE41" s="210"/>
      <c r="AF41" s="210"/>
      <c r="AG41" s="210" t="s">
        <v>136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49" t="s">
        <v>180</v>
      </c>
      <c r="D42" s="221"/>
      <c r="E42" s="222">
        <v>6.56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138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49" t="s">
        <v>181</v>
      </c>
      <c r="D43" s="221"/>
      <c r="E43" s="222">
        <v>6.56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138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1">
        <v>11</v>
      </c>
      <c r="B44" s="232" t="s">
        <v>182</v>
      </c>
      <c r="C44" s="248" t="s">
        <v>183</v>
      </c>
      <c r="D44" s="233" t="s">
        <v>143</v>
      </c>
      <c r="E44" s="234">
        <v>1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179</v>
      </c>
      <c r="S44" s="236" t="s">
        <v>133</v>
      </c>
      <c r="T44" s="237" t="s">
        <v>133</v>
      </c>
      <c r="U44" s="220">
        <v>1.5</v>
      </c>
      <c r="V44" s="220">
        <f>ROUND(E44*U44,2)</f>
        <v>1.5</v>
      </c>
      <c r="W44" s="220"/>
      <c r="X44" s="220" t="s">
        <v>134</v>
      </c>
      <c r="Y44" s="220" t="s">
        <v>135</v>
      </c>
      <c r="Z44" s="210"/>
      <c r="AA44" s="210"/>
      <c r="AB44" s="210"/>
      <c r="AC44" s="210"/>
      <c r="AD44" s="210"/>
      <c r="AE44" s="210"/>
      <c r="AF44" s="210"/>
      <c r="AG44" s="210" t="s">
        <v>136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49" t="s">
        <v>184</v>
      </c>
      <c r="D45" s="221"/>
      <c r="E45" s="222">
        <v>1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138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1">
        <v>12</v>
      </c>
      <c r="B46" s="232" t="s">
        <v>185</v>
      </c>
      <c r="C46" s="248" t="s">
        <v>186</v>
      </c>
      <c r="D46" s="233" t="s">
        <v>143</v>
      </c>
      <c r="E46" s="234">
        <v>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6" t="s">
        <v>179</v>
      </c>
      <c r="S46" s="236" t="s">
        <v>133</v>
      </c>
      <c r="T46" s="237" t="s">
        <v>133</v>
      </c>
      <c r="U46" s="220">
        <v>0.77500000000000002</v>
      </c>
      <c r="V46" s="220">
        <f>ROUND(E46*U46,2)</f>
        <v>0.78</v>
      </c>
      <c r="W46" s="220"/>
      <c r="X46" s="220" t="s">
        <v>134</v>
      </c>
      <c r="Y46" s="220" t="s">
        <v>135</v>
      </c>
      <c r="Z46" s="210"/>
      <c r="AA46" s="210"/>
      <c r="AB46" s="210"/>
      <c r="AC46" s="210"/>
      <c r="AD46" s="210"/>
      <c r="AE46" s="210"/>
      <c r="AF46" s="210"/>
      <c r="AG46" s="210" t="s">
        <v>136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49" t="s">
        <v>187</v>
      </c>
      <c r="D47" s="221"/>
      <c r="E47" s="222">
        <v>1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138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1">
        <v>13</v>
      </c>
      <c r="B48" s="232" t="s">
        <v>188</v>
      </c>
      <c r="C48" s="248" t="s">
        <v>189</v>
      </c>
      <c r="D48" s="233" t="s">
        <v>143</v>
      </c>
      <c r="E48" s="234">
        <v>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6" t="s">
        <v>190</v>
      </c>
      <c r="S48" s="236" t="s">
        <v>133</v>
      </c>
      <c r="T48" s="237" t="s">
        <v>133</v>
      </c>
      <c r="U48" s="220">
        <v>0</v>
      </c>
      <c r="V48" s="220">
        <f>ROUND(E48*U48,2)</f>
        <v>0</v>
      </c>
      <c r="W48" s="220"/>
      <c r="X48" s="220" t="s">
        <v>191</v>
      </c>
      <c r="Y48" s="220" t="s">
        <v>135</v>
      </c>
      <c r="Z48" s="210"/>
      <c r="AA48" s="210"/>
      <c r="AB48" s="210"/>
      <c r="AC48" s="210"/>
      <c r="AD48" s="210"/>
      <c r="AE48" s="210"/>
      <c r="AF48" s="210"/>
      <c r="AG48" s="210" t="s">
        <v>192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49" t="s">
        <v>193</v>
      </c>
      <c r="D49" s="221"/>
      <c r="E49" s="222">
        <v>1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138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3.75" outlineLevel="1" x14ac:dyDescent="0.2">
      <c r="A50" s="231">
        <v>14</v>
      </c>
      <c r="B50" s="232" t="s">
        <v>194</v>
      </c>
      <c r="C50" s="248" t="s">
        <v>195</v>
      </c>
      <c r="D50" s="233" t="s">
        <v>143</v>
      </c>
      <c r="E50" s="234">
        <v>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2.1000000000000001E-2</v>
      </c>
      <c r="O50" s="234">
        <f>ROUND(E50*N50,2)</f>
        <v>0.02</v>
      </c>
      <c r="P50" s="234">
        <v>0</v>
      </c>
      <c r="Q50" s="234">
        <f>ROUND(E50*P50,2)</f>
        <v>0</v>
      </c>
      <c r="R50" s="236" t="s">
        <v>190</v>
      </c>
      <c r="S50" s="236" t="s">
        <v>133</v>
      </c>
      <c r="T50" s="237" t="s">
        <v>133</v>
      </c>
      <c r="U50" s="220">
        <v>0</v>
      </c>
      <c r="V50" s="220">
        <f>ROUND(E50*U50,2)</f>
        <v>0</v>
      </c>
      <c r="W50" s="220"/>
      <c r="X50" s="220" t="s">
        <v>191</v>
      </c>
      <c r="Y50" s="220" t="s">
        <v>135</v>
      </c>
      <c r="Z50" s="210"/>
      <c r="AA50" s="210"/>
      <c r="AB50" s="210"/>
      <c r="AC50" s="210"/>
      <c r="AD50" s="210"/>
      <c r="AE50" s="210"/>
      <c r="AF50" s="210"/>
      <c r="AG50" s="210" t="s">
        <v>192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49" t="s">
        <v>187</v>
      </c>
      <c r="D51" s="221"/>
      <c r="E51" s="222">
        <v>1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138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9">
        <v>15</v>
      </c>
      <c r="B52" s="240" t="s">
        <v>196</v>
      </c>
      <c r="C52" s="251" t="s">
        <v>197</v>
      </c>
      <c r="D52" s="241" t="s">
        <v>143</v>
      </c>
      <c r="E52" s="242">
        <v>2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6.6600000000000006E-2</v>
      </c>
      <c r="O52" s="242">
        <f>ROUND(E52*N52,2)</f>
        <v>0.13</v>
      </c>
      <c r="P52" s="242">
        <v>0</v>
      </c>
      <c r="Q52" s="242">
        <f>ROUND(E52*P52,2)</f>
        <v>0</v>
      </c>
      <c r="R52" s="244"/>
      <c r="S52" s="244" t="s">
        <v>144</v>
      </c>
      <c r="T52" s="245" t="s">
        <v>145</v>
      </c>
      <c r="U52" s="220">
        <v>0</v>
      </c>
      <c r="V52" s="220">
        <f>ROUND(E52*U52,2)</f>
        <v>0</v>
      </c>
      <c r="W52" s="220"/>
      <c r="X52" s="220" t="s">
        <v>191</v>
      </c>
      <c r="Y52" s="220" t="s">
        <v>135</v>
      </c>
      <c r="Z52" s="210"/>
      <c r="AA52" s="210"/>
      <c r="AB52" s="210"/>
      <c r="AC52" s="210"/>
      <c r="AD52" s="210"/>
      <c r="AE52" s="210"/>
      <c r="AF52" s="210"/>
      <c r="AG52" s="210" t="s">
        <v>192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16</v>
      </c>
      <c r="B53" s="232" t="s">
        <v>198</v>
      </c>
      <c r="C53" s="248" t="s">
        <v>199</v>
      </c>
      <c r="D53" s="233" t="s">
        <v>173</v>
      </c>
      <c r="E53" s="234">
        <v>0.15486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0</v>
      </c>
      <c r="O53" s="234">
        <f>ROUND(E53*N53,2)</f>
        <v>0</v>
      </c>
      <c r="P53" s="234">
        <v>0</v>
      </c>
      <c r="Q53" s="234">
        <f>ROUND(E53*P53,2)</f>
        <v>0</v>
      </c>
      <c r="R53" s="236" t="s">
        <v>179</v>
      </c>
      <c r="S53" s="236" t="s">
        <v>133</v>
      </c>
      <c r="T53" s="237" t="s">
        <v>133</v>
      </c>
      <c r="U53" s="220">
        <v>2.2549999999999999</v>
      </c>
      <c r="V53" s="220">
        <f>ROUND(E53*U53,2)</f>
        <v>0.35</v>
      </c>
      <c r="W53" s="220"/>
      <c r="X53" s="220" t="s">
        <v>174</v>
      </c>
      <c r="Y53" s="220" t="s">
        <v>135</v>
      </c>
      <c r="Z53" s="210"/>
      <c r="AA53" s="210"/>
      <c r="AB53" s="210"/>
      <c r="AC53" s="210"/>
      <c r="AD53" s="210"/>
      <c r="AE53" s="210"/>
      <c r="AF53" s="210"/>
      <c r="AG53" s="210" t="s">
        <v>175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 t="s">
        <v>200</v>
      </c>
      <c r="D54" s="246"/>
      <c r="E54" s="246"/>
      <c r="F54" s="246"/>
      <c r="G54" s="246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4" t="s">
        <v>127</v>
      </c>
      <c r="B55" s="225" t="s">
        <v>91</v>
      </c>
      <c r="C55" s="247" t="s">
        <v>92</v>
      </c>
      <c r="D55" s="226"/>
      <c r="E55" s="227"/>
      <c r="F55" s="228"/>
      <c r="G55" s="228">
        <f>SUMIF(AG56:AG57,"&lt;&gt;NOR",G56:G57)</f>
        <v>0</v>
      </c>
      <c r="H55" s="228"/>
      <c r="I55" s="228">
        <f>SUM(I56:I57)</f>
        <v>0</v>
      </c>
      <c r="J55" s="228"/>
      <c r="K55" s="228">
        <f>SUM(K56:K57)</f>
        <v>0</v>
      </c>
      <c r="L55" s="228"/>
      <c r="M55" s="228">
        <f>SUM(M56:M57)</f>
        <v>0</v>
      </c>
      <c r="N55" s="227"/>
      <c r="O55" s="227">
        <f>SUM(O56:O57)</f>
        <v>0</v>
      </c>
      <c r="P55" s="227"/>
      <c r="Q55" s="227">
        <f>SUM(Q56:Q57)</f>
        <v>0</v>
      </c>
      <c r="R55" s="228"/>
      <c r="S55" s="228"/>
      <c r="T55" s="229"/>
      <c r="U55" s="223"/>
      <c r="V55" s="223">
        <f>SUM(V56:V57)</f>
        <v>1.53</v>
      </c>
      <c r="W55" s="223"/>
      <c r="X55" s="223"/>
      <c r="Y55" s="223"/>
      <c r="AG55" t="s">
        <v>128</v>
      </c>
    </row>
    <row r="56" spans="1:60" ht="22.5" outlineLevel="1" x14ac:dyDescent="0.2">
      <c r="A56" s="231">
        <v>17</v>
      </c>
      <c r="B56" s="232" t="s">
        <v>201</v>
      </c>
      <c r="C56" s="248" t="s">
        <v>202</v>
      </c>
      <c r="D56" s="233" t="s">
        <v>155</v>
      </c>
      <c r="E56" s="234">
        <v>15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1.4999999999999999E-4</v>
      </c>
      <c r="O56" s="234">
        <f>ROUND(E56*N56,2)</f>
        <v>0</v>
      </c>
      <c r="P56" s="234">
        <v>0</v>
      </c>
      <c r="Q56" s="234">
        <f>ROUND(E56*P56,2)</f>
        <v>0</v>
      </c>
      <c r="R56" s="236" t="s">
        <v>203</v>
      </c>
      <c r="S56" s="236" t="s">
        <v>133</v>
      </c>
      <c r="T56" s="237" t="s">
        <v>133</v>
      </c>
      <c r="U56" s="220">
        <v>0.10191</v>
      </c>
      <c r="V56" s="220">
        <f>ROUND(E56*U56,2)</f>
        <v>1.53</v>
      </c>
      <c r="W56" s="220"/>
      <c r="X56" s="220" t="s">
        <v>134</v>
      </c>
      <c r="Y56" s="220" t="s">
        <v>135</v>
      </c>
      <c r="Z56" s="210"/>
      <c r="AA56" s="210"/>
      <c r="AB56" s="210"/>
      <c r="AC56" s="210"/>
      <c r="AD56" s="210"/>
      <c r="AE56" s="210"/>
      <c r="AF56" s="210"/>
      <c r="AG56" s="210" t="s">
        <v>136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49" t="s">
        <v>204</v>
      </c>
      <c r="D57" s="221"/>
      <c r="E57" s="222">
        <v>15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138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4" t="s">
        <v>127</v>
      </c>
      <c r="B58" s="225" t="s">
        <v>95</v>
      </c>
      <c r="C58" s="247" t="s">
        <v>96</v>
      </c>
      <c r="D58" s="226"/>
      <c r="E58" s="227"/>
      <c r="F58" s="228"/>
      <c r="G58" s="228">
        <f>SUMIF(AG59:AG63,"&lt;&gt;NOR",G59:G63)</f>
        <v>0</v>
      </c>
      <c r="H58" s="228"/>
      <c r="I58" s="228">
        <f>SUM(I59:I63)</f>
        <v>0</v>
      </c>
      <c r="J58" s="228"/>
      <c r="K58" s="228">
        <f>SUM(K59:K63)</f>
        <v>0</v>
      </c>
      <c r="L58" s="228"/>
      <c r="M58" s="228">
        <f>SUM(M59:M63)</f>
        <v>0</v>
      </c>
      <c r="N58" s="227"/>
      <c r="O58" s="227">
        <f>SUM(O59:O63)</f>
        <v>0</v>
      </c>
      <c r="P58" s="227"/>
      <c r="Q58" s="227">
        <f>SUM(Q59:Q63)</f>
        <v>0</v>
      </c>
      <c r="R58" s="228"/>
      <c r="S58" s="228"/>
      <c r="T58" s="229"/>
      <c r="U58" s="223"/>
      <c r="V58" s="223">
        <f>SUM(V59:V63)</f>
        <v>0.75</v>
      </c>
      <c r="W58" s="223"/>
      <c r="X58" s="223"/>
      <c r="Y58" s="223"/>
      <c r="AG58" t="s">
        <v>128</v>
      </c>
    </row>
    <row r="59" spans="1:60" outlineLevel="1" x14ac:dyDescent="0.2">
      <c r="A59" s="231">
        <v>18</v>
      </c>
      <c r="B59" s="232" t="s">
        <v>205</v>
      </c>
      <c r="C59" s="248" t="s">
        <v>206</v>
      </c>
      <c r="D59" s="233" t="s">
        <v>173</v>
      </c>
      <c r="E59" s="234">
        <v>0.45812999999999998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6" t="s">
        <v>158</v>
      </c>
      <c r="S59" s="236" t="s">
        <v>133</v>
      </c>
      <c r="T59" s="237" t="s">
        <v>133</v>
      </c>
      <c r="U59" s="220">
        <v>0.49</v>
      </c>
      <c r="V59" s="220">
        <f>ROUND(E59*U59,2)</f>
        <v>0.22</v>
      </c>
      <c r="W59" s="220"/>
      <c r="X59" s="220" t="s">
        <v>207</v>
      </c>
      <c r="Y59" s="220" t="s">
        <v>135</v>
      </c>
      <c r="Z59" s="210"/>
      <c r="AA59" s="210"/>
      <c r="AB59" s="210"/>
      <c r="AC59" s="210"/>
      <c r="AD59" s="210"/>
      <c r="AE59" s="210"/>
      <c r="AF59" s="210"/>
      <c r="AG59" s="210" t="s">
        <v>208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9">
        <v>19</v>
      </c>
      <c r="B60" s="240" t="s">
        <v>209</v>
      </c>
      <c r="C60" s="251" t="s">
        <v>210</v>
      </c>
      <c r="D60" s="241" t="s">
        <v>173</v>
      </c>
      <c r="E60" s="242">
        <v>6.4138500000000001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2">
        <v>0</v>
      </c>
      <c r="O60" s="242">
        <f>ROUND(E60*N60,2)</f>
        <v>0</v>
      </c>
      <c r="P60" s="242">
        <v>0</v>
      </c>
      <c r="Q60" s="242">
        <f>ROUND(E60*P60,2)</f>
        <v>0</v>
      </c>
      <c r="R60" s="244" t="s">
        <v>158</v>
      </c>
      <c r="S60" s="244" t="s">
        <v>133</v>
      </c>
      <c r="T60" s="245" t="s">
        <v>133</v>
      </c>
      <c r="U60" s="220">
        <v>0</v>
      </c>
      <c r="V60" s="220">
        <f>ROUND(E60*U60,2)</f>
        <v>0</v>
      </c>
      <c r="W60" s="220"/>
      <c r="X60" s="220" t="s">
        <v>207</v>
      </c>
      <c r="Y60" s="220" t="s">
        <v>135</v>
      </c>
      <c r="Z60" s="210"/>
      <c r="AA60" s="210"/>
      <c r="AB60" s="210"/>
      <c r="AC60" s="210"/>
      <c r="AD60" s="210"/>
      <c r="AE60" s="210"/>
      <c r="AF60" s="210"/>
      <c r="AG60" s="210" t="s">
        <v>208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9">
        <v>20</v>
      </c>
      <c r="B61" s="240" t="s">
        <v>211</v>
      </c>
      <c r="C61" s="251" t="s">
        <v>212</v>
      </c>
      <c r="D61" s="241" t="s">
        <v>173</v>
      </c>
      <c r="E61" s="242">
        <v>0.45812999999999998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4" t="s">
        <v>158</v>
      </c>
      <c r="S61" s="244" t="s">
        <v>133</v>
      </c>
      <c r="T61" s="245" t="s">
        <v>133</v>
      </c>
      <c r="U61" s="220">
        <v>0.94199999999999995</v>
      </c>
      <c r="V61" s="220">
        <f>ROUND(E61*U61,2)</f>
        <v>0.43</v>
      </c>
      <c r="W61" s="220"/>
      <c r="X61" s="220" t="s">
        <v>207</v>
      </c>
      <c r="Y61" s="220" t="s">
        <v>135</v>
      </c>
      <c r="Z61" s="210"/>
      <c r="AA61" s="210"/>
      <c r="AB61" s="210"/>
      <c r="AC61" s="210"/>
      <c r="AD61" s="210"/>
      <c r="AE61" s="210"/>
      <c r="AF61" s="210"/>
      <c r="AG61" s="210" t="s">
        <v>208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9">
        <v>21</v>
      </c>
      <c r="B62" s="240" t="s">
        <v>213</v>
      </c>
      <c r="C62" s="251" t="s">
        <v>214</v>
      </c>
      <c r="D62" s="241" t="s">
        <v>173</v>
      </c>
      <c r="E62" s="242">
        <v>0.91625999999999996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2">
        <v>0</v>
      </c>
      <c r="O62" s="242">
        <f>ROUND(E62*N62,2)</f>
        <v>0</v>
      </c>
      <c r="P62" s="242">
        <v>0</v>
      </c>
      <c r="Q62" s="242">
        <f>ROUND(E62*P62,2)</f>
        <v>0</v>
      </c>
      <c r="R62" s="244" t="s">
        <v>158</v>
      </c>
      <c r="S62" s="244" t="s">
        <v>133</v>
      </c>
      <c r="T62" s="245" t="s">
        <v>133</v>
      </c>
      <c r="U62" s="220">
        <v>0.11</v>
      </c>
      <c r="V62" s="220">
        <f>ROUND(E62*U62,2)</f>
        <v>0.1</v>
      </c>
      <c r="W62" s="220"/>
      <c r="X62" s="220" t="s">
        <v>207</v>
      </c>
      <c r="Y62" s="220" t="s">
        <v>135</v>
      </c>
      <c r="Z62" s="210"/>
      <c r="AA62" s="210"/>
      <c r="AB62" s="210"/>
      <c r="AC62" s="210"/>
      <c r="AD62" s="210"/>
      <c r="AE62" s="210"/>
      <c r="AF62" s="210"/>
      <c r="AG62" s="210" t="s">
        <v>208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1">
        <v>22</v>
      </c>
      <c r="B63" s="232" t="s">
        <v>215</v>
      </c>
      <c r="C63" s="248" t="s">
        <v>216</v>
      </c>
      <c r="D63" s="233" t="s">
        <v>173</v>
      </c>
      <c r="E63" s="234">
        <v>0.45812999999999998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 t="s">
        <v>158</v>
      </c>
      <c r="S63" s="236" t="s">
        <v>133</v>
      </c>
      <c r="T63" s="237" t="s">
        <v>133</v>
      </c>
      <c r="U63" s="220">
        <v>0</v>
      </c>
      <c r="V63" s="220">
        <f>ROUND(E63*U63,2)</f>
        <v>0</v>
      </c>
      <c r="W63" s="220"/>
      <c r="X63" s="220" t="s">
        <v>207</v>
      </c>
      <c r="Y63" s="220" t="s">
        <v>135</v>
      </c>
      <c r="Z63" s="210"/>
      <c r="AA63" s="210"/>
      <c r="AB63" s="210"/>
      <c r="AC63" s="210"/>
      <c r="AD63" s="210"/>
      <c r="AE63" s="210"/>
      <c r="AF63" s="210"/>
      <c r="AG63" s="210" t="s">
        <v>208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3"/>
      <c r="B64" s="4"/>
      <c r="C64" s="25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12</v>
      </c>
      <c r="AF64">
        <v>21</v>
      </c>
      <c r="AG64" t="s">
        <v>113</v>
      </c>
    </row>
    <row r="65" spans="1:33" x14ac:dyDescent="0.2">
      <c r="A65" s="213"/>
      <c r="B65" s="214" t="s">
        <v>29</v>
      </c>
      <c r="C65" s="254"/>
      <c r="D65" s="215"/>
      <c r="E65" s="216"/>
      <c r="F65" s="216"/>
      <c r="G65" s="230">
        <f>G8+G13+G18+G21+G23+G37+G40+G55+G58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217</v>
      </c>
    </row>
    <row r="66" spans="1:33" x14ac:dyDescent="0.2">
      <c r="C66" s="255"/>
      <c r="D66" s="10"/>
      <c r="AG66" t="s">
        <v>218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</sheetData>
  <sheetProtection algorithmName="SHA-512" hashValue="sCqegp4MP/Ub1T4UQ+d1zvBfOVOnLqSpzom0s9Wv0jFzwVVNBAvFuqA3Ia52r6WQP2znRqMppVgS/8V8vN8LpQ==" saltValue="1l8pgk87M3Kxd3TeWgqonw==" spinCount="100000" sheet="1" formatRows="0"/>
  <mergeCells count="9">
    <mergeCell ref="C28:G28"/>
    <mergeCell ref="C32:G32"/>
    <mergeCell ref="C39:G39"/>
    <mergeCell ref="C54:G54"/>
    <mergeCell ref="A1:G1"/>
    <mergeCell ref="C2:G2"/>
    <mergeCell ref="C3:G3"/>
    <mergeCell ref="C4:G4"/>
    <mergeCell ref="C25:G2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E2B1-39C2-485B-BCD3-E599BB1FE1A9}">
  <sheetPr>
    <outlinePr summaryBelow="0"/>
  </sheetPr>
  <dimension ref="A1:BH499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100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8</v>
      </c>
      <c r="B3" s="49" t="s">
        <v>43</v>
      </c>
      <c r="C3" s="199" t="s">
        <v>47</v>
      </c>
      <c r="D3" s="197"/>
      <c r="E3" s="197"/>
      <c r="F3" s="197"/>
      <c r="G3" s="198"/>
      <c r="AC3" s="174" t="s">
        <v>102</v>
      </c>
      <c r="AG3" t="s">
        <v>103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104</v>
      </c>
    </row>
    <row r="5" spans="1:60" x14ac:dyDescent="0.2">
      <c r="D5" s="10"/>
    </row>
    <row r="6" spans="1:60" ht="38.25" x14ac:dyDescent="0.2">
      <c r="A6" s="206" t="s">
        <v>105</v>
      </c>
      <c r="B6" s="208" t="s">
        <v>106</v>
      </c>
      <c r="C6" s="208" t="s">
        <v>107</v>
      </c>
      <c r="D6" s="207" t="s">
        <v>108</v>
      </c>
      <c r="E6" s="206" t="s">
        <v>109</v>
      </c>
      <c r="F6" s="205" t="s">
        <v>110</v>
      </c>
      <c r="G6" s="206" t="s">
        <v>29</v>
      </c>
      <c r="H6" s="209" t="s">
        <v>30</v>
      </c>
      <c r="I6" s="209" t="s">
        <v>111</v>
      </c>
      <c r="J6" s="209" t="s">
        <v>31</v>
      </c>
      <c r="K6" s="209" t="s">
        <v>112</v>
      </c>
      <c r="L6" s="209" t="s">
        <v>113</v>
      </c>
      <c r="M6" s="209" t="s">
        <v>114</v>
      </c>
      <c r="N6" s="209" t="s">
        <v>115</v>
      </c>
      <c r="O6" s="209" t="s">
        <v>116</v>
      </c>
      <c r="P6" s="209" t="s">
        <v>117</v>
      </c>
      <c r="Q6" s="209" t="s">
        <v>118</v>
      </c>
      <c r="R6" s="209" t="s">
        <v>119</v>
      </c>
      <c r="S6" s="209" t="s">
        <v>120</v>
      </c>
      <c r="T6" s="209" t="s">
        <v>121</v>
      </c>
      <c r="U6" s="209" t="s">
        <v>122</v>
      </c>
      <c r="V6" s="209" t="s">
        <v>123</v>
      </c>
      <c r="W6" s="209" t="s">
        <v>124</v>
      </c>
      <c r="X6" s="209" t="s">
        <v>125</v>
      </c>
      <c r="Y6" s="209" t="s">
        <v>126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127</v>
      </c>
      <c r="B8" s="225" t="s">
        <v>69</v>
      </c>
      <c r="C8" s="247" t="s">
        <v>70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0.08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1.35</v>
      </c>
      <c r="W8" s="223"/>
      <c r="X8" s="223"/>
      <c r="Y8" s="223"/>
      <c r="AG8" t="s">
        <v>128</v>
      </c>
    </row>
    <row r="9" spans="1:60" ht="33.75" outlineLevel="1" x14ac:dyDescent="0.2">
      <c r="A9" s="231">
        <v>1</v>
      </c>
      <c r="B9" s="232" t="s">
        <v>219</v>
      </c>
      <c r="C9" s="248" t="s">
        <v>220</v>
      </c>
      <c r="D9" s="233" t="s">
        <v>173</v>
      </c>
      <c r="E9" s="234">
        <v>7.2069999999999995E-2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1.0900000000000001</v>
      </c>
      <c r="O9" s="234">
        <f>ROUND(E9*N9,2)</f>
        <v>0.08</v>
      </c>
      <c r="P9" s="234">
        <v>0</v>
      </c>
      <c r="Q9" s="234">
        <f>ROUND(E9*P9,2)</f>
        <v>0</v>
      </c>
      <c r="R9" s="236" t="s">
        <v>132</v>
      </c>
      <c r="S9" s="236" t="s">
        <v>133</v>
      </c>
      <c r="T9" s="237" t="s">
        <v>133</v>
      </c>
      <c r="U9" s="220">
        <v>18.8</v>
      </c>
      <c r="V9" s="220">
        <f>ROUND(E9*U9,2)</f>
        <v>1.35</v>
      </c>
      <c r="W9" s="220"/>
      <c r="X9" s="220" t="s">
        <v>134</v>
      </c>
      <c r="Y9" s="220" t="s">
        <v>135</v>
      </c>
      <c r="Z9" s="210"/>
      <c r="AA9" s="210"/>
      <c r="AB9" s="210"/>
      <c r="AC9" s="210"/>
      <c r="AD9" s="210"/>
      <c r="AE9" s="210"/>
      <c r="AF9" s="210"/>
      <c r="AG9" s="210" t="s">
        <v>136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221</v>
      </c>
      <c r="D10" s="246"/>
      <c r="E10" s="246"/>
      <c r="F10" s="246"/>
      <c r="G10" s="24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160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49" t="s">
        <v>222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138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9" t="s">
        <v>223</v>
      </c>
      <c r="D12" s="221"/>
      <c r="E12" s="222">
        <v>7.2069999999999995E-2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138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127</v>
      </c>
      <c r="B13" s="225" t="s">
        <v>71</v>
      </c>
      <c r="C13" s="247" t="s">
        <v>72</v>
      </c>
      <c r="D13" s="226"/>
      <c r="E13" s="227"/>
      <c r="F13" s="228"/>
      <c r="G13" s="228">
        <f>SUMIF(AG14:AG14,"&lt;&gt;NOR",G14:G14)</f>
        <v>0</v>
      </c>
      <c r="H13" s="228"/>
      <c r="I13" s="228">
        <f>SUM(I14:I14)</f>
        <v>0</v>
      </c>
      <c r="J13" s="228"/>
      <c r="K13" s="228">
        <f>SUM(K14:K14)</f>
        <v>0</v>
      </c>
      <c r="L13" s="228"/>
      <c r="M13" s="228">
        <f>SUM(M14:M14)</f>
        <v>0</v>
      </c>
      <c r="N13" s="227"/>
      <c r="O13" s="227">
        <f>SUM(O14:O14)</f>
        <v>1.9</v>
      </c>
      <c r="P13" s="227"/>
      <c r="Q13" s="227">
        <f>SUM(Q14:Q14)</f>
        <v>0</v>
      </c>
      <c r="R13" s="228"/>
      <c r="S13" s="228"/>
      <c r="T13" s="229"/>
      <c r="U13" s="223"/>
      <c r="V13" s="223">
        <f>SUM(V14:V14)</f>
        <v>113.9</v>
      </c>
      <c r="W13" s="223"/>
      <c r="X13" s="223"/>
      <c r="Y13" s="223"/>
      <c r="AG13" t="s">
        <v>128</v>
      </c>
    </row>
    <row r="14" spans="1:60" outlineLevel="1" x14ac:dyDescent="0.2">
      <c r="A14" s="231">
        <v>2</v>
      </c>
      <c r="B14" s="232" t="s">
        <v>224</v>
      </c>
      <c r="C14" s="248" t="s">
        <v>225</v>
      </c>
      <c r="D14" s="233" t="s">
        <v>155</v>
      </c>
      <c r="E14" s="234">
        <v>134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1.4160000000000001E-2</v>
      </c>
      <c r="O14" s="234">
        <f>ROUND(E14*N14,2)</f>
        <v>1.9</v>
      </c>
      <c r="P14" s="234">
        <v>0</v>
      </c>
      <c r="Q14" s="234">
        <f>ROUND(E14*P14,2)</f>
        <v>0</v>
      </c>
      <c r="R14" s="236"/>
      <c r="S14" s="236" t="s">
        <v>144</v>
      </c>
      <c r="T14" s="237" t="s">
        <v>145</v>
      </c>
      <c r="U14" s="220">
        <v>0.85</v>
      </c>
      <c r="V14" s="220">
        <f>ROUND(E14*U14,2)</f>
        <v>113.9</v>
      </c>
      <c r="W14" s="220"/>
      <c r="X14" s="220" t="s">
        <v>134</v>
      </c>
      <c r="Y14" s="220" t="s">
        <v>135</v>
      </c>
      <c r="Z14" s="210"/>
      <c r="AA14" s="210"/>
      <c r="AB14" s="210"/>
      <c r="AC14" s="210"/>
      <c r="AD14" s="210"/>
      <c r="AE14" s="210"/>
      <c r="AF14" s="210"/>
      <c r="AG14" s="210" t="s">
        <v>136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4" t="s">
        <v>127</v>
      </c>
      <c r="B15" s="225" t="s">
        <v>73</v>
      </c>
      <c r="C15" s="247" t="s">
        <v>74</v>
      </c>
      <c r="D15" s="226"/>
      <c r="E15" s="227"/>
      <c r="F15" s="228"/>
      <c r="G15" s="228">
        <f>SUMIF(AG16:AG16,"&lt;&gt;NOR",G16:G16)</f>
        <v>0</v>
      </c>
      <c r="H15" s="228"/>
      <c r="I15" s="228">
        <f>SUM(I16:I16)</f>
        <v>0</v>
      </c>
      <c r="J15" s="228"/>
      <c r="K15" s="228">
        <f>SUM(K16:K16)</f>
        <v>0</v>
      </c>
      <c r="L15" s="228"/>
      <c r="M15" s="228">
        <f>SUM(M16:M16)</f>
        <v>0</v>
      </c>
      <c r="N15" s="227"/>
      <c r="O15" s="227">
        <f>SUM(O16:O16)</f>
        <v>0.1</v>
      </c>
      <c r="P15" s="227"/>
      <c r="Q15" s="227">
        <f>SUM(Q16:Q16)</f>
        <v>0</v>
      </c>
      <c r="R15" s="228"/>
      <c r="S15" s="228"/>
      <c r="T15" s="229"/>
      <c r="U15" s="223"/>
      <c r="V15" s="223">
        <f>SUM(V16:V16)</f>
        <v>0.8</v>
      </c>
      <c r="W15" s="223"/>
      <c r="X15" s="223"/>
      <c r="Y15" s="223"/>
      <c r="AG15" t="s">
        <v>128</v>
      </c>
    </row>
    <row r="16" spans="1:60" ht="33.75" outlineLevel="1" x14ac:dyDescent="0.2">
      <c r="A16" s="239">
        <v>3</v>
      </c>
      <c r="B16" s="240" t="s">
        <v>226</v>
      </c>
      <c r="C16" s="251" t="s">
        <v>227</v>
      </c>
      <c r="D16" s="241" t="s">
        <v>143</v>
      </c>
      <c r="E16" s="242">
        <v>4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2.5000000000000001E-2</v>
      </c>
      <c r="O16" s="242">
        <f>ROUND(E16*N16,2)</f>
        <v>0.1</v>
      </c>
      <c r="P16" s="242">
        <v>0</v>
      </c>
      <c r="Q16" s="242">
        <f>ROUND(E16*P16,2)</f>
        <v>0</v>
      </c>
      <c r="R16" s="244" t="s">
        <v>132</v>
      </c>
      <c r="S16" s="244" t="s">
        <v>133</v>
      </c>
      <c r="T16" s="245" t="s">
        <v>133</v>
      </c>
      <c r="U16" s="220">
        <v>0.2</v>
      </c>
      <c r="V16" s="220">
        <f>ROUND(E16*U16,2)</f>
        <v>0.8</v>
      </c>
      <c r="W16" s="220"/>
      <c r="X16" s="220" t="s">
        <v>134</v>
      </c>
      <c r="Y16" s="220" t="s">
        <v>135</v>
      </c>
      <c r="Z16" s="210"/>
      <c r="AA16" s="210"/>
      <c r="AB16" s="210"/>
      <c r="AC16" s="210"/>
      <c r="AD16" s="210"/>
      <c r="AE16" s="210"/>
      <c r="AF16" s="210"/>
      <c r="AG16" s="210" t="s">
        <v>136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4" t="s">
        <v>127</v>
      </c>
      <c r="B17" s="225" t="s">
        <v>75</v>
      </c>
      <c r="C17" s="247" t="s">
        <v>76</v>
      </c>
      <c r="D17" s="226"/>
      <c r="E17" s="227"/>
      <c r="F17" s="228"/>
      <c r="G17" s="228">
        <f>SUMIF(AG18:AG24,"&lt;&gt;NOR",G18:G24)</f>
        <v>0</v>
      </c>
      <c r="H17" s="228"/>
      <c r="I17" s="228">
        <f>SUM(I18:I24)</f>
        <v>0</v>
      </c>
      <c r="J17" s="228"/>
      <c r="K17" s="228">
        <f>SUM(K18:K24)</f>
        <v>0</v>
      </c>
      <c r="L17" s="228"/>
      <c r="M17" s="228">
        <f>SUM(M18:M24)</f>
        <v>0</v>
      </c>
      <c r="N17" s="227"/>
      <c r="O17" s="227">
        <f>SUM(O18:O24)</f>
        <v>0.14000000000000001</v>
      </c>
      <c r="P17" s="227"/>
      <c r="Q17" s="227">
        <f>SUM(Q18:Q24)</f>
        <v>0</v>
      </c>
      <c r="R17" s="228"/>
      <c r="S17" s="228"/>
      <c r="T17" s="229"/>
      <c r="U17" s="223"/>
      <c r="V17" s="223">
        <f>SUM(V18:V24)</f>
        <v>10.16</v>
      </c>
      <c r="W17" s="223"/>
      <c r="X17" s="223"/>
      <c r="Y17" s="223"/>
      <c r="AG17" t="s">
        <v>128</v>
      </c>
    </row>
    <row r="18" spans="1:60" outlineLevel="1" x14ac:dyDescent="0.2">
      <c r="A18" s="231">
        <v>4</v>
      </c>
      <c r="B18" s="232" t="s">
        <v>129</v>
      </c>
      <c r="C18" s="248" t="s">
        <v>130</v>
      </c>
      <c r="D18" s="233" t="s">
        <v>131</v>
      </c>
      <c r="E18" s="234">
        <v>55.72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2.5100000000000001E-3</v>
      </c>
      <c r="O18" s="234">
        <f>ROUND(E18*N18,2)</f>
        <v>0.14000000000000001</v>
      </c>
      <c r="P18" s="234">
        <v>0</v>
      </c>
      <c r="Q18" s="234">
        <f>ROUND(E18*P18,2)</f>
        <v>0</v>
      </c>
      <c r="R18" s="236" t="s">
        <v>132</v>
      </c>
      <c r="S18" s="236" t="s">
        <v>133</v>
      </c>
      <c r="T18" s="237" t="s">
        <v>133</v>
      </c>
      <c r="U18" s="220">
        <v>0.18232999999999999</v>
      </c>
      <c r="V18" s="220">
        <f>ROUND(E18*U18,2)</f>
        <v>10.16</v>
      </c>
      <c r="W18" s="220"/>
      <c r="X18" s="220" t="s">
        <v>134</v>
      </c>
      <c r="Y18" s="220" t="s">
        <v>135</v>
      </c>
      <c r="Z18" s="210"/>
      <c r="AA18" s="210"/>
      <c r="AB18" s="210"/>
      <c r="AC18" s="210"/>
      <c r="AD18" s="210"/>
      <c r="AE18" s="210"/>
      <c r="AF18" s="210"/>
      <c r="AG18" s="210" t="s">
        <v>136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9" t="s">
        <v>228</v>
      </c>
      <c r="D19" s="221"/>
      <c r="E19" s="222">
        <v>9.8000000000000007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138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49" t="s">
        <v>229</v>
      </c>
      <c r="D20" s="221"/>
      <c r="E20" s="222">
        <v>9.8000000000000007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138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49" t="s">
        <v>230</v>
      </c>
      <c r="D21" s="221"/>
      <c r="E21" s="222">
        <v>11.6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138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49" t="s">
        <v>231</v>
      </c>
      <c r="D22" s="221"/>
      <c r="E22" s="222">
        <v>6.36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138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9" t="s">
        <v>232</v>
      </c>
      <c r="D23" s="221"/>
      <c r="E23" s="222">
        <v>6.36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138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49" t="s">
        <v>233</v>
      </c>
      <c r="D24" s="221"/>
      <c r="E24" s="222">
        <v>11.8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138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4" t="s">
        <v>127</v>
      </c>
      <c r="B25" s="225" t="s">
        <v>77</v>
      </c>
      <c r="C25" s="247" t="s">
        <v>78</v>
      </c>
      <c r="D25" s="226"/>
      <c r="E25" s="227"/>
      <c r="F25" s="228"/>
      <c r="G25" s="228">
        <f>SUMIF(AG26:AG32,"&lt;&gt;NOR",G26:G32)</f>
        <v>0</v>
      </c>
      <c r="H25" s="228"/>
      <c r="I25" s="228">
        <f>SUM(I26:I32)</f>
        <v>0</v>
      </c>
      <c r="J25" s="228"/>
      <c r="K25" s="228">
        <f>SUM(K26:K32)</f>
        <v>0</v>
      </c>
      <c r="L25" s="228"/>
      <c r="M25" s="228">
        <f>SUM(M26:M32)</f>
        <v>0</v>
      </c>
      <c r="N25" s="227"/>
      <c r="O25" s="227">
        <f>SUM(O26:O32)</f>
        <v>0.3</v>
      </c>
      <c r="P25" s="227"/>
      <c r="Q25" s="227">
        <f>SUM(Q26:Q32)</f>
        <v>0</v>
      </c>
      <c r="R25" s="228"/>
      <c r="S25" s="228"/>
      <c r="T25" s="229"/>
      <c r="U25" s="223"/>
      <c r="V25" s="223">
        <f>SUM(V26:V32)</f>
        <v>15.48</v>
      </c>
      <c r="W25" s="223"/>
      <c r="X25" s="223"/>
      <c r="Y25" s="223"/>
      <c r="AG25" t="s">
        <v>128</v>
      </c>
    </row>
    <row r="26" spans="1:60" outlineLevel="1" x14ac:dyDescent="0.2">
      <c r="A26" s="231">
        <v>5</v>
      </c>
      <c r="B26" s="232" t="s">
        <v>141</v>
      </c>
      <c r="C26" s="248" t="s">
        <v>142</v>
      </c>
      <c r="D26" s="233" t="s">
        <v>143</v>
      </c>
      <c r="E26" s="234">
        <v>6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0.05</v>
      </c>
      <c r="O26" s="234">
        <f>ROUND(E26*N26,2)</f>
        <v>0.3</v>
      </c>
      <c r="P26" s="234">
        <v>0</v>
      </c>
      <c r="Q26" s="234">
        <f>ROUND(E26*P26,2)</f>
        <v>0</v>
      </c>
      <c r="R26" s="236"/>
      <c r="S26" s="236" t="s">
        <v>144</v>
      </c>
      <c r="T26" s="237" t="s">
        <v>145</v>
      </c>
      <c r="U26" s="220">
        <v>2.58</v>
      </c>
      <c r="V26" s="220">
        <f>ROUND(E26*U26,2)</f>
        <v>15.48</v>
      </c>
      <c r="W26" s="220"/>
      <c r="X26" s="220" t="s">
        <v>134</v>
      </c>
      <c r="Y26" s="220" t="s">
        <v>135</v>
      </c>
      <c r="Z26" s="210"/>
      <c r="AA26" s="210"/>
      <c r="AB26" s="210"/>
      <c r="AC26" s="210"/>
      <c r="AD26" s="210"/>
      <c r="AE26" s="210"/>
      <c r="AF26" s="210"/>
      <c r="AG26" s="210" t="s">
        <v>136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49" t="s">
        <v>234</v>
      </c>
      <c r="D27" s="221"/>
      <c r="E27" s="222">
        <v>1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138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9" t="s">
        <v>235</v>
      </c>
      <c r="D28" s="221"/>
      <c r="E28" s="222">
        <v>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138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49" t="s">
        <v>147</v>
      </c>
      <c r="D29" s="221"/>
      <c r="E29" s="222">
        <v>1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138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9" t="s">
        <v>147</v>
      </c>
      <c r="D30" s="221"/>
      <c r="E30" s="222">
        <v>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138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9" t="s">
        <v>236</v>
      </c>
      <c r="D31" s="221"/>
      <c r="E31" s="222">
        <v>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138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9" t="s">
        <v>237</v>
      </c>
      <c r="D32" s="221"/>
      <c r="E32" s="222">
        <v>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138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4" t="s">
        <v>127</v>
      </c>
      <c r="B33" s="225" t="s">
        <v>79</v>
      </c>
      <c r="C33" s="247" t="s">
        <v>80</v>
      </c>
      <c r="D33" s="226"/>
      <c r="E33" s="227"/>
      <c r="F33" s="228"/>
      <c r="G33" s="228">
        <f>SUMIF(AG34:AG39,"&lt;&gt;NOR",G34:G39)</f>
        <v>0</v>
      </c>
      <c r="H33" s="228"/>
      <c r="I33" s="228">
        <f>SUM(I34:I39)</f>
        <v>0</v>
      </c>
      <c r="J33" s="228"/>
      <c r="K33" s="228">
        <f>SUM(K34:K39)</f>
        <v>0</v>
      </c>
      <c r="L33" s="228"/>
      <c r="M33" s="228">
        <f>SUM(M34:M39)</f>
        <v>0</v>
      </c>
      <c r="N33" s="227"/>
      <c r="O33" s="227">
        <f>SUM(O34:O39)</f>
        <v>0.26</v>
      </c>
      <c r="P33" s="227"/>
      <c r="Q33" s="227">
        <f>SUM(Q34:Q39)</f>
        <v>0</v>
      </c>
      <c r="R33" s="228"/>
      <c r="S33" s="228"/>
      <c r="T33" s="229"/>
      <c r="U33" s="223"/>
      <c r="V33" s="223">
        <f>SUM(V34:V39)</f>
        <v>8.7000000000000011</v>
      </c>
      <c r="W33" s="223"/>
      <c r="X33" s="223"/>
      <c r="Y33" s="223"/>
      <c r="AG33" t="s">
        <v>128</v>
      </c>
    </row>
    <row r="34" spans="1:60" ht="56.25" outlineLevel="1" x14ac:dyDescent="0.2">
      <c r="A34" s="231">
        <v>6</v>
      </c>
      <c r="B34" s="232" t="s">
        <v>150</v>
      </c>
      <c r="C34" s="248" t="s">
        <v>151</v>
      </c>
      <c r="D34" s="233" t="s">
        <v>143</v>
      </c>
      <c r="E34" s="234">
        <v>2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3.1669999999999997E-2</v>
      </c>
      <c r="O34" s="234">
        <f>ROUND(E34*N34,2)</f>
        <v>0.06</v>
      </c>
      <c r="P34" s="234">
        <v>0</v>
      </c>
      <c r="Q34" s="234">
        <f>ROUND(E34*P34,2)</f>
        <v>0</v>
      </c>
      <c r="R34" s="236" t="s">
        <v>152</v>
      </c>
      <c r="S34" s="236" t="s">
        <v>133</v>
      </c>
      <c r="T34" s="237" t="s">
        <v>133</v>
      </c>
      <c r="U34" s="220">
        <v>1.86</v>
      </c>
      <c r="V34" s="220">
        <f>ROUND(E34*U34,2)</f>
        <v>3.72</v>
      </c>
      <c r="W34" s="220"/>
      <c r="X34" s="220" t="s">
        <v>134</v>
      </c>
      <c r="Y34" s="220" t="s">
        <v>135</v>
      </c>
      <c r="Z34" s="210"/>
      <c r="AA34" s="210"/>
      <c r="AB34" s="210"/>
      <c r="AC34" s="210"/>
      <c r="AD34" s="210"/>
      <c r="AE34" s="210"/>
      <c r="AF34" s="210"/>
      <c r="AG34" s="210" t="s">
        <v>136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49" t="s">
        <v>234</v>
      </c>
      <c r="D35" s="221"/>
      <c r="E35" s="222">
        <v>1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138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49" t="s">
        <v>235</v>
      </c>
      <c r="D36" s="221"/>
      <c r="E36" s="222">
        <v>1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138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1">
        <v>7</v>
      </c>
      <c r="B37" s="232" t="s">
        <v>238</v>
      </c>
      <c r="C37" s="248" t="s">
        <v>239</v>
      </c>
      <c r="D37" s="233" t="s">
        <v>143</v>
      </c>
      <c r="E37" s="234">
        <v>2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9.9360000000000004E-2</v>
      </c>
      <c r="O37" s="234">
        <f>ROUND(E37*N37,2)</f>
        <v>0.2</v>
      </c>
      <c r="P37" s="234">
        <v>0</v>
      </c>
      <c r="Q37" s="234">
        <f>ROUND(E37*P37,2)</f>
        <v>0</v>
      </c>
      <c r="R37" s="236"/>
      <c r="S37" s="236" t="s">
        <v>144</v>
      </c>
      <c r="T37" s="237" t="s">
        <v>145</v>
      </c>
      <c r="U37" s="220">
        <v>2.4900000000000002</v>
      </c>
      <c r="V37" s="220">
        <f>ROUND(E37*U37,2)</f>
        <v>4.9800000000000004</v>
      </c>
      <c r="W37" s="220"/>
      <c r="X37" s="220" t="s">
        <v>134</v>
      </c>
      <c r="Y37" s="220" t="s">
        <v>135</v>
      </c>
      <c r="Z37" s="210"/>
      <c r="AA37" s="210"/>
      <c r="AB37" s="210"/>
      <c r="AC37" s="210"/>
      <c r="AD37" s="210"/>
      <c r="AE37" s="210"/>
      <c r="AF37" s="210"/>
      <c r="AG37" s="210" t="s">
        <v>136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49" t="s">
        <v>147</v>
      </c>
      <c r="D38" s="221"/>
      <c r="E38" s="222">
        <v>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138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49" t="s">
        <v>240</v>
      </c>
      <c r="D39" s="221"/>
      <c r="E39" s="222">
        <v>1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138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4" t="s">
        <v>127</v>
      </c>
      <c r="B40" s="225" t="s">
        <v>81</v>
      </c>
      <c r="C40" s="247" t="s">
        <v>82</v>
      </c>
      <c r="D40" s="226"/>
      <c r="E40" s="227"/>
      <c r="F40" s="228"/>
      <c r="G40" s="228">
        <f>SUMIF(AG41:AG41,"&lt;&gt;NOR",G41:G41)</f>
        <v>0</v>
      </c>
      <c r="H40" s="228"/>
      <c r="I40" s="228">
        <f>SUM(I41:I41)</f>
        <v>0</v>
      </c>
      <c r="J40" s="228"/>
      <c r="K40" s="228">
        <f>SUM(K41:K41)</f>
        <v>0</v>
      </c>
      <c r="L40" s="228"/>
      <c r="M40" s="228">
        <f>SUM(M41:M41)</f>
        <v>0</v>
      </c>
      <c r="N40" s="227"/>
      <c r="O40" s="227">
        <f>SUM(O41:O41)</f>
        <v>0</v>
      </c>
      <c r="P40" s="227"/>
      <c r="Q40" s="227">
        <f>SUM(Q41:Q41)</f>
        <v>0</v>
      </c>
      <c r="R40" s="228"/>
      <c r="S40" s="228"/>
      <c r="T40" s="229"/>
      <c r="U40" s="223"/>
      <c r="V40" s="223">
        <f>SUM(V41:V41)</f>
        <v>15.4</v>
      </c>
      <c r="W40" s="223"/>
      <c r="X40" s="223"/>
      <c r="Y40" s="223"/>
      <c r="AG40" t="s">
        <v>128</v>
      </c>
    </row>
    <row r="41" spans="1:60" ht="56.25" outlineLevel="1" x14ac:dyDescent="0.2">
      <c r="A41" s="239">
        <v>8</v>
      </c>
      <c r="B41" s="240" t="s">
        <v>153</v>
      </c>
      <c r="C41" s="251" t="s">
        <v>154</v>
      </c>
      <c r="D41" s="241" t="s">
        <v>155</v>
      </c>
      <c r="E41" s="242">
        <v>50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4.0000000000000003E-5</v>
      </c>
      <c r="O41" s="242">
        <f>ROUND(E41*N41,2)</f>
        <v>0</v>
      </c>
      <c r="P41" s="242">
        <v>0</v>
      </c>
      <c r="Q41" s="242">
        <f>ROUND(E41*P41,2)</f>
        <v>0</v>
      </c>
      <c r="R41" s="244" t="s">
        <v>152</v>
      </c>
      <c r="S41" s="244" t="s">
        <v>133</v>
      </c>
      <c r="T41" s="245" t="s">
        <v>133</v>
      </c>
      <c r="U41" s="220">
        <v>0.308</v>
      </c>
      <c r="V41" s="220">
        <f>ROUND(E41*U41,2)</f>
        <v>15.4</v>
      </c>
      <c r="W41" s="220"/>
      <c r="X41" s="220" t="s">
        <v>134</v>
      </c>
      <c r="Y41" s="220" t="s">
        <v>135</v>
      </c>
      <c r="Z41" s="210"/>
      <c r="AA41" s="210"/>
      <c r="AB41" s="210"/>
      <c r="AC41" s="210"/>
      <c r="AD41" s="210"/>
      <c r="AE41" s="210"/>
      <c r="AF41" s="210"/>
      <c r="AG41" s="210" t="s">
        <v>136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4" t="s">
        <v>127</v>
      </c>
      <c r="B42" s="225" t="s">
        <v>83</v>
      </c>
      <c r="C42" s="247" t="s">
        <v>84</v>
      </c>
      <c r="D42" s="226"/>
      <c r="E42" s="227"/>
      <c r="F42" s="228"/>
      <c r="G42" s="228">
        <f>SUMIF(AG43:AG65,"&lt;&gt;NOR",G43:G65)</f>
        <v>0</v>
      </c>
      <c r="H42" s="228"/>
      <c r="I42" s="228">
        <f>SUM(I43:I65)</f>
        <v>0</v>
      </c>
      <c r="J42" s="228"/>
      <c r="K42" s="228">
        <f>SUM(K43:K65)</f>
        <v>0</v>
      </c>
      <c r="L42" s="228"/>
      <c r="M42" s="228">
        <f>SUM(M43:M65)</f>
        <v>0</v>
      </c>
      <c r="N42" s="227"/>
      <c r="O42" s="227">
        <f>SUM(O43:O65)</f>
        <v>0.03</v>
      </c>
      <c r="P42" s="227"/>
      <c r="Q42" s="227">
        <f>SUM(Q43:Q65)</f>
        <v>8.379999999999999</v>
      </c>
      <c r="R42" s="228"/>
      <c r="S42" s="228"/>
      <c r="T42" s="229"/>
      <c r="U42" s="223"/>
      <c r="V42" s="223">
        <f>SUM(V43:V65)</f>
        <v>27.93</v>
      </c>
      <c r="W42" s="223"/>
      <c r="X42" s="223"/>
      <c r="Y42" s="223"/>
      <c r="AG42" t="s">
        <v>128</v>
      </c>
    </row>
    <row r="43" spans="1:60" outlineLevel="1" x14ac:dyDescent="0.2">
      <c r="A43" s="231">
        <v>9</v>
      </c>
      <c r="B43" s="232" t="s">
        <v>156</v>
      </c>
      <c r="C43" s="248" t="s">
        <v>157</v>
      </c>
      <c r="D43" s="233" t="s">
        <v>143</v>
      </c>
      <c r="E43" s="234">
        <v>5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 t="s">
        <v>158</v>
      </c>
      <c r="S43" s="236" t="s">
        <v>133</v>
      </c>
      <c r="T43" s="237" t="s">
        <v>133</v>
      </c>
      <c r="U43" s="220">
        <v>0.05</v>
      </c>
      <c r="V43" s="220">
        <f>ROUND(E43*U43,2)</f>
        <v>0.25</v>
      </c>
      <c r="W43" s="220"/>
      <c r="X43" s="220" t="s">
        <v>134</v>
      </c>
      <c r="Y43" s="220" t="s">
        <v>135</v>
      </c>
      <c r="Z43" s="210"/>
      <c r="AA43" s="210"/>
      <c r="AB43" s="210"/>
      <c r="AC43" s="210"/>
      <c r="AD43" s="210"/>
      <c r="AE43" s="210"/>
      <c r="AF43" s="210"/>
      <c r="AG43" s="210" t="s">
        <v>136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159</v>
      </c>
      <c r="D44" s="246"/>
      <c r="E44" s="246"/>
      <c r="F44" s="246"/>
      <c r="G44" s="246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160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49" t="s">
        <v>241</v>
      </c>
      <c r="D45" s="221"/>
      <c r="E45" s="222">
        <v>2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138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49" t="s">
        <v>236</v>
      </c>
      <c r="D46" s="221"/>
      <c r="E46" s="222">
        <v>1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138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49" t="s">
        <v>234</v>
      </c>
      <c r="D47" s="221"/>
      <c r="E47" s="222">
        <v>1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138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49" t="s">
        <v>235</v>
      </c>
      <c r="D48" s="221"/>
      <c r="E48" s="222">
        <v>1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138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10</v>
      </c>
      <c r="B49" s="232" t="s">
        <v>161</v>
      </c>
      <c r="C49" s="248" t="s">
        <v>162</v>
      </c>
      <c r="D49" s="233" t="s">
        <v>143</v>
      </c>
      <c r="E49" s="234">
        <v>4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 t="s">
        <v>158</v>
      </c>
      <c r="S49" s="236" t="s">
        <v>133</v>
      </c>
      <c r="T49" s="237" t="s">
        <v>133</v>
      </c>
      <c r="U49" s="220">
        <v>0.09</v>
      </c>
      <c r="V49" s="220">
        <f>ROUND(E49*U49,2)</f>
        <v>0.36</v>
      </c>
      <c r="W49" s="220"/>
      <c r="X49" s="220" t="s">
        <v>134</v>
      </c>
      <c r="Y49" s="220" t="s">
        <v>135</v>
      </c>
      <c r="Z49" s="210"/>
      <c r="AA49" s="210"/>
      <c r="AB49" s="210"/>
      <c r="AC49" s="210"/>
      <c r="AD49" s="210"/>
      <c r="AE49" s="210"/>
      <c r="AF49" s="210"/>
      <c r="AG49" s="210" t="s">
        <v>136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2" t="s">
        <v>159</v>
      </c>
      <c r="D50" s="246"/>
      <c r="E50" s="246"/>
      <c r="F50" s="246"/>
      <c r="G50" s="246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160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49" t="s">
        <v>241</v>
      </c>
      <c r="D51" s="221"/>
      <c r="E51" s="222">
        <v>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138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49" t="s">
        <v>242</v>
      </c>
      <c r="D52" s="221"/>
      <c r="E52" s="222">
        <v>2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138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11</v>
      </c>
      <c r="B53" s="232" t="s">
        <v>163</v>
      </c>
      <c r="C53" s="248" t="s">
        <v>164</v>
      </c>
      <c r="D53" s="233" t="s">
        <v>155</v>
      </c>
      <c r="E53" s="234">
        <v>16.12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1E-3</v>
      </c>
      <c r="O53" s="234">
        <f>ROUND(E53*N53,2)</f>
        <v>0.02</v>
      </c>
      <c r="P53" s="234">
        <v>6.7000000000000004E-2</v>
      </c>
      <c r="Q53" s="234">
        <f>ROUND(E53*P53,2)</f>
        <v>1.08</v>
      </c>
      <c r="R53" s="236" t="s">
        <v>158</v>
      </c>
      <c r="S53" s="236" t="s">
        <v>133</v>
      </c>
      <c r="T53" s="237" t="s">
        <v>133</v>
      </c>
      <c r="U53" s="220">
        <v>0.53300000000000003</v>
      </c>
      <c r="V53" s="220">
        <f>ROUND(E53*U53,2)</f>
        <v>8.59</v>
      </c>
      <c r="W53" s="220"/>
      <c r="X53" s="220" t="s">
        <v>134</v>
      </c>
      <c r="Y53" s="220" t="s">
        <v>135</v>
      </c>
      <c r="Z53" s="210"/>
      <c r="AA53" s="210"/>
      <c r="AB53" s="210"/>
      <c r="AC53" s="210"/>
      <c r="AD53" s="210"/>
      <c r="AE53" s="210"/>
      <c r="AF53" s="210"/>
      <c r="AG53" s="210" t="s">
        <v>136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 t="s">
        <v>165</v>
      </c>
      <c r="D54" s="246"/>
      <c r="E54" s="246"/>
      <c r="F54" s="246"/>
      <c r="G54" s="246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49" t="s">
        <v>243</v>
      </c>
      <c r="D55" s="221"/>
      <c r="E55" s="222">
        <v>7.96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138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49" t="s">
        <v>244</v>
      </c>
      <c r="D56" s="221"/>
      <c r="E56" s="222">
        <v>4.3600000000000003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138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49" t="s">
        <v>245</v>
      </c>
      <c r="D57" s="221"/>
      <c r="E57" s="222">
        <v>3.8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138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33.75" outlineLevel="1" x14ac:dyDescent="0.2">
      <c r="A58" s="231">
        <v>12</v>
      </c>
      <c r="B58" s="232" t="s">
        <v>168</v>
      </c>
      <c r="C58" s="248" t="s">
        <v>169</v>
      </c>
      <c r="D58" s="233" t="s">
        <v>155</v>
      </c>
      <c r="E58" s="234">
        <v>3.6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1.17E-3</v>
      </c>
      <c r="O58" s="234">
        <f>ROUND(E58*N58,2)</f>
        <v>0</v>
      </c>
      <c r="P58" s="234">
        <v>7.5999999999999998E-2</v>
      </c>
      <c r="Q58" s="234">
        <f>ROUND(E58*P58,2)</f>
        <v>0.27</v>
      </c>
      <c r="R58" s="236" t="s">
        <v>158</v>
      </c>
      <c r="S58" s="236" t="s">
        <v>133</v>
      </c>
      <c r="T58" s="237" t="s">
        <v>133</v>
      </c>
      <c r="U58" s="220">
        <v>0.93899999999999995</v>
      </c>
      <c r="V58" s="220">
        <f>ROUND(E58*U58,2)</f>
        <v>3.38</v>
      </c>
      <c r="W58" s="220"/>
      <c r="X58" s="220" t="s">
        <v>134</v>
      </c>
      <c r="Y58" s="220" t="s">
        <v>135</v>
      </c>
      <c r="Z58" s="210"/>
      <c r="AA58" s="210"/>
      <c r="AB58" s="210"/>
      <c r="AC58" s="210"/>
      <c r="AD58" s="210"/>
      <c r="AE58" s="210"/>
      <c r="AF58" s="210"/>
      <c r="AG58" s="210" t="s">
        <v>136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49" t="s">
        <v>246</v>
      </c>
      <c r="D59" s="221"/>
      <c r="E59" s="222">
        <v>1.8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138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49" t="s">
        <v>247</v>
      </c>
      <c r="D60" s="221"/>
      <c r="E60" s="222">
        <v>1.8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138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1">
        <v>13</v>
      </c>
      <c r="B61" s="232" t="s">
        <v>248</v>
      </c>
      <c r="C61" s="248" t="s">
        <v>249</v>
      </c>
      <c r="D61" s="233" t="s">
        <v>250</v>
      </c>
      <c r="E61" s="234">
        <v>3.8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1.82E-3</v>
      </c>
      <c r="O61" s="234">
        <f>ROUND(E61*N61,2)</f>
        <v>0.01</v>
      </c>
      <c r="P61" s="234">
        <v>1.8</v>
      </c>
      <c r="Q61" s="234">
        <f>ROUND(E61*P61,2)</f>
        <v>6.84</v>
      </c>
      <c r="R61" s="236" t="s">
        <v>158</v>
      </c>
      <c r="S61" s="236" t="s">
        <v>133</v>
      </c>
      <c r="T61" s="237" t="s">
        <v>133</v>
      </c>
      <c r="U61" s="220">
        <v>3.1960000000000002</v>
      </c>
      <c r="V61" s="220">
        <f>ROUND(E61*U61,2)</f>
        <v>12.14</v>
      </c>
      <c r="W61" s="220"/>
      <c r="X61" s="220" t="s">
        <v>134</v>
      </c>
      <c r="Y61" s="220" t="s">
        <v>135</v>
      </c>
      <c r="Z61" s="210"/>
      <c r="AA61" s="210"/>
      <c r="AB61" s="210"/>
      <c r="AC61" s="210"/>
      <c r="AD61" s="210"/>
      <c r="AE61" s="210"/>
      <c r="AF61" s="210"/>
      <c r="AG61" s="210" t="s">
        <v>136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2" t="s">
        <v>251</v>
      </c>
      <c r="D62" s="246"/>
      <c r="E62" s="246"/>
      <c r="F62" s="246"/>
      <c r="G62" s="246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49" t="s">
        <v>252</v>
      </c>
      <c r="D63" s="221"/>
      <c r="E63" s="222">
        <v>3.8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138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14</v>
      </c>
      <c r="B64" s="232" t="s">
        <v>253</v>
      </c>
      <c r="C64" s="248" t="s">
        <v>254</v>
      </c>
      <c r="D64" s="233" t="s">
        <v>131</v>
      </c>
      <c r="E64" s="234">
        <v>4.8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4.8999999999999998E-4</v>
      </c>
      <c r="O64" s="234">
        <f>ROUND(E64*N64,2)</f>
        <v>0</v>
      </c>
      <c r="P64" s="234">
        <v>0.04</v>
      </c>
      <c r="Q64" s="234">
        <f>ROUND(E64*P64,2)</f>
        <v>0.19</v>
      </c>
      <c r="R64" s="236" t="s">
        <v>158</v>
      </c>
      <c r="S64" s="236" t="s">
        <v>133</v>
      </c>
      <c r="T64" s="237" t="s">
        <v>133</v>
      </c>
      <c r="U64" s="220">
        <v>0.66800000000000004</v>
      </c>
      <c r="V64" s="220">
        <f>ROUND(E64*U64,2)</f>
        <v>3.21</v>
      </c>
      <c r="W64" s="220"/>
      <c r="X64" s="220" t="s">
        <v>134</v>
      </c>
      <c r="Y64" s="220" t="s">
        <v>135</v>
      </c>
      <c r="Z64" s="210"/>
      <c r="AA64" s="210"/>
      <c r="AB64" s="210"/>
      <c r="AC64" s="210"/>
      <c r="AD64" s="210"/>
      <c r="AE64" s="210"/>
      <c r="AF64" s="210"/>
      <c r="AG64" s="210" t="s">
        <v>136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49" t="s">
        <v>255</v>
      </c>
      <c r="D65" s="221"/>
      <c r="E65" s="222">
        <v>4.8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138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4" t="s">
        <v>127</v>
      </c>
      <c r="B66" s="225" t="s">
        <v>85</v>
      </c>
      <c r="C66" s="247" t="s">
        <v>86</v>
      </c>
      <c r="D66" s="226"/>
      <c r="E66" s="227"/>
      <c r="F66" s="228"/>
      <c r="G66" s="228">
        <f>SUMIF(AG67:AG68,"&lt;&gt;NOR",G67:G68)</f>
        <v>0</v>
      </c>
      <c r="H66" s="228"/>
      <c r="I66" s="228">
        <f>SUM(I67:I68)</f>
        <v>0</v>
      </c>
      <c r="J66" s="228"/>
      <c r="K66" s="228">
        <f>SUM(K67:K68)</f>
        <v>0</v>
      </c>
      <c r="L66" s="228"/>
      <c r="M66" s="228">
        <f>SUM(M67:M68)</f>
        <v>0</v>
      </c>
      <c r="N66" s="227"/>
      <c r="O66" s="227">
        <f>SUM(O67:O68)</f>
        <v>0</v>
      </c>
      <c r="P66" s="227"/>
      <c r="Q66" s="227">
        <f>SUM(Q67:Q68)</f>
        <v>0</v>
      </c>
      <c r="R66" s="228"/>
      <c r="S66" s="228"/>
      <c r="T66" s="229"/>
      <c r="U66" s="223"/>
      <c r="V66" s="223">
        <f>SUM(V67:V68)</f>
        <v>2.64</v>
      </c>
      <c r="W66" s="223"/>
      <c r="X66" s="223"/>
      <c r="Y66" s="223"/>
      <c r="AG66" t="s">
        <v>128</v>
      </c>
    </row>
    <row r="67" spans="1:60" ht="22.5" outlineLevel="1" x14ac:dyDescent="0.2">
      <c r="A67" s="231">
        <v>15</v>
      </c>
      <c r="B67" s="232" t="s">
        <v>171</v>
      </c>
      <c r="C67" s="248" t="s">
        <v>172</v>
      </c>
      <c r="D67" s="233" t="s">
        <v>173</v>
      </c>
      <c r="E67" s="234">
        <v>2.80951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6" t="s">
        <v>132</v>
      </c>
      <c r="S67" s="236" t="s">
        <v>133</v>
      </c>
      <c r="T67" s="237" t="s">
        <v>133</v>
      </c>
      <c r="U67" s="220">
        <v>0.9385</v>
      </c>
      <c r="V67" s="220">
        <f>ROUND(E67*U67,2)</f>
        <v>2.64</v>
      </c>
      <c r="W67" s="220"/>
      <c r="X67" s="220" t="s">
        <v>174</v>
      </c>
      <c r="Y67" s="220" t="s">
        <v>135</v>
      </c>
      <c r="Z67" s="210"/>
      <c r="AA67" s="210"/>
      <c r="AB67" s="210"/>
      <c r="AC67" s="210"/>
      <c r="AD67" s="210"/>
      <c r="AE67" s="210"/>
      <c r="AF67" s="210"/>
      <c r="AG67" s="210" t="s">
        <v>175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2" t="s">
        <v>176</v>
      </c>
      <c r="D68" s="246"/>
      <c r="E68" s="246"/>
      <c r="F68" s="246"/>
      <c r="G68" s="246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160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4" t="s">
        <v>127</v>
      </c>
      <c r="B69" s="225" t="s">
        <v>87</v>
      </c>
      <c r="C69" s="247" t="s">
        <v>88</v>
      </c>
      <c r="D69" s="226"/>
      <c r="E69" s="227"/>
      <c r="F69" s="228"/>
      <c r="G69" s="228">
        <f>SUMIF(AG70:AG81,"&lt;&gt;NOR",G70:G81)</f>
        <v>0</v>
      </c>
      <c r="H69" s="228"/>
      <c r="I69" s="228">
        <f>SUM(I70:I81)</f>
        <v>0</v>
      </c>
      <c r="J69" s="228"/>
      <c r="K69" s="228">
        <f>SUM(K70:K81)</f>
        <v>0</v>
      </c>
      <c r="L69" s="228"/>
      <c r="M69" s="228">
        <f>SUM(M70:M81)</f>
        <v>0</v>
      </c>
      <c r="N69" s="227"/>
      <c r="O69" s="227">
        <f>SUM(O70:O81)</f>
        <v>0</v>
      </c>
      <c r="P69" s="227"/>
      <c r="Q69" s="227">
        <f>SUM(Q70:Q81)</f>
        <v>2.86</v>
      </c>
      <c r="R69" s="228"/>
      <c r="S69" s="228"/>
      <c r="T69" s="229"/>
      <c r="U69" s="223"/>
      <c r="V69" s="223">
        <f>SUM(V70:V81)</f>
        <v>53.79999999999999</v>
      </c>
      <c r="W69" s="223"/>
      <c r="X69" s="223"/>
      <c r="Y69" s="223"/>
      <c r="AG69" t="s">
        <v>128</v>
      </c>
    </row>
    <row r="70" spans="1:60" outlineLevel="1" x14ac:dyDescent="0.2">
      <c r="A70" s="231">
        <v>16</v>
      </c>
      <c r="B70" s="232" t="s">
        <v>256</v>
      </c>
      <c r="C70" s="248" t="s">
        <v>257</v>
      </c>
      <c r="D70" s="233" t="s">
        <v>155</v>
      </c>
      <c r="E70" s="234">
        <v>120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0</v>
      </c>
      <c r="O70" s="234">
        <f>ROUND(E70*N70,2)</f>
        <v>0</v>
      </c>
      <c r="P70" s="234">
        <v>2.3800000000000002E-2</v>
      </c>
      <c r="Q70" s="234">
        <f>ROUND(E70*P70,2)</f>
        <v>2.86</v>
      </c>
      <c r="R70" s="236" t="s">
        <v>258</v>
      </c>
      <c r="S70" s="236" t="s">
        <v>133</v>
      </c>
      <c r="T70" s="237" t="s">
        <v>133</v>
      </c>
      <c r="U70" s="220">
        <v>8.2000000000000003E-2</v>
      </c>
      <c r="V70" s="220">
        <f>ROUND(E70*U70,2)</f>
        <v>9.84</v>
      </c>
      <c r="W70" s="220"/>
      <c r="X70" s="220" t="s">
        <v>134</v>
      </c>
      <c r="Y70" s="220" t="s">
        <v>135</v>
      </c>
      <c r="Z70" s="210"/>
      <c r="AA70" s="210"/>
      <c r="AB70" s="210"/>
      <c r="AC70" s="210"/>
      <c r="AD70" s="210"/>
      <c r="AE70" s="210"/>
      <c r="AF70" s="210"/>
      <c r="AG70" s="210" t="s">
        <v>136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2" x14ac:dyDescent="0.2">
      <c r="A71" s="217"/>
      <c r="B71" s="218"/>
      <c r="C71" s="249" t="s">
        <v>259</v>
      </c>
      <c r="D71" s="221"/>
      <c r="E71" s="222">
        <v>120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138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9">
        <v>17</v>
      </c>
      <c r="B72" s="240" t="s">
        <v>260</v>
      </c>
      <c r="C72" s="251" t="s">
        <v>261</v>
      </c>
      <c r="D72" s="241" t="s">
        <v>143</v>
      </c>
      <c r="E72" s="242">
        <v>12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6.9999999999999994E-5</v>
      </c>
      <c r="O72" s="242">
        <f>ROUND(E72*N72,2)</f>
        <v>0</v>
      </c>
      <c r="P72" s="242">
        <v>0</v>
      </c>
      <c r="Q72" s="242">
        <f>ROUND(E72*P72,2)</f>
        <v>0</v>
      </c>
      <c r="R72" s="244" t="s">
        <v>258</v>
      </c>
      <c r="S72" s="244" t="s">
        <v>133</v>
      </c>
      <c r="T72" s="245" t="s">
        <v>133</v>
      </c>
      <c r="U72" s="220">
        <v>0.25800000000000001</v>
      </c>
      <c r="V72" s="220">
        <f>ROUND(E72*U72,2)</f>
        <v>3.1</v>
      </c>
      <c r="W72" s="220"/>
      <c r="X72" s="220" t="s">
        <v>134</v>
      </c>
      <c r="Y72" s="220" t="s">
        <v>135</v>
      </c>
      <c r="Z72" s="210"/>
      <c r="AA72" s="210"/>
      <c r="AB72" s="210"/>
      <c r="AC72" s="210"/>
      <c r="AD72" s="210"/>
      <c r="AE72" s="210"/>
      <c r="AF72" s="210"/>
      <c r="AG72" s="210" t="s">
        <v>136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18</v>
      </c>
      <c r="B73" s="232" t="s">
        <v>262</v>
      </c>
      <c r="C73" s="248" t="s">
        <v>263</v>
      </c>
      <c r="D73" s="233" t="s">
        <v>155</v>
      </c>
      <c r="E73" s="234">
        <v>120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0</v>
      </c>
      <c r="O73" s="234">
        <f>ROUND(E73*N73,2)</f>
        <v>0</v>
      </c>
      <c r="P73" s="234">
        <v>0</v>
      </c>
      <c r="Q73" s="234">
        <f>ROUND(E73*P73,2)</f>
        <v>0</v>
      </c>
      <c r="R73" s="236" t="s">
        <v>258</v>
      </c>
      <c r="S73" s="236" t="s">
        <v>133</v>
      </c>
      <c r="T73" s="237" t="s">
        <v>133</v>
      </c>
      <c r="U73" s="220">
        <v>0.13400000000000001</v>
      </c>
      <c r="V73" s="220">
        <f>ROUND(E73*U73,2)</f>
        <v>16.079999999999998</v>
      </c>
      <c r="W73" s="220"/>
      <c r="X73" s="220" t="s">
        <v>134</v>
      </c>
      <c r="Y73" s="220" t="s">
        <v>135</v>
      </c>
      <c r="Z73" s="210"/>
      <c r="AA73" s="210"/>
      <c r="AB73" s="210"/>
      <c r="AC73" s="210"/>
      <c r="AD73" s="210"/>
      <c r="AE73" s="210"/>
      <c r="AF73" s="210"/>
      <c r="AG73" s="210" t="s">
        <v>136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49" t="s">
        <v>264</v>
      </c>
      <c r="D74" s="221"/>
      <c r="E74" s="222">
        <v>120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138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9">
        <v>19</v>
      </c>
      <c r="B75" s="240" t="s">
        <v>265</v>
      </c>
      <c r="C75" s="251" t="s">
        <v>266</v>
      </c>
      <c r="D75" s="241" t="s">
        <v>143</v>
      </c>
      <c r="E75" s="242">
        <v>12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0</v>
      </c>
      <c r="O75" s="242">
        <f>ROUND(E75*N75,2)</f>
        <v>0</v>
      </c>
      <c r="P75" s="242">
        <v>0</v>
      </c>
      <c r="Q75" s="242">
        <f>ROUND(E75*P75,2)</f>
        <v>0</v>
      </c>
      <c r="R75" s="244" t="s">
        <v>258</v>
      </c>
      <c r="S75" s="244" t="s">
        <v>133</v>
      </c>
      <c r="T75" s="245" t="s">
        <v>133</v>
      </c>
      <c r="U75" s="220">
        <v>6.2E-2</v>
      </c>
      <c r="V75" s="220">
        <f>ROUND(E75*U75,2)</f>
        <v>0.74</v>
      </c>
      <c r="W75" s="220"/>
      <c r="X75" s="220" t="s">
        <v>134</v>
      </c>
      <c r="Y75" s="220" t="s">
        <v>135</v>
      </c>
      <c r="Z75" s="210"/>
      <c r="AA75" s="210"/>
      <c r="AB75" s="210"/>
      <c r="AC75" s="210"/>
      <c r="AD75" s="210"/>
      <c r="AE75" s="210"/>
      <c r="AF75" s="210"/>
      <c r="AG75" s="210" t="s">
        <v>136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9">
        <v>20</v>
      </c>
      <c r="B76" s="240" t="s">
        <v>267</v>
      </c>
      <c r="C76" s="251" t="s">
        <v>268</v>
      </c>
      <c r="D76" s="241" t="s">
        <v>155</v>
      </c>
      <c r="E76" s="242">
        <v>200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4" t="s">
        <v>258</v>
      </c>
      <c r="S76" s="244" t="s">
        <v>133</v>
      </c>
      <c r="T76" s="245" t="s">
        <v>133</v>
      </c>
      <c r="U76" s="220">
        <v>3.1E-2</v>
      </c>
      <c r="V76" s="220">
        <f>ROUND(E76*U76,2)</f>
        <v>6.2</v>
      </c>
      <c r="W76" s="220"/>
      <c r="X76" s="220" t="s">
        <v>134</v>
      </c>
      <c r="Y76" s="220" t="s">
        <v>135</v>
      </c>
      <c r="Z76" s="210"/>
      <c r="AA76" s="210"/>
      <c r="AB76" s="210"/>
      <c r="AC76" s="210"/>
      <c r="AD76" s="210"/>
      <c r="AE76" s="210"/>
      <c r="AF76" s="210"/>
      <c r="AG76" s="210" t="s">
        <v>136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21</v>
      </c>
      <c r="B77" s="232" t="s">
        <v>269</v>
      </c>
      <c r="C77" s="248" t="s">
        <v>270</v>
      </c>
      <c r="D77" s="233" t="s">
        <v>155</v>
      </c>
      <c r="E77" s="234">
        <v>120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 t="s">
        <v>258</v>
      </c>
      <c r="S77" s="236" t="s">
        <v>133</v>
      </c>
      <c r="T77" s="237" t="s">
        <v>133</v>
      </c>
      <c r="U77" s="220">
        <v>6.2E-2</v>
      </c>
      <c r="V77" s="220">
        <f>ROUND(E77*U77,2)</f>
        <v>7.44</v>
      </c>
      <c r="W77" s="220"/>
      <c r="X77" s="220" t="s">
        <v>134</v>
      </c>
      <c r="Y77" s="220" t="s">
        <v>135</v>
      </c>
      <c r="Z77" s="210"/>
      <c r="AA77" s="210"/>
      <c r="AB77" s="210"/>
      <c r="AC77" s="210"/>
      <c r="AD77" s="210"/>
      <c r="AE77" s="210"/>
      <c r="AF77" s="210"/>
      <c r="AG77" s="210" t="s">
        <v>136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49" t="s">
        <v>264</v>
      </c>
      <c r="D78" s="221"/>
      <c r="E78" s="222">
        <v>120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138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22</v>
      </c>
      <c r="B79" s="232" t="s">
        <v>271</v>
      </c>
      <c r="C79" s="248" t="s">
        <v>272</v>
      </c>
      <c r="D79" s="233" t="s">
        <v>155</v>
      </c>
      <c r="E79" s="234">
        <v>200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6" t="s">
        <v>258</v>
      </c>
      <c r="S79" s="236" t="s">
        <v>133</v>
      </c>
      <c r="T79" s="237" t="s">
        <v>133</v>
      </c>
      <c r="U79" s="220">
        <v>5.1999999999999998E-2</v>
      </c>
      <c r="V79" s="220">
        <f>ROUND(E79*U79,2)</f>
        <v>10.4</v>
      </c>
      <c r="W79" s="220"/>
      <c r="X79" s="220" t="s">
        <v>134</v>
      </c>
      <c r="Y79" s="220" t="s">
        <v>135</v>
      </c>
      <c r="Z79" s="210"/>
      <c r="AA79" s="210"/>
      <c r="AB79" s="210"/>
      <c r="AC79" s="210"/>
      <c r="AD79" s="210"/>
      <c r="AE79" s="210"/>
      <c r="AF79" s="210"/>
      <c r="AG79" s="210" t="s">
        <v>136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2" t="s">
        <v>273</v>
      </c>
      <c r="D80" s="246"/>
      <c r="E80" s="246"/>
      <c r="F80" s="246"/>
      <c r="G80" s="246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160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9">
        <v>23</v>
      </c>
      <c r="B81" s="240" t="s">
        <v>274</v>
      </c>
      <c r="C81" s="251" t="s">
        <v>275</v>
      </c>
      <c r="D81" s="241" t="s">
        <v>173</v>
      </c>
      <c r="E81" s="242">
        <v>8.4000000000000003E-4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2">
        <v>0</v>
      </c>
      <c r="O81" s="242">
        <f>ROUND(E81*N81,2)</f>
        <v>0</v>
      </c>
      <c r="P81" s="242">
        <v>0</v>
      </c>
      <c r="Q81" s="242">
        <f>ROUND(E81*P81,2)</f>
        <v>0</v>
      </c>
      <c r="R81" s="244" t="s">
        <v>258</v>
      </c>
      <c r="S81" s="244" t="s">
        <v>133</v>
      </c>
      <c r="T81" s="245" t="s">
        <v>133</v>
      </c>
      <c r="U81" s="220">
        <v>3.0750000000000002</v>
      </c>
      <c r="V81" s="220">
        <f>ROUND(E81*U81,2)</f>
        <v>0</v>
      </c>
      <c r="W81" s="220"/>
      <c r="X81" s="220" t="s">
        <v>174</v>
      </c>
      <c r="Y81" s="220" t="s">
        <v>135</v>
      </c>
      <c r="Z81" s="210"/>
      <c r="AA81" s="210"/>
      <c r="AB81" s="210"/>
      <c r="AC81" s="210"/>
      <c r="AD81" s="210"/>
      <c r="AE81" s="210"/>
      <c r="AF81" s="210"/>
      <c r="AG81" s="210" t="s">
        <v>175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24" t="s">
        <v>127</v>
      </c>
      <c r="B82" s="225" t="s">
        <v>89</v>
      </c>
      <c r="C82" s="247" t="s">
        <v>90</v>
      </c>
      <c r="D82" s="226"/>
      <c r="E82" s="227"/>
      <c r="F82" s="228"/>
      <c r="G82" s="228">
        <f>SUMIF(AG83:AG101,"&lt;&gt;NOR",G83:G101)</f>
        <v>0</v>
      </c>
      <c r="H82" s="228"/>
      <c r="I82" s="228">
        <f>SUM(I83:I101)</f>
        <v>0</v>
      </c>
      <c r="J82" s="228"/>
      <c r="K82" s="228">
        <f>SUM(K83:K101)</f>
        <v>0</v>
      </c>
      <c r="L82" s="228"/>
      <c r="M82" s="228">
        <f>SUM(M83:M101)</f>
        <v>0</v>
      </c>
      <c r="N82" s="227"/>
      <c r="O82" s="227">
        <f>SUM(O83:O101)</f>
        <v>0.35</v>
      </c>
      <c r="P82" s="227"/>
      <c r="Q82" s="227">
        <f>SUM(Q83:Q101)</f>
        <v>0</v>
      </c>
      <c r="R82" s="228"/>
      <c r="S82" s="228"/>
      <c r="T82" s="229"/>
      <c r="U82" s="223"/>
      <c r="V82" s="223">
        <f>SUM(V83:V101)</f>
        <v>26.37</v>
      </c>
      <c r="W82" s="223"/>
      <c r="X82" s="223"/>
      <c r="Y82" s="223"/>
      <c r="AG82" t="s">
        <v>128</v>
      </c>
    </row>
    <row r="83" spans="1:60" outlineLevel="1" x14ac:dyDescent="0.2">
      <c r="A83" s="231">
        <v>24</v>
      </c>
      <c r="B83" s="232" t="s">
        <v>177</v>
      </c>
      <c r="C83" s="248" t="s">
        <v>178</v>
      </c>
      <c r="D83" s="233" t="s">
        <v>131</v>
      </c>
      <c r="E83" s="234">
        <v>16.72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5.0000000000000002E-5</v>
      </c>
      <c r="O83" s="234">
        <f>ROUND(E83*N83,2)</f>
        <v>0</v>
      </c>
      <c r="P83" s="234">
        <v>0</v>
      </c>
      <c r="Q83" s="234">
        <f>ROUND(E83*P83,2)</f>
        <v>0</v>
      </c>
      <c r="R83" s="236" t="s">
        <v>179</v>
      </c>
      <c r="S83" s="236" t="s">
        <v>133</v>
      </c>
      <c r="T83" s="237" t="s">
        <v>133</v>
      </c>
      <c r="U83" s="220">
        <v>0.95899999999999996</v>
      </c>
      <c r="V83" s="220">
        <f>ROUND(E83*U83,2)</f>
        <v>16.03</v>
      </c>
      <c r="W83" s="220"/>
      <c r="X83" s="220" t="s">
        <v>134</v>
      </c>
      <c r="Y83" s="220" t="s">
        <v>135</v>
      </c>
      <c r="Z83" s="210"/>
      <c r="AA83" s="210"/>
      <c r="AB83" s="210"/>
      <c r="AC83" s="210"/>
      <c r="AD83" s="210"/>
      <c r="AE83" s="210"/>
      <c r="AF83" s="210"/>
      <c r="AG83" s="210" t="s">
        <v>136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49" t="s">
        <v>276</v>
      </c>
      <c r="D84" s="221"/>
      <c r="E84" s="222">
        <v>8.36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138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49" t="s">
        <v>277</v>
      </c>
      <c r="D85" s="221"/>
      <c r="E85" s="222">
        <v>8.36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138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1">
        <v>25</v>
      </c>
      <c r="B86" s="232" t="s">
        <v>182</v>
      </c>
      <c r="C86" s="248" t="s">
        <v>183</v>
      </c>
      <c r="D86" s="233" t="s">
        <v>143</v>
      </c>
      <c r="E86" s="234">
        <v>2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 t="s">
        <v>179</v>
      </c>
      <c r="S86" s="236" t="s">
        <v>133</v>
      </c>
      <c r="T86" s="237" t="s">
        <v>133</v>
      </c>
      <c r="U86" s="220">
        <v>1.5</v>
      </c>
      <c r="V86" s="220">
        <f>ROUND(E86*U86,2)</f>
        <v>3</v>
      </c>
      <c r="W86" s="220"/>
      <c r="X86" s="220" t="s">
        <v>134</v>
      </c>
      <c r="Y86" s="220" t="s">
        <v>135</v>
      </c>
      <c r="Z86" s="210"/>
      <c r="AA86" s="210"/>
      <c r="AB86" s="210"/>
      <c r="AC86" s="210"/>
      <c r="AD86" s="210"/>
      <c r="AE86" s="210"/>
      <c r="AF86" s="210"/>
      <c r="AG86" s="210" t="s">
        <v>136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49" t="s">
        <v>278</v>
      </c>
      <c r="D87" s="221"/>
      <c r="E87" s="222">
        <v>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138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1">
        <v>26</v>
      </c>
      <c r="B88" s="232" t="s">
        <v>279</v>
      </c>
      <c r="C88" s="248" t="s">
        <v>280</v>
      </c>
      <c r="D88" s="233" t="s">
        <v>143</v>
      </c>
      <c r="E88" s="234">
        <v>2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6" t="s">
        <v>179</v>
      </c>
      <c r="S88" s="236" t="s">
        <v>133</v>
      </c>
      <c r="T88" s="237" t="s">
        <v>133</v>
      </c>
      <c r="U88" s="220">
        <v>2.5</v>
      </c>
      <c r="V88" s="220">
        <f>ROUND(E88*U88,2)</f>
        <v>5</v>
      </c>
      <c r="W88" s="220"/>
      <c r="X88" s="220" t="s">
        <v>134</v>
      </c>
      <c r="Y88" s="220" t="s">
        <v>135</v>
      </c>
      <c r="Z88" s="210"/>
      <c r="AA88" s="210"/>
      <c r="AB88" s="210"/>
      <c r="AC88" s="210"/>
      <c r="AD88" s="210"/>
      <c r="AE88" s="210"/>
      <c r="AF88" s="210"/>
      <c r="AG88" s="210" t="s">
        <v>136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49" t="s">
        <v>147</v>
      </c>
      <c r="D89" s="221"/>
      <c r="E89" s="222">
        <v>1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138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49" t="s">
        <v>234</v>
      </c>
      <c r="D90" s="221"/>
      <c r="E90" s="222">
        <v>1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138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1">
        <v>27</v>
      </c>
      <c r="B91" s="232" t="s">
        <v>185</v>
      </c>
      <c r="C91" s="248" t="s">
        <v>186</v>
      </c>
      <c r="D91" s="233" t="s">
        <v>143</v>
      </c>
      <c r="E91" s="234">
        <v>2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 t="s">
        <v>179</v>
      </c>
      <c r="S91" s="236" t="s">
        <v>133</v>
      </c>
      <c r="T91" s="237" t="s">
        <v>133</v>
      </c>
      <c r="U91" s="220">
        <v>0.77500000000000002</v>
      </c>
      <c r="V91" s="220">
        <f>ROUND(E91*U91,2)</f>
        <v>1.55</v>
      </c>
      <c r="W91" s="220"/>
      <c r="X91" s="220" t="s">
        <v>134</v>
      </c>
      <c r="Y91" s="220" t="s">
        <v>135</v>
      </c>
      <c r="Z91" s="210"/>
      <c r="AA91" s="210"/>
      <c r="AB91" s="210"/>
      <c r="AC91" s="210"/>
      <c r="AD91" s="210"/>
      <c r="AE91" s="210"/>
      <c r="AF91" s="210"/>
      <c r="AG91" s="210" t="s">
        <v>136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49" t="s">
        <v>281</v>
      </c>
      <c r="D92" s="221"/>
      <c r="E92" s="222">
        <v>2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138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1">
        <v>28</v>
      </c>
      <c r="B93" s="232" t="s">
        <v>188</v>
      </c>
      <c r="C93" s="248" t="s">
        <v>189</v>
      </c>
      <c r="D93" s="233" t="s">
        <v>143</v>
      </c>
      <c r="E93" s="234">
        <v>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6" t="s">
        <v>190</v>
      </c>
      <c r="S93" s="236" t="s">
        <v>133</v>
      </c>
      <c r="T93" s="237" t="s">
        <v>133</v>
      </c>
      <c r="U93" s="220">
        <v>0</v>
      </c>
      <c r="V93" s="220">
        <f>ROUND(E93*U93,2)</f>
        <v>0</v>
      </c>
      <c r="W93" s="220"/>
      <c r="X93" s="220" t="s">
        <v>191</v>
      </c>
      <c r="Y93" s="220" t="s">
        <v>135</v>
      </c>
      <c r="Z93" s="210"/>
      <c r="AA93" s="210"/>
      <c r="AB93" s="210"/>
      <c r="AC93" s="210"/>
      <c r="AD93" s="210"/>
      <c r="AE93" s="210"/>
      <c r="AF93" s="210"/>
      <c r="AG93" s="210" t="s">
        <v>192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49" t="s">
        <v>282</v>
      </c>
      <c r="D94" s="221"/>
      <c r="E94" s="222">
        <v>2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138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1">
        <v>29</v>
      </c>
      <c r="B95" s="232" t="s">
        <v>283</v>
      </c>
      <c r="C95" s="248" t="s">
        <v>284</v>
      </c>
      <c r="D95" s="233" t="s">
        <v>143</v>
      </c>
      <c r="E95" s="234">
        <v>2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8.7999999999999995E-2</v>
      </c>
      <c r="O95" s="234">
        <f>ROUND(E95*N95,2)</f>
        <v>0.18</v>
      </c>
      <c r="P95" s="234">
        <v>0</v>
      </c>
      <c r="Q95" s="234">
        <f>ROUND(E95*P95,2)</f>
        <v>0</v>
      </c>
      <c r="R95" s="236"/>
      <c r="S95" s="236" t="s">
        <v>144</v>
      </c>
      <c r="T95" s="237" t="s">
        <v>145</v>
      </c>
      <c r="U95" s="220">
        <v>0</v>
      </c>
      <c r="V95" s="220">
        <f>ROUND(E95*U95,2)</f>
        <v>0</v>
      </c>
      <c r="W95" s="220"/>
      <c r="X95" s="220" t="s">
        <v>191</v>
      </c>
      <c r="Y95" s="220" t="s">
        <v>135</v>
      </c>
      <c r="Z95" s="210"/>
      <c r="AA95" s="210"/>
      <c r="AB95" s="210"/>
      <c r="AC95" s="210"/>
      <c r="AD95" s="210"/>
      <c r="AE95" s="210"/>
      <c r="AF95" s="210"/>
      <c r="AG95" s="210" t="s">
        <v>192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49" t="s">
        <v>285</v>
      </c>
      <c r="D96" s="221"/>
      <c r="E96" s="222">
        <v>2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138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1" x14ac:dyDescent="0.2">
      <c r="A97" s="231">
        <v>30</v>
      </c>
      <c r="B97" s="232" t="s">
        <v>194</v>
      </c>
      <c r="C97" s="248" t="s">
        <v>195</v>
      </c>
      <c r="D97" s="233" t="s">
        <v>143</v>
      </c>
      <c r="E97" s="234">
        <v>2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2.1000000000000001E-2</v>
      </c>
      <c r="O97" s="234">
        <f>ROUND(E97*N97,2)</f>
        <v>0.04</v>
      </c>
      <c r="P97" s="234">
        <v>0</v>
      </c>
      <c r="Q97" s="234">
        <f>ROUND(E97*P97,2)</f>
        <v>0</v>
      </c>
      <c r="R97" s="236" t="s">
        <v>190</v>
      </c>
      <c r="S97" s="236" t="s">
        <v>133</v>
      </c>
      <c r="T97" s="237" t="s">
        <v>133</v>
      </c>
      <c r="U97" s="220">
        <v>0</v>
      </c>
      <c r="V97" s="220">
        <f>ROUND(E97*U97,2)</f>
        <v>0</v>
      </c>
      <c r="W97" s="220"/>
      <c r="X97" s="220" t="s">
        <v>191</v>
      </c>
      <c r="Y97" s="220" t="s">
        <v>135</v>
      </c>
      <c r="Z97" s="210"/>
      <c r="AA97" s="210"/>
      <c r="AB97" s="210"/>
      <c r="AC97" s="210"/>
      <c r="AD97" s="210"/>
      <c r="AE97" s="210"/>
      <c r="AF97" s="210"/>
      <c r="AG97" s="210" t="s">
        <v>192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49" t="s">
        <v>281</v>
      </c>
      <c r="D98" s="221"/>
      <c r="E98" s="222">
        <v>2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138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9">
        <v>31</v>
      </c>
      <c r="B99" s="240" t="s">
        <v>286</v>
      </c>
      <c r="C99" s="251" t="s">
        <v>287</v>
      </c>
      <c r="D99" s="241" t="s">
        <v>143</v>
      </c>
      <c r="E99" s="242">
        <v>2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2">
        <v>6.6600000000000006E-2</v>
      </c>
      <c r="O99" s="242">
        <f>ROUND(E99*N99,2)</f>
        <v>0.13</v>
      </c>
      <c r="P99" s="242">
        <v>0</v>
      </c>
      <c r="Q99" s="242">
        <f>ROUND(E99*P99,2)</f>
        <v>0</v>
      </c>
      <c r="R99" s="244"/>
      <c r="S99" s="244" t="s">
        <v>144</v>
      </c>
      <c r="T99" s="245" t="s">
        <v>145</v>
      </c>
      <c r="U99" s="220">
        <v>0</v>
      </c>
      <c r="V99" s="220">
        <f>ROUND(E99*U99,2)</f>
        <v>0</v>
      </c>
      <c r="W99" s="220"/>
      <c r="X99" s="220" t="s">
        <v>191</v>
      </c>
      <c r="Y99" s="220" t="s">
        <v>135</v>
      </c>
      <c r="Z99" s="210"/>
      <c r="AA99" s="210"/>
      <c r="AB99" s="210"/>
      <c r="AC99" s="210"/>
      <c r="AD99" s="210"/>
      <c r="AE99" s="210"/>
      <c r="AF99" s="210"/>
      <c r="AG99" s="210" t="s">
        <v>192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1">
        <v>32</v>
      </c>
      <c r="B100" s="232" t="s">
        <v>198</v>
      </c>
      <c r="C100" s="248" t="s">
        <v>199</v>
      </c>
      <c r="D100" s="233" t="s">
        <v>173</v>
      </c>
      <c r="E100" s="234">
        <v>0.35204000000000002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0</v>
      </c>
      <c r="O100" s="234">
        <f>ROUND(E100*N100,2)</f>
        <v>0</v>
      </c>
      <c r="P100" s="234">
        <v>0</v>
      </c>
      <c r="Q100" s="234">
        <f>ROUND(E100*P100,2)</f>
        <v>0</v>
      </c>
      <c r="R100" s="236" t="s">
        <v>179</v>
      </c>
      <c r="S100" s="236" t="s">
        <v>133</v>
      </c>
      <c r="T100" s="237" t="s">
        <v>133</v>
      </c>
      <c r="U100" s="220">
        <v>2.2549999999999999</v>
      </c>
      <c r="V100" s="220">
        <f>ROUND(E100*U100,2)</f>
        <v>0.79</v>
      </c>
      <c r="W100" s="220"/>
      <c r="X100" s="220" t="s">
        <v>174</v>
      </c>
      <c r="Y100" s="220" t="s">
        <v>135</v>
      </c>
      <c r="Z100" s="210"/>
      <c r="AA100" s="210"/>
      <c r="AB100" s="210"/>
      <c r="AC100" s="210"/>
      <c r="AD100" s="210"/>
      <c r="AE100" s="210"/>
      <c r="AF100" s="210"/>
      <c r="AG100" s="210" t="s">
        <v>175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200</v>
      </c>
      <c r="D101" s="246"/>
      <c r="E101" s="246"/>
      <c r="F101" s="246"/>
      <c r="G101" s="246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160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24" t="s">
        <v>127</v>
      </c>
      <c r="B102" s="225" t="s">
        <v>91</v>
      </c>
      <c r="C102" s="247" t="s">
        <v>92</v>
      </c>
      <c r="D102" s="226"/>
      <c r="E102" s="227"/>
      <c r="F102" s="228"/>
      <c r="G102" s="228">
        <f>SUMIF(AG103:AG105,"&lt;&gt;NOR",G103:G105)</f>
        <v>0</v>
      </c>
      <c r="H102" s="228"/>
      <c r="I102" s="228">
        <f>SUM(I103:I105)</f>
        <v>0</v>
      </c>
      <c r="J102" s="228"/>
      <c r="K102" s="228">
        <f>SUM(K103:K105)</f>
        <v>0</v>
      </c>
      <c r="L102" s="228"/>
      <c r="M102" s="228">
        <f>SUM(M103:M105)</f>
        <v>0</v>
      </c>
      <c r="N102" s="227"/>
      <c r="O102" s="227">
        <f>SUM(O103:O105)</f>
        <v>0.02</v>
      </c>
      <c r="P102" s="227"/>
      <c r="Q102" s="227">
        <f>SUM(Q103:Q105)</f>
        <v>0</v>
      </c>
      <c r="R102" s="228"/>
      <c r="S102" s="228"/>
      <c r="T102" s="229"/>
      <c r="U102" s="223"/>
      <c r="V102" s="223">
        <f>SUM(V103:V105)</f>
        <v>16.71</v>
      </c>
      <c r="W102" s="223"/>
      <c r="X102" s="223"/>
      <c r="Y102" s="223"/>
      <c r="AG102" t="s">
        <v>128</v>
      </c>
    </row>
    <row r="103" spans="1:60" ht="22.5" outlineLevel="1" x14ac:dyDescent="0.2">
      <c r="A103" s="231">
        <v>33</v>
      </c>
      <c r="B103" s="232" t="s">
        <v>201</v>
      </c>
      <c r="C103" s="248" t="s">
        <v>202</v>
      </c>
      <c r="D103" s="233" t="s">
        <v>155</v>
      </c>
      <c r="E103" s="234">
        <v>164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1.4999999999999999E-4</v>
      </c>
      <c r="O103" s="234">
        <f>ROUND(E103*N103,2)</f>
        <v>0.02</v>
      </c>
      <c r="P103" s="234">
        <v>0</v>
      </c>
      <c r="Q103" s="234">
        <f>ROUND(E103*P103,2)</f>
        <v>0</v>
      </c>
      <c r="R103" s="236" t="s">
        <v>203</v>
      </c>
      <c r="S103" s="236" t="s">
        <v>133</v>
      </c>
      <c r="T103" s="237" t="s">
        <v>133</v>
      </c>
      <c r="U103" s="220">
        <v>0.10191</v>
      </c>
      <c r="V103" s="220">
        <f>ROUND(E103*U103,2)</f>
        <v>16.71</v>
      </c>
      <c r="W103" s="220"/>
      <c r="X103" s="220" t="s">
        <v>134</v>
      </c>
      <c r="Y103" s="220" t="s">
        <v>135</v>
      </c>
      <c r="Z103" s="210"/>
      <c r="AA103" s="210"/>
      <c r="AB103" s="210"/>
      <c r="AC103" s="210"/>
      <c r="AD103" s="210"/>
      <c r="AE103" s="210"/>
      <c r="AF103" s="210"/>
      <c r="AG103" s="210" t="s">
        <v>136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49" t="s">
        <v>288</v>
      </c>
      <c r="D104" s="221"/>
      <c r="E104" s="222">
        <v>30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138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49" t="s">
        <v>289</v>
      </c>
      <c r="D105" s="221"/>
      <c r="E105" s="222">
        <v>134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138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4" t="s">
        <v>127</v>
      </c>
      <c r="B106" s="225" t="s">
        <v>93</v>
      </c>
      <c r="C106" s="247" t="s">
        <v>94</v>
      </c>
      <c r="D106" s="226"/>
      <c r="E106" s="227"/>
      <c r="F106" s="228"/>
      <c r="G106" s="228">
        <f>SUMIF(AG107:AG115,"&lt;&gt;NOR",G107:G115)</f>
        <v>0</v>
      </c>
      <c r="H106" s="228"/>
      <c r="I106" s="228">
        <f>SUM(I107:I115)</f>
        <v>0</v>
      </c>
      <c r="J106" s="228"/>
      <c r="K106" s="228">
        <f>SUM(K107:K115)</f>
        <v>0</v>
      </c>
      <c r="L106" s="228"/>
      <c r="M106" s="228">
        <f>SUM(M107:M115)</f>
        <v>0</v>
      </c>
      <c r="N106" s="227"/>
      <c r="O106" s="227">
        <f>SUM(O107:O115)</f>
        <v>0</v>
      </c>
      <c r="P106" s="227"/>
      <c r="Q106" s="227">
        <f>SUM(Q107:Q115)</f>
        <v>0</v>
      </c>
      <c r="R106" s="228"/>
      <c r="S106" s="228"/>
      <c r="T106" s="229"/>
      <c r="U106" s="223"/>
      <c r="V106" s="223">
        <f>SUM(V107:V115)</f>
        <v>56.699999999999996</v>
      </c>
      <c r="W106" s="223"/>
      <c r="X106" s="223"/>
      <c r="Y106" s="223"/>
      <c r="AG106" t="s">
        <v>128</v>
      </c>
    </row>
    <row r="107" spans="1:60" outlineLevel="1" x14ac:dyDescent="0.2">
      <c r="A107" s="231">
        <v>34</v>
      </c>
      <c r="B107" s="232" t="s">
        <v>290</v>
      </c>
      <c r="C107" s="248" t="s">
        <v>291</v>
      </c>
      <c r="D107" s="233" t="s">
        <v>292</v>
      </c>
      <c r="E107" s="234">
        <v>42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6"/>
      <c r="S107" s="236" t="s">
        <v>144</v>
      </c>
      <c r="T107" s="237" t="s">
        <v>145</v>
      </c>
      <c r="U107" s="220">
        <v>0.45</v>
      </c>
      <c r="V107" s="220">
        <f>ROUND(E107*U107,2)</f>
        <v>18.899999999999999</v>
      </c>
      <c r="W107" s="220"/>
      <c r="X107" s="220" t="s">
        <v>134</v>
      </c>
      <c r="Y107" s="220" t="s">
        <v>135</v>
      </c>
      <c r="Z107" s="210"/>
      <c r="AA107" s="210"/>
      <c r="AB107" s="210"/>
      <c r="AC107" s="210"/>
      <c r="AD107" s="210"/>
      <c r="AE107" s="210"/>
      <c r="AF107" s="210"/>
      <c r="AG107" s="210" t="s">
        <v>136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49" t="s">
        <v>293</v>
      </c>
      <c r="D108" s="221"/>
      <c r="E108" s="222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138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3" x14ac:dyDescent="0.2">
      <c r="A109" s="217"/>
      <c r="B109" s="218"/>
      <c r="C109" s="249" t="s">
        <v>294</v>
      </c>
      <c r="D109" s="221"/>
      <c r="E109" s="222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138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49" t="s">
        <v>295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138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49" t="s">
        <v>296</v>
      </c>
      <c r="D111" s="221"/>
      <c r="E111" s="222">
        <v>42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138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1">
        <v>35</v>
      </c>
      <c r="B112" s="232" t="s">
        <v>297</v>
      </c>
      <c r="C112" s="248" t="s">
        <v>298</v>
      </c>
      <c r="D112" s="233" t="s">
        <v>292</v>
      </c>
      <c r="E112" s="234">
        <v>84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0</v>
      </c>
      <c r="O112" s="234">
        <f>ROUND(E112*N112,2)</f>
        <v>0</v>
      </c>
      <c r="P112" s="234">
        <v>0</v>
      </c>
      <c r="Q112" s="234">
        <f>ROUND(E112*P112,2)</f>
        <v>0</v>
      </c>
      <c r="R112" s="236"/>
      <c r="S112" s="236" t="s">
        <v>144</v>
      </c>
      <c r="T112" s="237" t="s">
        <v>145</v>
      </c>
      <c r="U112" s="220">
        <v>0.45</v>
      </c>
      <c r="V112" s="220">
        <f>ROUND(E112*U112,2)</f>
        <v>37.799999999999997</v>
      </c>
      <c r="W112" s="220"/>
      <c r="X112" s="220" t="s">
        <v>134</v>
      </c>
      <c r="Y112" s="220" t="s">
        <v>135</v>
      </c>
      <c r="Z112" s="210"/>
      <c r="AA112" s="210"/>
      <c r="AB112" s="210"/>
      <c r="AC112" s="210"/>
      <c r="AD112" s="210"/>
      <c r="AE112" s="210"/>
      <c r="AF112" s="210"/>
      <c r="AG112" s="210" t="s">
        <v>136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49" t="s">
        <v>299</v>
      </c>
      <c r="D113" s="221"/>
      <c r="E113" s="222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138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17"/>
      <c r="B114" s="218"/>
      <c r="C114" s="249" t="s">
        <v>300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138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49" t="s">
        <v>301</v>
      </c>
      <c r="D115" s="221"/>
      <c r="E115" s="222">
        <v>84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138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24" t="s">
        <v>127</v>
      </c>
      <c r="B116" s="225" t="s">
        <v>95</v>
      </c>
      <c r="C116" s="247" t="s">
        <v>96</v>
      </c>
      <c r="D116" s="226"/>
      <c r="E116" s="227"/>
      <c r="F116" s="228"/>
      <c r="G116" s="228">
        <f>SUMIF(AG117:AG121,"&lt;&gt;NOR",G117:G121)</f>
        <v>0</v>
      </c>
      <c r="H116" s="228"/>
      <c r="I116" s="228">
        <f>SUM(I117:I121)</f>
        <v>0</v>
      </c>
      <c r="J116" s="228"/>
      <c r="K116" s="228">
        <f>SUM(K117:K121)</f>
        <v>0</v>
      </c>
      <c r="L116" s="228"/>
      <c r="M116" s="228">
        <f>SUM(M117:M121)</f>
        <v>0</v>
      </c>
      <c r="N116" s="227"/>
      <c r="O116" s="227">
        <f>SUM(O117:O121)</f>
        <v>0</v>
      </c>
      <c r="P116" s="227"/>
      <c r="Q116" s="227">
        <f>SUM(Q117:Q121)</f>
        <v>0</v>
      </c>
      <c r="R116" s="228"/>
      <c r="S116" s="228"/>
      <c r="T116" s="229"/>
      <c r="U116" s="223"/>
      <c r="V116" s="223">
        <f>SUM(V117:V121)</f>
        <v>18.57</v>
      </c>
      <c r="W116" s="223"/>
      <c r="X116" s="223"/>
      <c r="Y116" s="223"/>
      <c r="AG116" t="s">
        <v>128</v>
      </c>
    </row>
    <row r="117" spans="1:60" outlineLevel="1" x14ac:dyDescent="0.2">
      <c r="A117" s="231">
        <v>36</v>
      </c>
      <c r="B117" s="232" t="s">
        <v>205</v>
      </c>
      <c r="C117" s="248" t="s">
        <v>206</v>
      </c>
      <c r="D117" s="233" t="s">
        <v>173</v>
      </c>
      <c r="E117" s="234">
        <v>11.24164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6" t="s">
        <v>158</v>
      </c>
      <c r="S117" s="236" t="s">
        <v>133</v>
      </c>
      <c r="T117" s="237" t="s">
        <v>133</v>
      </c>
      <c r="U117" s="220">
        <v>0.49</v>
      </c>
      <c r="V117" s="220">
        <f>ROUND(E117*U117,2)</f>
        <v>5.51</v>
      </c>
      <c r="W117" s="220"/>
      <c r="X117" s="220" t="s">
        <v>207</v>
      </c>
      <c r="Y117" s="220" t="s">
        <v>135</v>
      </c>
      <c r="Z117" s="210"/>
      <c r="AA117" s="210"/>
      <c r="AB117" s="210"/>
      <c r="AC117" s="210"/>
      <c r="AD117" s="210"/>
      <c r="AE117" s="210"/>
      <c r="AF117" s="210"/>
      <c r="AG117" s="210" t="s">
        <v>208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9">
        <v>37</v>
      </c>
      <c r="B118" s="240" t="s">
        <v>209</v>
      </c>
      <c r="C118" s="251" t="s">
        <v>210</v>
      </c>
      <c r="D118" s="241" t="s">
        <v>173</v>
      </c>
      <c r="E118" s="242">
        <v>157.38296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2">
        <v>0</v>
      </c>
      <c r="O118" s="242">
        <f>ROUND(E118*N118,2)</f>
        <v>0</v>
      </c>
      <c r="P118" s="242">
        <v>0</v>
      </c>
      <c r="Q118" s="242">
        <f>ROUND(E118*P118,2)</f>
        <v>0</v>
      </c>
      <c r="R118" s="244" t="s">
        <v>158</v>
      </c>
      <c r="S118" s="244" t="s">
        <v>133</v>
      </c>
      <c r="T118" s="245" t="s">
        <v>133</v>
      </c>
      <c r="U118" s="220">
        <v>0</v>
      </c>
      <c r="V118" s="220">
        <f>ROUND(E118*U118,2)</f>
        <v>0</v>
      </c>
      <c r="W118" s="220"/>
      <c r="X118" s="220" t="s">
        <v>207</v>
      </c>
      <c r="Y118" s="220" t="s">
        <v>135</v>
      </c>
      <c r="Z118" s="210"/>
      <c r="AA118" s="210"/>
      <c r="AB118" s="210"/>
      <c r="AC118" s="210"/>
      <c r="AD118" s="210"/>
      <c r="AE118" s="210"/>
      <c r="AF118" s="210"/>
      <c r="AG118" s="210" t="s">
        <v>208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9">
        <v>38</v>
      </c>
      <c r="B119" s="240" t="s">
        <v>211</v>
      </c>
      <c r="C119" s="251" t="s">
        <v>212</v>
      </c>
      <c r="D119" s="241" t="s">
        <v>173</v>
      </c>
      <c r="E119" s="242">
        <v>11.24164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2">
        <v>0</v>
      </c>
      <c r="O119" s="242">
        <f>ROUND(E119*N119,2)</f>
        <v>0</v>
      </c>
      <c r="P119" s="242">
        <v>0</v>
      </c>
      <c r="Q119" s="242">
        <f>ROUND(E119*P119,2)</f>
        <v>0</v>
      </c>
      <c r="R119" s="244" t="s">
        <v>158</v>
      </c>
      <c r="S119" s="244" t="s">
        <v>133</v>
      </c>
      <c r="T119" s="245" t="s">
        <v>133</v>
      </c>
      <c r="U119" s="220">
        <v>0.94199999999999995</v>
      </c>
      <c r="V119" s="220">
        <f>ROUND(E119*U119,2)</f>
        <v>10.59</v>
      </c>
      <c r="W119" s="220"/>
      <c r="X119" s="220" t="s">
        <v>207</v>
      </c>
      <c r="Y119" s="220" t="s">
        <v>135</v>
      </c>
      <c r="Z119" s="210"/>
      <c r="AA119" s="210"/>
      <c r="AB119" s="210"/>
      <c r="AC119" s="210"/>
      <c r="AD119" s="210"/>
      <c r="AE119" s="210"/>
      <c r="AF119" s="210"/>
      <c r="AG119" s="210" t="s">
        <v>208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9">
        <v>39</v>
      </c>
      <c r="B120" s="240" t="s">
        <v>213</v>
      </c>
      <c r="C120" s="251" t="s">
        <v>214</v>
      </c>
      <c r="D120" s="241" t="s">
        <v>173</v>
      </c>
      <c r="E120" s="242">
        <v>22.483280000000001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2">
        <v>0</v>
      </c>
      <c r="O120" s="242">
        <f>ROUND(E120*N120,2)</f>
        <v>0</v>
      </c>
      <c r="P120" s="242">
        <v>0</v>
      </c>
      <c r="Q120" s="242">
        <f>ROUND(E120*P120,2)</f>
        <v>0</v>
      </c>
      <c r="R120" s="244" t="s">
        <v>158</v>
      </c>
      <c r="S120" s="244" t="s">
        <v>133</v>
      </c>
      <c r="T120" s="245" t="s">
        <v>133</v>
      </c>
      <c r="U120" s="220">
        <v>0.11</v>
      </c>
      <c r="V120" s="220">
        <f>ROUND(E120*U120,2)</f>
        <v>2.4700000000000002</v>
      </c>
      <c r="W120" s="220"/>
      <c r="X120" s="220" t="s">
        <v>207</v>
      </c>
      <c r="Y120" s="220" t="s">
        <v>135</v>
      </c>
      <c r="Z120" s="210"/>
      <c r="AA120" s="210"/>
      <c r="AB120" s="210"/>
      <c r="AC120" s="210"/>
      <c r="AD120" s="210"/>
      <c r="AE120" s="210"/>
      <c r="AF120" s="210"/>
      <c r="AG120" s="210" t="s">
        <v>208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40</v>
      </c>
      <c r="B121" s="232" t="s">
        <v>215</v>
      </c>
      <c r="C121" s="248" t="s">
        <v>216</v>
      </c>
      <c r="D121" s="233" t="s">
        <v>173</v>
      </c>
      <c r="E121" s="234">
        <v>11.24164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6" t="s">
        <v>158</v>
      </c>
      <c r="S121" s="236" t="s">
        <v>133</v>
      </c>
      <c r="T121" s="237" t="s">
        <v>133</v>
      </c>
      <c r="U121" s="220">
        <v>0</v>
      </c>
      <c r="V121" s="220">
        <f>ROUND(E121*U121,2)</f>
        <v>0</v>
      </c>
      <c r="W121" s="220"/>
      <c r="X121" s="220" t="s">
        <v>207</v>
      </c>
      <c r="Y121" s="220" t="s">
        <v>135</v>
      </c>
      <c r="Z121" s="210"/>
      <c r="AA121" s="210"/>
      <c r="AB121" s="210"/>
      <c r="AC121" s="210"/>
      <c r="AD121" s="210"/>
      <c r="AE121" s="210"/>
      <c r="AF121" s="210"/>
      <c r="AG121" s="210" t="s">
        <v>208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3"/>
      <c r="B122" s="4"/>
      <c r="C122" s="25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v>12</v>
      </c>
      <c r="AF122">
        <v>21</v>
      </c>
      <c r="AG122" t="s">
        <v>113</v>
      </c>
    </row>
    <row r="123" spans="1:60" x14ac:dyDescent="0.2">
      <c r="A123" s="213"/>
      <c r="B123" s="214" t="s">
        <v>29</v>
      </c>
      <c r="C123" s="254"/>
      <c r="D123" s="215"/>
      <c r="E123" s="216"/>
      <c r="F123" s="216"/>
      <c r="G123" s="230">
        <f>G8+G13+G15+G17+G25+G33+G40+G42+G66+G69+G82+G102+G106+G116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f>SUMIF(L7:L121,AE122,G7:G121)</f>
        <v>0</v>
      </c>
      <c r="AF123">
        <f>SUMIF(L7:L121,AF122,G7:G121)</f>
        <v>0</v>
      </c>
      <c r="AG123" t="s">
        <v>217</v>
      </c>
    </row>
    <row r="124" spans="1:60" x14ac:dyDescent="0.2">
      <c r="C124" s="255"/>
      <c r="D124" s="10"/>
      <c r="AG124" t="s">
        <v>218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</sheetData>
  <sheetProtection algorithmName="SHA-512" hashValue="1Ip5uZZPEH8CXMBejsznT1qBtaSPfOQF8qeSVNU/++cBfQqjW3dwf42Sq7Xl0iylTbrAYZq5vgkwQxdEYdybLQ==" saltValue="riKqtoYWaP3XkQ5TrHPDBQ==" spinCount="100000" sheet="1" formatRows="0"/>
  <mergeCells count="12">
    <mergeCell ref="C101:G101"/>
    <mergeCell ref="C54:G54"/>
    <mergeCell ref="C62:G62"/>
    <mergeCell ref="C68:G68"/>
    <mergeCell ref="C80:G80"/>
    <mergeCell ref="C44:G44"/>
    <mergeCell ref="C50:G50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2F16-0CBD-4B74-9968-22D14835DFD9}">
  <sheetPr>
    <outlinePr summaryBelow="0"/>
  </sheetPr>
  <dimension ref="A1:BH499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100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8</v>
      </c>
      <c r="B3" s="49" t="s">
        <v>43</v>
      </c>
      <c r="C3" s="199" t="s">
        <v>47</v>
      </c>
      <c r="D3" s="197"/>
      <c r="E3" s="197"/>
      <c r="F3" s="197"/>
      <c r="G3" s="198"/>
      <c r="AC3" s="174" t="s">
        <v>102</v>
      </c>
      <c r="AG3" t="s">
        <v>103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104</v>
      </c>
    </row>
    <row r="5" spans="1:60" x14ac:dyDescent="0.2">
      <c r="D5" s="10"/>
    </row>
    <row r="6" spans="1:60" ht="38.25" x14ac:dyDescent="0.2">
      <c r="A6" s="206" t="s">
        <v>105</v>
      </c>
      <c r="B6" s="208" t="s">
        <v>106</v>
      </c>
      <c r="C6" s="208" t="s">
        <v>107</v>
      </c>
      <c r="D6" s="207" t="s">
        <v>108</v>
      </c>
      <c r="E6" s="206" t="s">
        <v>109</v>
      </c>
      <c r="F6" s="205" t="s">
        <v>110</v>
      </c>
      <c r="G6" s="206" t="s">
        <v>29</v>
      </c>
      <c r="H6" s="209" t="s">
        <v>30</v>
      </c>
      <c r="I6" s="209" t="s">
        <v>111</v>
      </c>
      <c r="J6" s="209" t="s">
        <v>31</v>
      </c>
      <c r="K6" s="209" t="s">
        <v>112</v>
      </c>
      <c r="L6" s="209" t="s">
        <v>113</v>
      </c>
      <c r="M6" s="209" t="s">
        <v>114</v>
      </c>
      <c r="N6" s="209" t="s">
        <v>115</v>
      </c>
      <c r="O6" s="209" t="s">
        <v>116</v>
      </c>
      <c r="P6" s="209" t="s">
        <v>117</v>
      </c>
      <c r="Q6" s="209" t="s">
        <v>118</v>
      </c>
      <c r="R6" s="209" t="s">
        <v>119</v>
      </c>
      <c r="S6" s="209" t="s">
        <v>120</v>
      </c>
      <c r="T6" s="209" t="s">
        <v>121</v>
      </c>
      <c r="U6" s="209" t="s">
        <v>122</v>
      </c>
      <c r="V6" s="209" t="s">
        <v>123</v>
      </c>
      <c r="W6" s="209" t="s">
        <v>124</v>
      </c>
      <c r="X6" s="209" t="s">
        <v>125</v>
      </c>
      <c r="Y6" s="209" t="s">
        <v>126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127</v>
      </c>
      <c r="B8" s="225" t="s">
        <v>69</v>
      </c>
      <c r="C8" s="247" t="s">
        <v>70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0.08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1.35</v>
      </c>
      <c r="W8" s="223"/>
      <c r="X8" s="223"/>
      <c r="Y8" s="223"/>
      <c r="AG8" t="s">
        <v>128</v>
      </c>
    </row>
    <row r="9" spans="1:60" ht="33.75" outlineLevel="1" x14ac:dyDescent="0.2">
      <c r="A9" s="231">
        <v>1</v>
      </c>
      <c r="B9" s="232" t="s">
        <v>219</v>
      </c>
      <c r="C9" s="248" t="s">
        <v>220</v>
      </c>
      <c r="D9" s="233" t="s">
        <v>173</v>
      </c>
      <c r="E9" s="234">
        <v>7.2069999999999995E-2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1.0900000000000001</v>
      </c>
      <c r="O9" s="234">
        <f>ROUND(E9*N9,2)</f>
        <v>0.08</v>
      </c>
      <c r="P9" s="234">
        <v>0</v>
      </c>
      <c r="Q9" s="234">
        <f>ROUND(E9*P9,2)</f>
        <v>0</v>
      </c>
      <c r="R9" s="236" t="s">
        <v>132</v>
      </c>
      <c r="S9" s="236" t="s">
        <v>133</v>
      </c>
      <c r="T9" s="237" t="s">
        <v>133</v>
      </c>
      <c r="U9" s="220">
        <v>18.8</v>
      </c>
      <c r="V9" s="220">
        <f>ROUND(E9*U9,2)</f>
        <v>1.35</v>
      </c>
      <c r="W9" s="220"/>
      <c r="X9" s="220" t="s">
        <v>134</v>
      </c>
      <c r="Y9" s="220" t="s">
        <v>135</v>
      </c>
      <c r="Z9" s="210"/>
      <c r="AA9" s="210"/>
      <c r="AB9" s="210"/>
      <c r="AC9" s="210"/>
      <c r="AD9" s="210"/>
      <c r="AE9" s="210"/>
      <c r="AF9" s="210"/>
      <c r="AG9" s="210" t="s">
        <v>136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2" t="s">
        <v>221</v>
      </c>
      <c r="D10" s="246"/>
      <c r="E10" s="246"/>
      <c r="F10" s="246"/>
      <c r="G10" s="24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160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49" t="s">
        <v>222</v>
      </c>
      <c r="D11" s="221"/>
      <c r="E11" s="222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138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9" t="s">
        <v>223</v>
      </c>
      <c r="D12" s="221"/>
      <c r="E12" s="222">
        <v>7.2069999999999995E-2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138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127</v>
      </c>
      <c r="B13" s="225" t="s">
        <v>71</v>
      </c>
      <c r="C13" s="247" t="s">
        <v>72</v>
      </c>
      <c r="D13" s="226"/>
      <c r="E13" s="227"/>
      <c r="F13" s="228"/>
      <c r="G13" s="228">
        <f>SUMIF(AG14:AG14,"&lt;&gt;NOR",G14:G14)</f>
        <v>0</v>
      </c>
      <c r="H13" s="228"/>
      <c r="I13" s="228">
        <f>SUM(I14:I14)</f>
        <v>0</v>
      </c>
      <c r="J13" s="228"/>
      <c r="K13" s="228">
        <f>SUM(K14:K14)</f>
        <v>0</v>
      </c>
      <c r="L13" s="228"/>
      <c r="M13" s="228">
        <f>SUM(M14:M14)</f>
        <v>0</v>
      </c>
      <c r="N13" s="227"/>
      <c r="O13" s="227">
        <f>SUM(O14:O14)</f>
        <v>1.88</v>
      </c>
      <c r="P13" s="227"/>
      <c r="Q13" s="227">
        <f>SUM(Q14:Q14)</f>
        <v>0</v>
      </c>
      <c r="R13" s="228"/>
      <c r="S13" s="228"/>
      <c r="T13" s="229"/>
      <c r="U13" s="223"/>
      <c r="V13" s="223">
        <f>SUM(V14:V14)</f>
        <v>112.63</v>
      </c>
      <c r="W13" s="223"/>
      <c r="X13" s="223"/>
      <c r="Y13" s="223"/>
      <c r="AG13" t="s">
        <v>128</v>
      </c>
    </row>
    <row r="14" spans="1:60" outlineLevel="1" x14ac:dyDescent="0.2">
      <c r="A14" s="231">
        <v>2</v>
      </c>
      <c r="B14" s="232" t="s">
        <v>224</v>
      </c>
      <c r="C14" s="248" t="s">
        <v>225</v>
      </c>
      <c r="D14" s="233" t="s">
        <v>155</v>
      </c>
      <c r="E14" s="234">
        <v>132.5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1.4160000000000001E-2</v>
      </c>
      <c r="O14" s="234">
        <f>ROUND(E14*N14,2)</f>
        <v>1.88</v>
      </c>
      <c r="P14" s="234">
        <v>0</v>
      </c>
      <c r="Q14" s="234">
        <f>ROUND(E14*P14,2)</f>
        <v>0</v>
      </c>
      <c r="R14" s="236"/>
      <c r="S14" s="236" t="s">
        <v>144</v>
      </c>
      <c r="T14" s="237" t="s">
        <v>145</v>
      </c>
      <c r="U14" s="220">
        <v>0.85</v>
      </c>
      <c r="V14" s="220">
        <f>ROUND(E14*U14,2)</f>
        <v>112.63</v>
      </c>
      <c r="W14" s="220"/>
      <c r="X14" s="220" t="s">
        <v>134</v>
      </c>
      <c r="Y14" s="220" t="s">
        <v>135</v>
      </c>
      <c r="Z14" s="210"/>
      <c r="AA14" s="210"/>
      <c r="AB14" s="210"/>
      <c r="AC14" s="210"/>
      <c r="AD14" s="210"/>
      <c r="AE14" s="210"/>
      <c r="AF14" s="210"/>
      <c r="AG14" s="210" t="s">
        <v>136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4" t="s">
        <v>127</v>
      </c>
      <c r="B15" s="225" t="s">
        <v>73</v>
      </c>
      <c r="C15" s="247" t="s">
        <v>74</v>
      </c>
      <c r="D15" s="226"/>
      <c r="E15" s="227"/>
      <c r="F15" s="228"/>
      <c r="G15" s="228">
        <f>SUMIF(AG16:AG16,"&lt;&gt;NOR",G16:G16)</f>
        <v>0</v>
      </c>
      <c r="H15" s="228"/>
      <c r="I15" s="228">
        <f>SUM(I16:I16)</f>
        <v>0</v>
      </c>
      <c r="J15" s="228"/>
      <c r="K15" s="228">
        <f>SUM(K16:K16)</f>
        <v>0</v>
      </c>
      <c r="L15" s="228"/>
      <c r="M15" s="228">
        <f>SUM(M16:M16)</f>
        <v>0</v>
      </c>
      <c r="N15" s="227"/>
      <c r="O15" s="227">
        <f>SUM(O16:O16)</f>
        <v>0.1</v>
      </c>
      <c r="P15" s="227"/>
      <c r="Q15" s="227">
        <f>SUM(Q16:Q16)</f>
        <v>0</v>
      </c>
      <c r="R15" s="228"/>
      <c r="S15" s="228"/>
      <c r="T15" s="229"/>
      <c r="U15" s="223"/>
      <c r="V15" s="223">
        <f>SUM(V16:V16)</f>
        <v>0.8</v>
      </c>
      <c r="W15" s="223"/>
      <c r="X15" s="223"/>
      <c r="Y15" s="223"/>
      <c r="AG15" t="s">
        <v>128</v>
      </c>
    </row>
    <row r="16" spans="1:60" ht="33.75" outlineLevel="1" x14ac:dyDescent="0.2">
      <c r="A16" s="239">
        <v>3</v>
      </c>
      <c r="B16" s="240" t="s">
        <v>226</v>
      </c>
      <c r="C16" s="251" t="s">
        <v>227</v>
      </c>
      <c r="D16" s="241" t="s">
        <v>143</v>
      </c>
      <c r="E16" s="242">
        <v>4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2.5000000000000001E-2</v>
      </c>
      <c r="O16" s="242">
        <f>ROUND(E16*N16,2)</f>
        <v>0.1</v>
      </c>
      <c r="P16" s="242">
        <v>0</v>
      </c>
      <c r="Q16" s="242">
        <f>ROUND(E16*P16,2)</f>
        <v>0</v>
      </c>
      <c r="R16" s="244" t="s">
        <v>132</v>
      </c>
      <c r="S16" s="244" t="s">
        <v>133</v>
      </c>
      <c r="T16" s="245" t="s">
        <v>133</v>
      </c>
      <c r="U16" s="220">
        <v>0.2</v>
      </c>
      <c r="V16" s="220">
        <f>ROUND(E16*U16,2)</f>
        <v>0.8</v>
      </c>
      <c r="W16" s="220"/>
      <c r="X16" s="220" t="s">
        <v>134</v>
      </c>
      <c r="Y16" s="220" t="s">
        <v>135</v>
      </c>
      <c r="Z16" s="210"/>
      <c r="AA16" s="210"/>
      <c r="AB16" s="210"/>
      <c r="AC16" s="210"/>
      <c r="AD16" s="210"/>
      <c r="AE16" s="210"/>
      <c r="AF16" s="210"/>
      <c r="AG16" s="210" t="s">
        <v>136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4" t="s">
        <v>127</v>
      </c>
      <c r="B17" s="225" t="s">
        <v>75</v>
      </c>
      <c r="C17" s="247" t="s">
        <v>76</v>
      </c>
      <c r="D17" s="226"/>
      <c r="E17" s="227"/>
      <c r="F17" s="228"/>
      <c r="G17" s="228">
        <f>SUMIF(AG18:AG24,"&lt;&gt;NOR",G18:G24)</f>
        <v>0</v>
      </c>
      <c r="H17" s="228"/>
      <c r="I17" s="228">
        <f>SUM(I18:I24)</f>
        <v>0</v>
      </c>
      <c r="J17" s="228"/>
      <c r="K17" s="228">
        <f>SUM(K18:K24)</f>
        <v>0</v>
      </c>
      <c r="L17" s="228"/>
      <c r="M17" s="228">
        <f>SUM(M18:M24)</f>
        <v>0</v>
      </c>
      <c r="N17" s="227"/>
      <c r="O17" s="227">
        <f>SUM(O18:O24)</f>
        <v>0.14000000000000001</v>
      </c>
      <c r="P17" s="227"/>
      <c r="Q17" s="227">
        <f>SUM(Q18:Q24)</f>
        <v>0</v>
      </c>
      <c r="R17" s="228"/>
      <c r="S17" s="228"/>
      <c r="T17" s="229"/>
      <c r="U17" s="223"/>
      <c r="V17" s="223">
        <f>SUM(V18:V24)</f>
        <v>10.16</v>
      </c>
      <c r="W17" s="223"/>
      <c r="X17" s="223"/>
      <c r="Y17" s="223"/>
      <c r="AG17" t="s">
        <v>128</v>
      </c>
    </row>
    <row r="18" spans="1:60" outlineLevel="1" x14ac:dyDescent="0.2">
      <c r="A18" s="231">
        <v>4</v>
      </c>
      <c r="B18" s="232" t="s">
        <v>129</v>
      </c>
      <c r="C18" s="248" t="s">
        <v>130</v>
      </c>
      <c r="D18" s="233" t="s">
        <v>131</v>
      </c>
      <c r="E18" s="234">
        <v>55.72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2.5100000000000001E-3</v>
      </c>
      <c r="O18" s="234">
        <f>ROUND(E18*N18,2)</f>
        <v>0.14000000000000001</v>
      </c>
      <c r="P18" s="234">
        <v>0</v>
      </c>
      <c r="Q18" s="234">
        <f>ROUND(E18*P18,2)</f>
        <v>0</v>
      </c>
      <c r="R18" s="236" t="s">
        <v>132</v>
      </c>
      <c r="S18" s="236" t="s">
        <v>133</v>
      </c>
      <c r="T18" s="237" t="s">
        <v>133</v>
      </c>
      <c r="U18" s="220">
        <v>0.18232999999999999</v>
      </c>
      <c r="V18" s="220">
        <f>ROUND(E18*U18,2)</f>
        <v>10.16</v>
      </c>
      <c r="W18" s="220"/>
      <c r="X18" s="220" t="s">
        <v>134</v>
      </c>
      <c r="Y18" s="220" t="s">
        <v>135</v>
      </c>
      <c r="Z18" s="210"/>
      <c r="AA18" s="210"/>
      <c r="AB18" s="210"/>
      <c r="AC18" s="210"/>
      <c r="AD18" s="210"/>
      <c r="AE18" s="210"/>
      <c r="AF18" s="210"/>
      <c r="AG18" s="210" t="s">
        <v>136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9" t="s">
        <v>228</v>
      </c>
      <c r="D19" s="221"/>
      <c r="E19" s="222">
        <v>9.8000000000000007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138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49" t="s">
        <v>229</v>
      </c>
      <c r="D20" s="221"/>
      <c r="E20" s="222">
        <v>9.8000000000000007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138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49" t="s">
        <v>230</v>
      </c>
      <c r="D21" s="221"/>
      <c r="E21" s="222">
        <v>11.6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138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49" t="s">
        <v>231</v>
      </c>
      <c r="D22" s="221"/>
      <c r="E22" s="222">
        <v>6.36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138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9" t="s">
        <v>232</v>
      </c>
      <c r="D23" s="221"/>
      <c r="E23" s="222">
        <v>6.36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138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49" t="s">
        <v>233</v>
      </c>
      <c r="D24" s="221"/>
      <c r="E24" s="222">
        <v>11.8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138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4" t="s">
        <v>127</v>
      </c>
      <c r="B25" s="225" t="s">
        <v>77</v>
      </c>
      <c r="C25" s="247" t="s">
        <v>78</v>
      </c>
      <c r="D25" s="226"/>
      <c r="E25" s="227"/>
      <c r="F25" s="228"/>
      <c r="G25" s="228">
        <f>SUMIF(AG26:AG32,"&lt;&gt;NOR",G26:G32)</f>
        <v>0</v>
      </c>
      <c r="H25" s="228"/>
      <c r="I25" s="228">
        <f>SUM(I26:I32)</f>
        <v>0</v>
      </c>
      <c r="J25" s="228"/>
      <c r="K25" s="228">
        <f>SUM(K26:K32)</f>
        <v>0</v>
      </c>
      <c r="L25" s="228"/>
      <c r="M25" s="228">
        <f>SUM(M26:M32)</f>
        <v>0</v>
      </c>
      <c r="N25" s="227"/>
      <c r="O25" s="227">
        <f>SUM(O26:O32)</f>
        <v>0.3</v>
      </c>
      <c r="P25" s="227"/>
      <c r="Q25" s="227">
        <f>SUM(Q26:Q32)</f>
        <v>0</v>
      </c>
      <c r="R25" s="228"/>
      <c r="S25" s="228"/>
      <c r="T25" s="229"/>
      <c r="U25" s="223"/>
      <c r="V25" s="223">
        <f>SUM(V26:V32)</f>
        <v>15.48</v>
      </c>
      <c r="W25" s="223"/>
      <c r="X25" s="223"/>
      <c r="Y25" s="223"/>
      <c r="AG25" t="s">
        <v>128</v>
      </c>
    </row>
    <row r="26" spans="1:60" outlineLevel="1" x14ac:dyDescent="0.2">
      <c r="A26" s="231">
        <v>5</v>
      </c>
      <c r="B26" s="232" t="s">
        <v>141</v>
      </c>
      <c r="C26" s="248" t="s">
        <v>142</v>
      </c>
      <c r="D26" s="233" t="s">
        <v>143</v>
      </c>
      <c r="E26" s="234">
        <v>6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0.05</v>
      </c>
      <c r="O26" s="234">
        <f>ROUND(E26*N26,2)</f>
        <v>0.3</v>
      </c>
      <c r="P26" s="234">
        <v>0</v>
      </c>
      <c r="Q26" s="234">
        <f>ROUND(E26*P26,2)</f>
        <v>0</v>
      </c>
      <c r="R26" s="236"/>
      <c r="S26" s="236" t="s">
        <v>144</v>
      </c>
      <c r="T26" s="237" t="s">
        <v>145</v>
      </c>
      <c r="U26" s="220">
        <v>2.58</v>
      </c>
      <c r="V26" s="220">
        <f>ROUND(E26*U26,2)</f>
        <v>15.48</v>
      </c>
      <c r="W26" s="220"/>
      <c r="X26" s="220" t="s">
        <v>134</v>
      </c>
      <c r="Y26" s="220" t="s">
        <v>135</v>
      </c>
      <c r="Z26" s="210"/>
      <c r="AA26" s="210"/>
      <c r="AB26" s="210"/>
      <c r="AC26" s="210"/>
      <c r="AD26" s="210"/>
      <c r="AE26" s="210"/>
      <c r="AF26" s="210"/>
      <c r="AG26" s="210" t="s">
        <v>136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49" t="s">
        <v>234</v>
      </c>
      <c r="D27" s="221"/>
      <c r="E27" s="222">
        <v>1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138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9" t="s">
        <v>235</v>
      </c>
      <c r="D28" s="221"/>
      <c r="E28" s="222">
        <v>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138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49" t="s">
        <v>147</v>
      </c>
      <c r="D29" s="221"/>
      <c r="E29" s="222">
        <v>1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138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9" t="s">
        <v>147</v>
      </c>
      <c r="D30" s="221"/>
      <c r="E30" s="222">
        <v>1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138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9" t="s">
        <v>236</v>
      </c>
      <c r="D31" s="221"/>
      <c r="E31" s="222">
        <v>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138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9" t="s">
        <v>237</v>
      </c>
      <c r="D32" s="221"/>
      <c r="E32" s="222">
        <v>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138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4" t="s">
        <v>127</v>
      </c>
      <c r="B33" s="225" t="s">
        <v>79</v>
      </c>
      <c r="C33" s="247" t="s">
        <v>80</v>
      </c>
      <c r="D33" s="226"/>
      <c r="E33" s="227"/>
      <c r="F33" s="228"/>
      <c r="G33" s="228">
        <f>SUMIF(AG34:AG39,"&lt;&gt;NOR",G34:G39)</f>
        <v>0</v>
      </c>
      <c r="H33" s="228"/>
      <c r="I33" s="228">
        <f>SUM(I34:I39)</f>
        <v>0</v>
      </c>
      <c r="J33" s="228"/>
      <c r="K33" s="228">
        <f>SUM(K34:K39)</f>
        <v>0</v>
      </c>
      <c r="L33" s="228"/>
      <c r="M33" s="228">
        <f>SUM(M34:M39)</f>
        <v>0</v>
      </c>
      <c r="N33" s="227"/>
      <c r="O33" s="227">
        <f>SUM(O34:O39)</f>
        <v>0.26</v>
      </c>
      <c r="P33" s="227"/>
      <c r="Q33" s="227">
        <f>SUM(Q34:Q39)</f>
        <v>0</v>
      </c>
      <c r="R33" s="228"/>
      <c r="S33" s="228"/>
      <c r="T33" s="229"/>
      <c r="U33" s="223"/>
      <c r="V33" s="223">
        <f>SUM(V34:V39)</f>
        <v>8.7000000000000011</v>
      </c>
      <c r="W33" s="223"/>
      <c r="X33" s="223"/>
      <c r="Y33" s="223"/>
      <c r="AG33" t="s">
        <v>128</v>
      </c>
    </row>
    <row r="34" spans="1:60" ht="56.25" outlineLevel="1" x14ac:dyDescent="0.2">
      <c r="A34" s="231">
        <v>6</v>
      </c>
      <c r="B34" s="232" t="s">
        <v>150</v>
      </c>
      <c r="C34" s="248" t="s">
        <v>151</v>
      </c>
      <c r="D34" s="233" t="s">
        <v>143</v>
      </c>
      <c r="E34" s="234">
        <v>2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3.1669999999999997E-2</v>
      </c>
      <c r="O34" s="234">
        <f>ROUND(E34*N34,2)</f>
        <v>0.06</v>
      </c>
      <c r="P34" s="234">
        <v>0</v>
      </c>
      <c r="Q34" s="234">
        <f>ROUND(E34*P34,2)</f>
        <v>0</v>
      </c>
      <c r="R34" s="236" t="s">
        <v>152</v>
      </c>
      <c r="S34" s="236" t="s">
        <v>133</v>
      </c>
      <c r="T34" s="237" t="s">
        <v>133</v>
      </c>
      <c r="U34" s="220">
        <v>1.86</v>
      </c>
      <c r="V34" s="220">
        <f>ROUND(E34*U34,2)</f>
        <v>3.72</v>
      </c>
      <c r="W34" s="220"/>
      <c r="X34" s="220" t="s">
        <v>134</v>
      </c>
      <c r="Y34" s="220" t="s">
        <v>135</v>
      </c>
      <c r="Z34" s="210"/>
      <c r="AA34" s="210"/>
      <c r="AB34" s="210"/>
      <c r="AC34" s="210"/>
      <c r="AD34" s="210"/>
      <c r="AE34" s="210"/>
      <c r="AF34" s="210"/>
      <c r="AG34" s="210" t="s">
        <v>136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49" t="s">
        <v>234</v>
      </c>
      <c r="D35" s="221"/>
      <c r="E35" s="222">
        <v>1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138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49" t="s">
        <v>235</v>
      </c>
      <c r="D36" s="221"/>
      <c r="E36" s="222">
        <v>1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138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1">
        <v>7</v>
      </c>
      <c r="B37" s="232" t="s">
        <v>238</v>
      </c>
      <c r="C37" s="248" t="s">
        <v>239</v>
      </c>
      <c r="D37" s="233" t="s">
        <v>143</v>
      </c>
      <c r="E37" s="234">
        <v>2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9.9360000000000004E-2</v>
      </c>
      <c r="O37" s="234">
        <f>ROUND(E37*N37,2)</f>
        <v>0.2</v>
      </c>
      <c r="P37" s="234">
        <v>0</v>
      </c>
      <c r="Q37" s="234">
        <f>ROUND(E37*P37,2)</f>
        <v>0</v>
      </c>
      <c r="R37" s="236"/>
      <c r="S37" s="236" t="s">
        <v>144</v>
      </c>
      <c r="T37" s="237" t="s">
        <v>145</v>
      </c>
      <c r="U37" s="220">
        <v>2.4900000000000002</v>
      </c>
      <c r="V37" s="220">
        <f>ROUND(E37*U37,2)</f>
        <v>4.9800000000000004</v>
      </c>
      <c r="W37" s="220"/>
      <c r="X37" s="220" t="s">
        <v>134</v>
      </c>
      <c r="Y37" s="220" t="s">
        <v>135</v>
      </c>
      <c r="Z37" s="210"/>
      <c r="AA37" s="210"/>
      <c r="AB37" s="210"/>
      <c r="AC37" s="210"/>
      <c r="AD37" s="210"/>
      <c r="AE37" s="210"/>
      <c r="AF37" s="210"/>
      <c r="AG37" s="210" t="s">
        <v>136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49" t="s">
        <v>147</v>
      </c>
      <c r="D38" s="221"/>
      <c r="E38" s="222">
        <v>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138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49" t="s">
        <v>240</v>
      </c>
      <c r="D39" s="221"/>
      <c r="E39" s="222">
        <v>1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138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4" t="s">
        <v>127</v>
      </c>
      <c r="B40" s="225" t="s">
        <v>81</v>
      </c>
      <c r="C40" s="247" t="s">
        <v>82</v>
      </c>
      <c r="D40" s="226"/>
      <c r="E40" s="227"/>
      <c r="F40" s="228"/>
      <c r="G40" s="228">
        <f>SUMIF(AG41:AG41,"&lt;&gt;NOR",G41:G41)</f>
        <v>0</v>
      </c>
      <c r="H40" s="228"/>
      <c r="I40" s="228">
        <f>SUM(I41:I41)</f>
        <v>0</v>
      </c>
      <c r="J40" s="228"/>
      <c r="K40" s="228">
        <f>SUM(K41:K41)</f>
        <v>0</v>
      </c>
      <c r="L40" s="228"/>
      <c r="M40" s="228">
        <f>SUM(M41:M41)</f>
        <v>0</v>
      </c>
      <c r="N40" s="227"/>
      <c r="O40" s="227">
        <f>SUM(O41:O41)</f>
        <v>0</v>
      </c>
      <c r="P40" s="227"/>
      <c r="Q40" s="227">
        <f>SUM(Q41:Q41)</f>
        <v>0</v>
      </c>
      <c r="R40" s="228"/>
      <c r="S40" s="228"/>
      <c r="T40" s="229"/>
      <c r="U40" s="223"/>
      <c r="V40" s="223">
        <f>SUM(V41:V41)</f>
        <v>15.4</v>
      </c>
      <c r="W40" s="223"/>
      <c r="X40" s="223"/>
      <c r="Y40" s="223"/>
      <c r="AG40" t="s">
        <v>128</v>
      </c>
    </row>
    <row r="41" spans="1:60" ht="56.25" outlineLevel="1" x14ac:dyDescent="0.2">
      <c r="A41" s="239">
        <v>8</v>
      </c>
      <c r="B41" s="240" t="s">
        <v>153</v>
      </c>
      <c r="C41" s="251" t="s">
        <v>154</v>
      </c>
      <c r="D41" s="241" t="s">
        <v>155</v>
      </c>
      <c r="E41" s="242">
        <v>50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4.0000000000000003E-5</v>
      </c>
      <c r="O41" s="242">
        <f>ROUND(E41*N41,2)</f>
        <v>0</v>
      </c>
      <c r="P41" s="242">
        <v>0</v>
      </c>
      <c r="Q41" s="242">
        <f>ROUND(E41*P41,2)</f>
        <v>0</v>
      </c>
      <c r="R41" s="244" t="s">
        <v>152</v>
      </c>
      <c r="S41" s="244" t="s">
        <v>133</v>
      </c>
      <c r="T41" s="245" t="s">
        <v>133</v>
      </c>
      <c r="U41" s="220">
        <v>0.308</v>
      </c>
      <c r="V41" s="220">
        <f>ROUND(E41*U41,2)</f>
        <v>15.4</v>
      </c>
      <c r="W41" s="220"/>
      <c r="X41" s="220" t="s">
        <v>134</v>
      </c>
      <c r="Y41" s="220" t="s">
        <v>135</v>
      </c>
      <c r="Z41" s="210"/>
      <c r="AA41" s="210"/>
      <c r="AB41" s="210"/>
      <c r="AC41" s="210"/>
      <c r="AD41" s="210"/>
      <c r="AE41" s="210"/>
      <c r="AF41" s="210"/>
      <c r="AG41" s="210" t="s">
        <v>136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224" t="s">
        <v>127</v>
      </c>
      <c r="B42" s="225" t="s">
        <v>83</v>
      </c>
      <c r="C42" s="247" t="s">
        <v>84</v>
      </c>
      <c r="D42" s="226"/>
      <c r="E42" s="227"/>
      <c r="F42" s="228"/>
      <c r="G42" s="228">
        <f>SUMIF(AG43:AG65,"&lt;&gt;NOR",G43:G65)</f>
        <v>0</v>
      </c>
      <c r="H42" s="228"/>
      <c r="I42" s="228">
        <f>SUM(I43:I65)</f>
        <v>0</v>
      </c>
      <c r="J42" s="228"/>
      <c r="K42" s="228">
        <f>SUM(K43:K65)</f>
        <v>0</v>
      </c>
      <c r="L42" s="228"/>
      <c r="M42" s="228">
        <f>SUM(M43:M65)</f>
        <v>0</v>
      </c>
      <c r="N42" s="227"/>
      <c r="O42" s="227">
        <f>SUM(O43:O65)</f>
        <v>0.03</v>
      </c>
      <c r="P42" s="227"/>
      <c r="Q42" s="227">
        <f>SUM(Q43:Q65)</f>
        <v>8.379999999999999</v>
      </c>
      <c r="R42" s="228"/>
      <c r="S42" s="228"/>
      <c r="T42" s="229"/>
      <c r="U42" s="223"/>
      <c r="V42" s="223">
        <f>SUM(V43:V65)</f>
        <v>27.93</v>
      </c>
      <c r="W42" s="223"/>
      <c r="X42" s="223"/>
      <c r="Y42" s="223"/>
      <c r="AG42" t="s">
        <v>128</v>
      </c>
    </row>
    <row r="43" spans="1:60" outlineLevel="1" x14ac:dyDescent="0.2">
      <c r="A43" s="231">
        <v>9</v>
      </c>
      <c r="B43" s="232" t="s">
        <v>156</v>
      </c>
      <c r="C43" s="248" t="s">
        <v>157</v>
      </c>
      <c r="D43" s="233" t="s">
        <v>143</v>
      </c>
      <c r="E43" s="234">
        <v>5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 t="s">
        <v>158</v>
      </c>
      <c r="S43" s="236" t="s">
        <v>133</v>
      </c>
      <c r="T43" s="237" t="s">
        <v>133</v>
      </c>
      <c r="U43" s="220">
        <v>0.05</v>
      </c>
      <c r="V43" s="220">
        <f>ROUND(E43*U43,2)</f>
        <v>0.25</v>
      </c>
      <c r="W43" s="220"/>
      <c r="X43" s="220" t="s">
        <v>134</v>
      </c>
      <c r="Y43" s="220" t="s">
        <v>135</v>
      </c>
      <c r="Z43" s="210"/>
      <c r="AA43" s="210"/>
      <c r="AB43" s="210"/>
      <c r="AC43" s="210"/>
      <c r="AD43" s="210"/>
      <c r="AE43" s="210"/>
      <c r="AF43" s="210"/>
      <c r="AG43" s="210" t="s">
        <v>136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52" t="s">
        <v>159</v>
      </c>
      <c r="D44" s="246"/>
      <c r="E44" s="246"/>
      <c r="F44" s="246"/>
      <c r="G44" s="246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160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49" t="s">
        <v>241</v>
      </c>
      <c r="D45" s="221"/>
      <c r="E45" s="222">
        <v>2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138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49" t="s">
        <v>236</v>
      </c>
      <c r="D46" s="221"/>
      <c r="E46" s="222">
        <v>1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138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49" t="s">
        <v>234</v>
      </c>
      <c r="D47" s="221"/>
      <c r="E47" s="222">
        <v>1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138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49" t="s">
        <v>235</v>
      </c>
      <c r="D48" s="221"/>
      <c r="E48" s="222">
        <v>1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138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10</v>
      </c>
      <c r="B49" s="232" t="s">
        <v>161</v>
      </c>
      <c r="C49" s="248" t="s">
        <v>162</v>
      </c>
      <c r="D49" s="233" t="s">
        <v>143</v>
      </c>
      <c r="E49" s="234">
        <v>4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 t="s">
        <v>158</v>
      </c>
      <c r="S49" s="236" t="s">
        <v>133</v>
      </c>
      <c r="T49" s="237" t="s">
        <v>133</v>
      </c>
      <c r="U49" s="220">
        <v>0.09</v>
      </c>
      <c r="V49" s="220">
        <f>ROUND(E49*U49,2)</f>
        <v>0.36</v>
      </c>
      <c r="W49" s="220"/>
      <c r="X49" s="220" t="s">
        <v>134</v>
      </c>
      <c r="Y49" s="220" t="s">
        <v>135</v>
      </c>
      <c r="Z49" s="210"/>
      <c r="AA49" s="210"/>
      <c r="AB49" s="210"/>
      <c r="AC49" s="210"/>
      <c r="AD49" s="210"/>
      <c r="AE49" s="210"/>
      <c r="AF49" s="210"/>
      <c r="AG49" s="210" t="s">
        <v>136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2" t="s">
        <v>159</v>
      </c>
      <c r="D50" s="246"/>
      <c r="E50" s="246"/>
      <c r="F50" s="246"/>
      <c r="G50" s="246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160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49" t="s">
        <v>241</v>
      </c>
      <c r="D51" s="221"/>
      <c r="E51" s="222">
        <v>2</v>
      </c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138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49" t="s">
        <v>242</v>
      </c>
      <c r="D52" s="221"/>
      <c r="E52" s="222">
        <v>2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138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11</v>
      </c>
      <c r="B53" s="232" t="s">
        <v>163</v>
      </c>
      <c r="C53" s="248" t="s">
        <v>164</v>
      </c>
      <c r="D53" s="233" t="s">
        <v>155</v>
      </c>
      <c r="E53" s="234">
        <v>16.12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1E-3</v>
      </c>
      <c r="O53" s="234">
        <f>ROUND(E53*N53,2)</f>
        <v>0.02</v>
      </c>
      <c r="P53" s="234">
        <v>6.7000000000000004E-2</v>
      </c>
      <c r="Q53" s="234">
        <f>ROUND(E53*P53,2)</f>
        <v>1.08</v>
      </c>
      <c r="R53" s="236" t="s">
        <v>158</v>
      </c>
      <c r="S53" s="236" t="s">
        <v>133</v>
      </c>
      <c r="T53" s="237" t="s">
        <v>133</v>
      </c>
      <c r="U53" s="220">
        <v>0.53300000000000003</v>
      </c>
      <c r="V53" s="220">
        <f>ROUND(E53*U53,2)</f>
        <v>8.59</v>
      </c>
      <c r="W53" s="220"/>
      <c r="X53" s="220" t="s">
        <v>134</v>
      </c>
      <c r="Y53" s="220" t="s">
        <v>135</v>
      </c>
      <c r="Z53" s="210"/>
      <c r="AA53" s="210"/>
      <c r="AB53" s="210"/>
      <c r="AC53" s="210"/>
      <c r="AD53" s="210"/>
      <c r="AE53" s="210"/>
      <c r="AF53" s="210"/>
      <c r="AG53" s="210" t="s">
        <v>136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52" t="s">
        <v>165</v>
      </c>
      <c r="D54" s="246"/>
      <c r="E54" s="246"/>
      <c r="F54" s="246"/>
      <c r="G54" s="246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160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49" t="s">
        <v>243</v>
      </c>
      <c r="D55" s="221"/>
      <c r="E55" s="222">
        <v>7.96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138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49" t="s">
        <v>244</v>
      </c>
      <c r="D56" s="221"/>
      <c r="E56" s="222">
        <v>4.3600000000000003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138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49" t="s">
        <v>245</v>
      </c>
      <c r="D57" s="221"/>
      <c r="E57" s="222">
        <v>3.8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138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33.75" outlineLevel="1" x14ac:dyDescent="0.2">
      <c r="A58" s="231">
        <v>12</v>
      </c>
      <c r="B58" s="232" t="s">
        <v>168</v>
      </c>
      <c r="C58" s="248" t="s">
        <v>169</v>
      </c>
      <c r="D58" s="233" t="s">
        <v>155</v>
      </c>
      <c r="E58" s="234">
        <v>3.6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1.17E-3</v>
      </c>
      <c r="O58" s="234">
        <f>ROUND(E58*N58,2)</f>
        <v>0</v>
      </c>
      <c r="P58" s="234">
        <v>7.5999999999999998E-2</v>
      </c>
      <c r="Q58" s="234">
        <f>ROUND(E58*P58,2)</f>
        <v>0.27</v>
      </c>
      <c r="R58" s="236" t="s">
        <v>158</v>
      </c>
      <c r="S58" s="236" t="s">
        <v>133</v>
      </c>
      <c r="T58" s="237" t="s">
        <v>133</v>
      </c>
      <c r="U58" s="220">
        <v>0.93899999999999995</v>
      </c>
      <c r="V58" s="220">
        <f>ROUND(E58*U58,2)</f>
        <v>3.38</v>
      </c>
      <c r="W58" s="220"/>
      <c r="X58" s="220" t="s">
        <v>134</v>
      </c>
      <c r="Y58" s="220" t="s">
        <v>135</v>
      </c>
      <c r="Z58" s="210"/>
      <c r="AA58" s="210"/>
      <c r="AB58" s="210"/>
      <c r="AC58" s="210"/>
      <c r="AD58" s="210"/>
      <c r="AE58" s="210"/>
      <c r="AF58" s="210"/>
      <c r="AG58" s="210" t="s">
        <v>136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49" t="s">
        <v>246</v>
      </c>
      <c r="D59" s="221"/>
      <c r="E59" s="222">
        <v>1.8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138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49" t="s">
        <v>247</v>
      </c>
      <c r="D60" s="221"/>
      <c r="E60" s="222">
        <v>1.8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138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1">
        <v>13</v>
      </c>
      <c r="B61" s="232" t="s">
        <v>248</v>
      </c>
      <c r="C61" s="248" t="s">
        <v>249</v>
      </c>
      <c r="D61" s="233" t="s">
        <v>250</v>
      </c>
      <c r="E61" s="234">
        <v>3.8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1.82E-3</v>
      </c>
      <c r="O61" s="234">
        <f>ROUND(E61*N61,2)</f>
        <v>0.01</v>
      </c>
      <c r="P61" s="234">
        <v>1.8</v>
      </c>
      <c r="Q61" s="234">
        <f>ROUND(E61*P61,2)</f>
        <v>6.84</v>
      </c>
      <c r="R61" s="236" t="s">
        <v>158</v>
      </c>
      <c r="S61" s="236" t="s">
        <v>133</v>
      </c>
      <c r="T61" s="237" t="s">
        <v>133</v>
      </c>
      <c r="U61" s="220">
        <v>3.1960000000000002</v>
      </c>
      <c r="V61" s="220">
        <f>ROUND(E61*U61,2)</f>
        <v>12.14</v>
      </c>
      <c r="W61" s="220"/>
      <c r="X61" s="220" t="s">
        <v>134</v>
      </c>
      <c r="Y61" s="220" t="s">
        <v>135</v>
      </c>
      <c r="Z61" s="210"/>
      <c r="AA61" s="210"/>
      <c r="AB61" s="210"/>
      <c r="AC61" s="210"/>
      <c r="AD61" s="210"/>
      <c r="AE61" s="210"/>
      <c r="AF61" s="210"/>
      <c r="AG61" s="210" t="s">
        <v>136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2" t="s">
        <v>251</v>
      </c>
      <c r="D62" s="246"/>
      <c r="E62" s="246"/>
      <c r="F62" s="246"/>
      <c r="G62" s="246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160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49" t="s">
        <v>252</v>
      </c>
      <c r="D63" s="221"/>
      <c r="E63" s="222">
        <v>3.8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138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14</v>
      </c>
      <c r="B64" s="232" t="s">
        <v>253</v>
      </c>
      <c r="C64" s="248" t="s">
        <v>254</v>
      </c>
      <c r="D64" s="233" t="s">
        <v>131</v>
      </c>
      <c r="E64" s="234">
        <v>4.8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4.8999999999999998E-4</v>
      </c>
      <c r="O64" s="234">
        <f>ROUND(E64*N64,2)</f>
        <v>0</v>
      </c>
      <c r="P64" s="234">
        <v>0.04</v>
      </c>
      <c r="Q64" s="234">
        <f>ROUND(E64*P64,2)</f>
        <v>0.19</v>
      </c>
      <c r="R64" s="236" t="s">
        <v>158</v>
      </c>
      <c r="S64" s="236" t="s">
        <v>133</v>
      </c>
      <c r="T64" s="237" t="s">
        <v>133</v>
      </c>
      <c r="U64" s="220">
        <v>0.66800000000000004</v>
      </c>
      <c r="V64" s="220">
        <f>ROUND(E64*U64,2)</f>
        <v>3.21</v>
      </c>
      <c r="W64" s="220"/>
      <c r="X64" s="220" t="s">
        <v>134</v>
      </c>
      <c r="Y64" s="220" t="s">
        <v>135</v>
      </c>
      <c r="Z64" s="210"/>
      <c r="AA64" s="210"/>
      <c r="AB64" s="210"/>
      <c r="AC64" s="210"/>
      <c r="AD64" s="210"/>
      <c r="AE64" s="210"/>
      <c r="AF64" s="210"/>
      <c r="AG64" s="210" t="s">
        <v>136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49" t="s">
        <v>255</v>
      </c>
      <c r="D65" s="221"/>
      <c r="E65" s="222">
        <v>4.8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138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4" t="s">
        <v>127</v>
      </c>
      <c r="B66" s="225" t="s">
        <v>85</v>
      </c>
      <c r="C66" s="247" t="s">
        <v>86</v>
      </c>
      <c r="D66" s="226"/>
      <c r="E66" s="227"/>
      <c r="F66" s="228"/>
      <c r="G66" s="228">
        <f>SUMIF(AG67:AG68,"&lt;&gt;NOR",G67:G68)</f>
        <v>0</v>
      </c>
      <c r="H66" s="228"/>
      <c r="I66" s="228">
        <f>SUM(I67:I68)</f>
        <v>0</v>
      </c>
      <c r="J66" s="228"/>
      <c r="K66" s="228">
        <f>SUM(K67:K68)</f>
        <v>0</v>
      </c>
      <c r="L66" s="228"/>
      <c r="M66" s="228">
        <f>SUM(M67:M68)</f>
        <v>0</v>
      </c>
      <c r="N66" s="227"/>
      <c r="O66" s="227">
        <f>SUM(O67:O68)</f>
        <v>0</v>
      </c>
      <c r="P66" s="227"/>
      <c r="Q66" s="227">
        <f>SUM(Q67:Q68)</f>
        <v>0</v>
      </c>
      <c r="R66" s="228"/>
      <c r="S66" s="228"/>
      <c r="T66" s="229"/>
      <c r="U66" s="223"/>
      <c r="V66" s="223">
        <f>SUM(V67:V68)</f>
        <v>2.62</v>
      </c>
      <c r="W66" s="223"/>
      <c r="X66" s="223"/>
      <c r="Y66" s="223"/>
      <c r="AG66" t="s">
        <v>128</v>
      </c>
    </row>
    <row r="67" spans="1:60" ht="22.5" outlineLevel="1" x14ac:dyDescent="0.2">
      <c r="A67" s="231">
        <v>15</v>
      </c>
      <c r="B67" s="232" t="s">
        <v>171</v>
      </c>
      <c r="C67" s="248" t="s">
        <v>172</v>
      </c>
      <c r="D67" s="233" t="s">
        <v>173</v>
      </c>
      <c r="E67" s="234">
        <v>2.7882699999999998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6" t="s">
        <v>132</v>
      </c>
      <c r="S67" s="236" t="s">
        <v>133</v>
      </c>
      <c r="T67" s="237" t="s">
        <v>133</v>
      </c>
      <c r="U67" s="220">
        <v>0.9385</v>
      </c>
      <c r="V67" s="220">
        <f>ROUND(E67*U67,2)</f>
        <v>2.62</v>
      </c>
      <c r="W67" s="220"/>
      <c r="X67" s="220" t="s">
        <v>174</v>
      </c>
      <c r="Y67" s="220" t="s">
        <v>135</v>
      </c>
      <c r="Z67" s="210"/>
      <c r="AA67" s="210"/>
      <c r="AB67" s="210"/>
      <c r="AC67" s="210"/>
      <c r="AD67" s="210"/>
      <c r="AE67" s="210"/>
      <c r="AF67" s="210"/>
      <c r="AG67" s="210" t="s">
        <v>175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2" t="s">
        <v>176</v>
      </c>
      <c r="D68" s="246"/>
      <c r="E68" s="246"/>
      <c r="F68" s="246"/>
      <c r="G68" s="246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160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4" t="s">
        <v>127</v>
      </c>
      <c r="B69" s="225" t="s">
        <v>87</v>
      </c>
      <c r="C69" s="247" t="s">
        <v>88</v>
      </c>
      <c r="D69" s="226"/>
      <c r="E69" s="227"/>
      <c r="F69" s="228"/>
      <c r="G69" s="228">
        <f>SUMIF(AG70:AG81,"&lt;&gt;NOR",G70:G81)</f>
        <v>0</v>
      </c>
      <c r="H69" s="228"/>
      <c r="I69" s="228">
        <f>SUM(I70:I81)</f>
        <v>0</v>
      </c>
      <c r="J69" s="228"/>
      <c r="K69" s="228">
        <f>SUM(K70:K81)</f>
        <v>0</v>
      </c>
      <c r="L69" s="228"/>
      <c r="M69" s="228">
        <f>SUM(M70:M81)</f>
        <v>0</v>
      </c>
      <c r="N69" s="227"/>
      <c r="O69" s="227">
        <f>SUM(O70:O81)</f>
        <v>0</v>
      </c>
      <c r="P69" s="227"/>
      <c r="Q69" s="227">
        <f>SUM(Q70:Q81)</f>
        <v>2.86</v>
      </c>
      <c r="R69" s="228"/>
      <c r="S69" s="228"/>
      <c r="T69" s="229"/>
      <c r="U69" s="223"/>
      <c r="V69" s="223">
        <f>SUM(V70:V81)</f>
        <v>53.79999999999999</v>
      </c>
      <c r="W69" s="223"/>
      <c r="X69" s="223"/>
      <c r="Y69" s="223"/>
      <c r="AG69" t="s">
        <v>128</v>
      </c>
    </row>
    <row r="70" spans="1:60" outlineLevel="1" x14ac:dyDescent="0.2">
      <c r="A70" s="231">
        <v>16</v>
      </c>
      <c r="B70" s="232" t="s">
        <v>256</v>
      </c>
      <c r="C70" s="248" t="s">
        <v>257</v>
      </c>
      <c r="D70" s="233" t="s">
        <v>155</v>
      </c>
      <c r="E70" s="234">
        <v>120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0</v>
      </c>
      <c r="O70" s="234">
        <f>ROUND(E70*N70,2)</f>
        <v>0</v>
      </c>
      <c r="P70" s="234">
        <v>2.3800000000000002E-2</v>
      </c>
      <c r="Q70" s="234">
        <f>ROUND(E70*P70,2)</f>
        <v>2.86</v>
      </c>
      <c r="R70" s="236" t="s">
        <v>258</v>
      </c>
      <c r="S70" s="236" t="s">
        <v>133</v>
      </c>
      <c r="T70" s="237" t="s">
        <v>133</v>
      </c>
      <c r="U70" s="220">
        <v>8.2000000000000003E-2</v>
      </c>
      <c r="V70" s="220">
        <f>ROUND(E70*U70,2)</f>
        <v>9.84</v>
      </c>
      <c r="W70" s="220"/>
      <c r="X70" s="220" t="s">
        <v>134</v>
      </c>
      <c r="Y70" s="220" t="s">
        <v>135</v>
      </c>
      <c r="Z70" s="210"/>
      <c r="AA70" s="210"/>
      <c r="AB70" s="210"/>
      <c r="AC70" s="210"/>
      <c r="AD70" s="210"/>
      <c r="AE70" s="210"/>
      <c r="AF70" s="210"/>
      <c r="AG70" s="210" t="s">
        <v>136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2" x14ac:dyDescent="0.2">
      <c r="A71" s="217"/>
      <c r="B71" s="218"/>
      <c r="C71" s="249" t="s">
        <v>259</v>
      </c>
      <c r="D71" s="221"/>
      <c r="E71" s="222">
        <v>120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138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9">
        <v>17</v>
      </c>
      <c r="B72" s="240" t="s">
        <v>260</v>
      </c>
      <c r="C72" s="251" t="s">
        <v>261</v>
      </c>
      <c r="D72" s="241" t="s">
        <v>143</v>
      </c>
      <c r="E72" s="242">
        <v>12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6.9999999999999994E-5</v>
      </c>
      <c r="O72" s="242">
        <f>ROUND(E72*N72,2)</f>
        <v>0</v>
      </c>
      <c r="P72" s="242">
        <v>0</v>
      </c>
      <c r="Q72" s="242">
        <f>ROUND(E72*P72,2)</f>
        <v>0</v>
      </c>
      <c r="R72" s="244" t="s">
        <v>258</v>
      </c>
      <c r="S72" s="244" t="s">
        <v>133</v>
      </c>
      <c r="T72" s="245" t="s">
        <v>133</v>
      </c>
      <c r="U72" s="220">
        <v>0.25800000000000001</v>
      </c>
      <c r="V72" s="220">
        <f>ROUND(E72*U72,2)</f>
        <v>3.1</v>
      </c>
      <c r="W72" s="220"/>
      <c r="X72" s="220" t="s">
        <v>134</v>
      </c>
      <c r="Y72" s="220" t="s">
        <v>135</v>
      </c>
      <c r="Z72" s="210"/>
      <c r="AA72" s="210"/>
      <c r="AB72" s="210"/>
      <c r="AC72" s="210"/>
      <c r="AD72" s="210"/>
      <c r="AE72" s="210"/>
      <c r="AF72" s="210"/>
      <c r="AG72" s="210" t="s">
        <v>136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18</v>
      </c>
      <c r="B73" s="232" t="s">
        <v>262</v>
      </c>
      <c r="C73" s="248" t="s">
        <v>263</v>
      </c>
      <c r="D73" s="233" t="s">
        <v>155</v>
      </c>
      <c r="E73" s="234">
        <v>120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0</v>
      </c>
      <c r="O73" s="234">
        <f>ROUND(E73*N73,2)</f>
        <v>0</v>
      </c>
      <c r="P73" s="234">
        <v>0</v>
      </c>
      <c r="Q73" s="234">
        <f>ROUND(E73*P73,2)</f>
        <v>0</v>
      </c>
      <c r="R73" s="236" t="s">
        <v>258</v>
      </c>
      <c r="S73" s="236" t="s">
        <v>133</v>
      </c>
      <c r="T73" s="237" t="s">
        <v>133</v>
      </c>
      <c r="U73" s="220">
        <v>0.13400000000000001</v>
      </c>
      <c r="V73" s="220">
        <f>ROUND(E73*U73,2)</f>
        <v>16.079999999999998</v>
      </c>
      <c r="W73" s="220"/>
      <c r="X73" s="220" t="s">
        <v>134</v>
      </c>
      <c r="Y73" s="220" t="s">
        <v>135</v>
      </c>
      <c r="Z73" s="210"/>
      <c r="AA73" s="210"/>
      <c r="AB73" s="210"/>
      <c r="AC73" s="210"/>
      <c r="AD73" s="210"/>
      <c r="AE73" s="210"/>
      <c r="AF73" s="210"/>
      <c r="AG73" s="210" t="s">
        <v>136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49" t="s">
        <v>264</v>
      </c>
      <c r="D74" s="221"/>
      <c r="E74" s="222">
        <v>120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138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9">
        <v>19</v>
      </c>
      <c r="B75" s="240" t="s">
        <v>265</v>
      </c>
      <c r="C75" s="251" t="s">
        <v>266</v>
      </c>
      <c r="D75" s="241" t="s">
        <v>143</v>
      </c>
      <c r="E75" s="242">
        <v>12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0</v>
      </c>
      <c r="O75" s="242">
        <f>ROUND(E75*N75,2)</f>
        <v>0</v>
      </c>
      <c r="P75" s="242">
        <v>0</v>
      </c>
      <c r="Q75" s="242">
        <f>ROUND(E75*P75,2)</f>
        <v>0</v>
      </c>
      <c r="R75" s="244" t="s">
        <v>258</v>
      </c>
      <c r="S75" s="244" t="s">
        <v>133</v>
      </c>
      <c r="T75" s="245" t="s">
        <v>133</v>
      </c>
      <c r="U75" s="220">
        <v>6.2E-2</v>
      </c>
      <c r="V75" s="220">
        <f>ROUND(E75*U75,2)</f>
        <v>0.74</v>
      </c>
      <c r="W75" s="220"/>
      <c r="X75" s="220" t="s">
        <v>134</v>
      </c>
      <c r="Y75" s="220" t="s">
        <v>135</v>
      </c>
      <c r="Z75" s="210"/>
      <c r="AA75" s="210"/>
      <c r="AB75" s="210"/>
      <c r="AC75" s="210"/>
      <c r="AD75" s="210"/>
      <c r="AE75" s="210"/>
      <c r="AF75" s="210"/>
      <c r="AG75" s="210" t="s">
        <v>136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9">
        <v>20</v>
      </c>
      <c r="B76" s="240" t="s">
        <v>267</v>
      </c>
      <c r="C76" s="251" t="s">
        <v>268</v>
      </c>
      <c r="D76" s="241" t="s">
        <v>155</v>
      </c>
      <c r="E76" s="242">
        <v>200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4" t="s">
        <v>258</v>
      </c>
      <c r="S76" s="244" t="s">
        <v>133</v>
      </c>
      <c r="T76" s="245" t="s">
        <v>133</v>
      </c>
      <c r="U76" s="220">
        <v>3.1E-2</v>
      </c>
      <c r="V76" s="220">
        <f>ROUND(E76*U76,2)</f>
        <v>6.2</v>
      </c>
      <c r="W76" s="220"/>
      <c r="X76" s="220" t="s">
        <v>134</v>
      </c>
      <c r="Y76" s="220" t="s">
        <v>135</v>
      </c>
      <c r="Z76" s="210"/>
      <c r="AA76" s="210"/>
      <c r="AB76" s="210"/>
      <c r="AC76" s="210"/>
      <c r="AD76" s="210"/>
      <c r="AE76" s="210"/>
      <c r="AF76" s="210"/>
      <c r="AG76" s="210" t="s">
        <v>136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21</v>
      </c>
      <c r="B77" s="232" t="s">
        <v>269</v>
      </c>
      <c r="C77" s="248" t="s">
        <v>270</v>
      </c>
      <c r="D77" s="233" t="s">
        <v>155</v>
      </c>
      <c r="E77" s="234">
        <v>120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 t="s">
        <v>258</v>
      </c>
      <c r="S77" s="236" t="s">
        <v>133</v>
      </c>
      <c r="T77" s="237" t="s">
        <v>133</v>
      </c>
      <c r="U77" s="220">
        <v>6.2E-2</v>
      </c>
      <c r="V77" s="220">
        <f>ROUND(E77*U77,2)</f>
        <v>7.44</v>
      </c>
      <c r="W77" s="220"/>
      <c r="X77" s="220" t="s">
        <v>134</v>
      </c>
      <c r="Y77" s="220" t="s">
        <v>135</v>
      </c>
      <c r="Z77" s="210"/>
      <c r="AA77" s="210"/>
      <c r="AB77" s="210"/>
      <c r="AC77" s="210"/>
      <c r="AD77" s="210"/>
      <c r="AE77" s="210"/>
      <c r="AF77" s="210"/>
      <c r="AG77" s="210" t="s">
        <v>136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49" t="s">
        <v>264</v>
      </c>
      <c r="D78" s="221"/>
      <c r="E78" s="222">
        <v>120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138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22</v>
      </c>
      <c r="B79" s="232" t="s">
        <v>271</v>
      </c>
      <c r="C79" s="248" t="s">
        <v>272</v>
      </c>
      <c r="D79" s="233" t="s">
        <v>155</v>
      </c>
      <c r="E79" s="234">
        <v>200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6" t="s">
        <v>258</v>
      </c>
      <c r="S79" s="236" t="s">
        <v>133</v>
      </c>
      <c r="T79" s="237" t="s">
        <v>133</v>
      </c>
      <c r="U79" s="220">
        <v>5.1999999999999998E-2</v>
      </c>
      <c r="V79" s="220">
        <f>ROUND(E79*U79,2)</f>
        <v>10.4</v>
      </c>
      <c r="W79" s="220"/>
      <c r="X79" s="220" t="s">
        <v>134</v>
      </c>
      <c r="Y79" s="220" t="s">
        <v>135</v>
      </c>
      <c r="Z79" s="210"/>
      <c r="AA79" s="210"/>
      <c r="AB79" s="210"/>
      <c r="AC79" s="210"/>
      <c r="AD79" s="210"/>
      <c r="AE79" s="210"/>
      <c r="AF79" s="210"/>
      <c r="AG79" s="210" t="s">
        <v>136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2" t="s">
        <v>273</v>
      </c>
      <c r="D80" s="246"/>
      <c r="E80" s="246"/>
      <c r="F80" s="246"/>
      <c r="G80" s="246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160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9">
        <v>23</v>
      </c>
      <c r="B81" s="240" t="s">
        <v>274</v>
      </c>
      <c r="C81" s="251" t="s">
        <v>275</v>
      </c>
      <c r="D81" s="241" t="s">
        <v>173</v>
      </c>
      <c r="E81" s="242">
        <v>8.4000000000000003E-4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2">
        <v>0</v>
      </c>
      <c r="O81" s="242">
        <f>ROUND(E81*N81,2)</f>
        <v>0</v>
      </c>
      <c r="P81" s="242">
        <v>0</v>
      </c>
      <c r="Q81" s="242">
        <f>ROUND(E81*P81,2)</f>
        <v>0</v>
      </c>
      <c r="R81" s="244" t="s">
        <v>258</v>
      </c>
      <c r="S81" s="244" t="s">
        <v>133</v>
      </c>
      <c r="T81" s="245" t="s">
        <v>133</v>
      </c>
      <c r="U81" s="220">
        <v>3.0750000000000002</v>
      </c>
      <c r="V81" s="220">
        <f>ROUND(E81*U81,2)</f>
        <v>0</v>
      </c>
      <c r="W81" s="220"/>
      <c r="X81" s="220" t="s">
        <v>174</v>
      </c>
      <c r="Y81" s="220" t="s">
        <v>135</v>
      </c>
      <c r="Z81" s="210"/>
      <c r="AA81" s="210"/>
      <c r="AB81" s="210"/>
      <c r="AC81" s="210"/>
      <c r="AD81" s="210"/>
      <c r="AE81" s="210"/>
      <c r="AF81" s="210"/>
      <c r="AG81" s="210" t="s">
        <v>175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24" t="s">
        <v>127</v>
      </c>
      <c r="B82" s="225" t="s">
        <v>89</v>
      </c>
      <c r="C82" s="247" t="s">
        <v>90</v>
      </c>
      <c r="D82" s="226"/>
      <c r="E82" s="227"/>
      <c r="F82" s="228"/>
      <c r="G82" s="228">
        <f>SUMIF(AG83:AG101,"&lt;&gt;NOR",G83:G101)</f>
        <v>0</v>
      </c>
      <c r="H82" s="228"/>
      <c r="I82" s="228">
        <f>SUM(I83:I101)</f>
        <v>0</v>
      </c>
      <c r="J82" s="228"/>
      <c r="K82" s="228">
        <f>SUM(K83:K101)</f>
        <v>0</v>
      </c>
      <c r="L82" s="228"/>
      <c r="M82" s="228">
        <f>SUM(M83:M101)</f>
        <v>0</v>
      </c>
      <c r="N82" s="227"/>
      <c r="O82" s="227">
        <f>SUM(O83:O101)</f>
        <v>0.35</v>
      </c>
      <c r="P82" s="227"/>
      <c r="Q82" s="227">
        <f>SUM(Q83:Q101)</f>
        <v>0</v>
      </c>
      <c r="R82" s="228"/>
      <c r="S82" s="228"/>
      <c r="T82" s="229"/>
      <c r="U82" s="223"/>
      <c r="V82" s="223">
        <f>SUM(V83:V101)</f>
        <v>26.37</v>
      </c>
      <c r="W82" s="223"/>
      <c r="X82" s="223"/>
      <c r="Y82" s="223"/>
      <c r="AG82" t="s">
        <v>128</v>
      </c>
    </row>
    <row r="83" spans="1:60" outlineLevel="1" x14ac:dyDescent="0.2">
      <c r="A83" s="231">
        <v>24</v>
      </c>
      <c r="B83" s="232" t="s">
        <v>177</v>
      </c>
      <c r="C83" s="248" t="s">
        <v>178</v>
      </c>
      <c r="D83" s="233" t="s">
        <v>131</v>
      </c>
      <c r="E83" s="234">
        <v>16.72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5.0000000000000002E-5</v>
      </c>
      <c r="O83" s="234">
        <f>ROUND(E83*N83,2)</f>
        <v>0</v>
      </c>
      <c r="P83" s="234">
        <v>0</v>
      </c>
      <c r="Q83" s="234">
        <f>ROUND(E83*P83,2)</f>
        <v>0</v>
      </c>
      <c r="R83" s="236" t="s">
        <v>179</v>
      </c>
      <c r="S83" s="236" t="s">
        <v>133</v>
      </c>
      <c r="T83" s="237" t="s">
        <v>133</v>
      </c>
      <c r="U83" s="220">
        <v>0.95899999999999996</v>
      </c>
      <c r="V83" s="220">
        <f>ROUND(E83*U83,2)</f>
        <v>16.03</v>
      </c>
      <c r="W83" s="220"/>
      <c r="X83" s="220" t="s">
        <v>134</v>
      </c>
      <c r="Y83" s="220" t="s">
        <v>135</v>
      </c>
      <c r="Z83" s="210"/>
      <c r="AA83" s="210"/>
      <c r="AB83" s="210"/>
      <c r="AC83" s="210"/>
      <c r="AD83" s="210"/>
      <c r="AE83" s="210"/>
      <c r="AF83" s="210"/>
      <c r="AG83" s="210" t="s">
        <v>136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49" t="s">
        <v>276</v>
      </c>
      <c r="D84" s="221"/>
      <c r="E84" s="222">
        <v>8.36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138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49" t="s">
        <v>277</v>
      </c>
      <c r="D85" s="221"/>
      <c r="E85" s="222">
        <v>8.36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138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1">
        <v>25</v>
      </c>
      <c r="B86" s="232" t="s">
        <v>182</v>
      </c>
      <c r="C86" s="248" t="s">
        <v>183</v>
      </c>
      <c r="D86" s="233" t="s">
        <v>143</v>
      </c>
      <c r="E86" s="234">
        <v>2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 t="s">
        <v>179</v>
      </c>
      <c r="S86" s="236" t="s">
        <v>133</v>
      </c>
      <c r="T86" s="237" t="s">
        <v>133</v>
      </c>
      <c r="U86" s="220">
        <v>1.5</v>
      </c>
      <c r="V86" s="220">
        <f>ROUND(E86*U86,2)</f>
        <v>3</v>
      </c>
      <c r="W86" s="220"/>
      <c r="X86" s="220" t="s">
        <v>134</v>
      </c>
      <c r="Y86" s="220" t="s">
        <v>135</v>
      </c>
      <c r="Z86" s="210"/>
      <c r="AA86" s="210"/>
      <c r="AB86" s="210"/>
      <c r="AC86" s="210"/>
      <c r="AD86" s="210"/>
      <c r="AE86" s="210"/>
      <c r="AF86" s="210"/>
      <c r="AG86" s="210" t="s">
        <v>136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49" t="s">
        <v>278</v>
      </c>
      <c r="D87" s="221"/>
      <c r="E87" s="222">
        <v>2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138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1">
        <v>26</v>
      </c>
      <c r="B88" s="232" t="s">
        <v>279</v>
      </c>
      <c r="C88" s="248" t="s">
        <v>280</v>
      </c>
      <c r="D88" s="233" t="s">
        <v>143</v>
      </c>
      <c r="E88" s="234">
        <v>2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6" t="s">
        <v>179</v>
      </c>
      <c r="S88" s="236" t="s">
        <v>133</v>
      </c>
      <c r="T88" s="237" t="s">
        <v>133</v>
      </c>
      <c r="U88" s="220">
        <v>2.5</v>
      </c>
      <c r="V88" s="220">
        <f>ROUND(E88*U88,2)</f>
        <v>5</v>
      </c>
      <c r="W88" s="220"/>
      <c r="X88" s="220" t="s">
        <v>134</v>
      </c>
      <c r="Y88" s="220" t="s">
        <v>135</v>
      </c>
      <c r="Z88" s="210"/>
      <c r="AA88" s="210"/>
      <c r="AB88" s="210"/>
      <c r="AC88" s="210"/>
      <c r="AD88" s="210"/>
      <c r="AE88" s="210"/>
      <c r="AF88" s="210"/>
      <c r="AG88" s="210" t="s">
        <v>136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49" t="s">
        <v>147</v>
      </c>
      <c r="D89" s="221"/>
      <c r="E89" s="222">
        <v>1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138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49" t="s">
        <v>234</v>
      </c>
      <c r="D90" s="221"/>
      <c r="E90" s="222">
        <v>1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138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1">
        <v>27</v>
      </c>
      <c r="B91" s="232" t="s">
        <v>185</v>
      </c>
      <c r="C91" s="248" t="s">
        <v>186</v>
      </c>
      <c r="D91" s="233" t="s">
        <v>143</v>
      </c>
      <c r="E91" s="234">
        <v>2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 t="s">
        <v>179</v>
      </c>
      <c r="S91" s="236" t="s">
        <v>133</v>
      </c>
      <c r="T91" s="237" t="s">
        <v>133</v>
      </c>
      <c r="U91" s="220">
        <v>0.77500000000000002</v>
      </c>
      <c r="V91" s="220">
        <f>ROUND(E91*U91,2)</f>
        <v>1.55</v>
      </c>
      <c r="W91" s="220"/>
      <c r="X91" s="220" t="s">
        <v>134</v>
      </c>
      <c r="Y91" s="220" t="s">
        <v>135</v>
      </c>
      <c r="Z91" s="210"/>
      <c r="AA91" s="210"/>
      <c r="AB91" s="210"/>
      <c r="AC91" s="210"/>
      <c r="AD91" s="210"/>
      <c r="AE91" s="210"/>
      <c r="AF91" s="210"/>
      <c r="AG91" s="210" t="s">
        <v>136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49" t="s">
        <v>281</v>
      </c>
      <c r="D92" s="221"/>
      <c r="E92" s="222">
        <v>2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138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1">
        <v>28</v>
      </c>
      <c r="B93" s="232" t="s">
        <v>188</v>
      </c>
      <c r="C93" s="248" t="s">
        <v>189</v>
      </c>
      <c r="D93" s="233" t="s">
        <v>143</v>
      </c>
      <c r="E93" s="234">
        <v>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6" t="s">
        <v>190</v>
      </c>
      <c r="S93" s="236" t="s">
        <v>133</v>
      </c>
      <c r="T93" s="237" t="s">
        <v>133</v>
      </c>
      <c r="U93" s="220">
        <v>0</v>
      </c>
      <c r="V93" s="220">
        <f>ROUND(E93*U93,2)</f>
        <v>0</v>
      </c>
      <c r="W93" s="220"/>
      <c r="X93" s="220" t="s">
        <v>191</v>
      </c>
      <c r="Y93" s="220" t="s">
        <v>135</v>
      </c>
      <c r="Z93" s="210"/>
      <c r="AA93" s="210"/>
      <c r="AB93" s="210"/>
      <c r="AC93" s="210"/>
      <c r="AD93" s="210"/>
      <c r="AE93" s="210"/>
      <c r="AF93" s="210"/>
      <c r="AG93" s="210" t="s">
        <v>192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49" t="s">
        <v>282</v>
      </c>
      <c r="D94" s="221"/>
      <c r="E94" s="222">
        <v>2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138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1">
        <v>29</v>
      </c>
      <c r="B95" s="232" t="s">
        <v>283</v>
      </c>
      <c r="C95" s="248" t="s">
        <v>284</v>
      </c>
      <c r="D95" s="233" t="s">
        <v>143</v>
      </c>
      <c r="E95" s="234">
        <v>2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8.7999999999999995E-2</v>
      </c>
      <c r="O95" s="234">
        <f>ROUND(E95*N95,2)</f>
        <v>0.18</v>
      </c>
      <c r="P95" s="234">
        <v>0</v>
      </c>
      <c r="Q95" s="234">
        <f>ROUND(E95*P95,2)</f>
        <v>0</v>
      </c>
      <c r="R95" s="236"/>
      <c r="S95" s="236" t="s">
        <v>144</v>
      </c>
      <c r="T95" s="237" t="s">
        <v>145</v>
      </c>
      <c r="U95" s="220">
        <v>0</v>
      </c>
      <c r="V95" s="220">
        <f>ROUND(E95*U95,2)</f>
        <v>0</v>
      </c>
      <c r="W95" s="220"/>
      <c r="X95" s="220" t="s">
        <v>191</v>
      </c>
      <c r="Y95" s="220" t="s">
        <v>135</v>
      </c>
      <c r="Z95" s="210"/>
      <c r="AA95" s="210"/>
      <c r="AB95" s="210"/>
      <c r="AC95" s="210"/>
      <c r="AD95" s="210"/>
      <c r="AE95" s="210"/>
      <c r="AF95" s="210"/>
      <c r="AG95" s="210" t="s">
        <v>192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49" t="s">
        <v>285</v>
      </c>
      <c r="D96" s="221"/>
      <c r="E96" s="222">
        <v>2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138</v>
      </c>
      <c r="AH96" s="210">
        <v>5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1" x14ac:dyDescent="0.2">
      <c r="A97" s="231">
        <v>30</v>
      </c>
      <c r="B97" s="232" t="s">
        <v>194</v>
      </c>
      <c r="C97" s="248" t="s">
        <v>195</v>
      </c>
      <c r="D97" s="233" t="s">
        <v>143</v>
      </c>
      <c r="E97" s="234">
        <v>2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2.1000000000000001E-2</v>
      </c>
      <c r="O97" s="234">
        <f>ROUND(E97*N97,2)</f>
        <v>0.04</v>
      </c>
      <c r="P97" s="234">
        <v>0</v>
      </c>
      <c r="Q97" s="234">
        <f>ROUND(E97*P97,2)</f>
        <v>0</v>
      </c>
      <c r="R97" s="236" t="s">
        <v>190</v>
      </c>
      <c r="S97" s="236" t="s">
        <v>133</v>
      </c>
      <c r="T97" s="237" t="s">
        <v>133</v>
      </c>
      <c r="U97" s="220">
        <v>0</v>
      </c>
      <c r="V97" s="220">
        <f>ROUND(E97*U97,2)</f>
        <v>0</v>
      </c>
      <c r="W97" s="220"/>
      <c r="X97" s="220" t="s">
        <v>191</v>
      </c>
      <c r="Y97" s="220" t="s">
        <v>135</v>
      </c>
      <c r="Z97" s="210"/>
      <c r="AA97" s="210"/>
      <c r="AB97" s="210"/>
      <c r="AC97" s="210"/>
      <c r="AD97" s="210"/>
      <c r="AE97" s="210"/>
      <c r="AF97" s="210"/>
      <c r="AG97" s="210" t="s">
        <v>192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49" t="s">
        <v>281</v>
      </c>
      <c r="D98" s="221"/>
      <c r="E98" s="222">
        <v>2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138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9">
        <v>31</v>
      </c>
      <c r="B99" s="240" t="s">
        <v>286</v>
      </c>
      <c r="C99" s="251" t="s">
        <v>287</v>
      </c>
      <c r="D99" s="241" t="s">
        <v>143</v>
      </c>
      <c r="E99" s="242">
        <v>2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2">
        <v>6.6600000000000006E-2</v>
      </c>
      <c r="O99" s="242">
        <f>ROUND(E99*N99,2)</f>
        <v>0.13</v>
      </c>
      <c r="P99" s="242">
        <v>0</v>
      </c>
      <c r="Q99" s="242">
        <f>ROUND(E99*P99,2)</f>
        <v>0</v>
      </c>
      <c r="R99" s="244"/>
      <c r="S99" s="244" t="s">
        <v>144</v>
      </c>
      <c r="T99" s="245" t="s">
        <v>145</v>
      </c>
      <c r="U99" s="220">
        <v>0</v>
      </c>
      <c r="V99" s="220">
        <f>ROUND(E99*U99,2)</f>
        <v>0</v>
      </c>
      <c r="W99" s="220"/>
      <c r="X99" s="220" t="s">
        <v>191</v>
      </c>
      <c r="Y99" s="220" t="s">
        <v>135</v>
      </c>
      <c r="Z99" s="210"/>
      <c r="AA99" s="210"/>
      <c r="AB99" s="210"/>
      <c r="AC99" s="210"/>
      <c r="AD99" s="210"/>
      <c r="AE99" s="210"/>
      <c r="AF99" s="210"/>
      <c r="AG99" s="210" t="s">
        <v>192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1">
        <v>32</v>
      </c>
      <c r="B100" s="232" t="s">
        <v>198</v>
      </c>
      <c r="C100" s="248" t="s">
        <v>199</v>
      </c>
      <c r="D100" s="233" t="s">
        <v>173</v>
      </c>
      <c r="E100" s="234">
        <v>0.35204000000000002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0</v>
      </c>
      <c r="O100" s="234">
        <f>ROUND(E100*N100,2)</f>
        <v>0</v>
      </c>
      <c r="P100" s="234">
        <v>0</v>
      </c>
      <c r="Q100" s="234">
        <f>ROUND(E100*P100,2)</f>
        <v>0</v>
      </c>
      <c r="R100" s="236" t="s">
        <v>179</v>
      </c>
      <c r="S100" s="236" t="s">
        <v>133</v>
      </c>
      <c r="T100" s="237" t="s">
        <v>133</v>
      </c>
      <c r="U100" s="220">
        <v>2.2549999999999999</v>
      </c>
      <c r="V100" s="220">
        <f>ROUND(E100*U100,2)</f>
        <v>0.79</v>
      </c>
      <c r="W100" s="220"/>
      <c r="X100" s="220" t="s">
        <v>174</v>
      </c>
      <c r="Y100" s="220" t="s">
        <v>135</v>
      </c>
      <c r="Z100" s="210"/>
      <c r="AA100" s="210"/>
      <c r="AB100" s="210"/>
      <c r="AC100" s="210"/>
      <c r="AD100" s="210"/>
      <c r="AE100" s="210"/>
      <c r="AF100" s="210"/>
      <c r="AG100" s="210" t="s">
        <v>175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2" t="s">
        <v>200</v>
      </c>
      <c r="D101" s="246"/>
      <c r="E101" s="246"/>
      <c r="F101" s="246"/>
      <c r="G101" s="246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160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24" t="s">
        <v>127</v>
      </c>
      <c r="B102" s="225" t="s">
        <v>91</v>
      </c>
      <c r="C102" s="247" t="s">
        <v>92</v>
      </c>
      <c r="D102" s="226"/>
      <c r="E102" s="227"/>
      <c r="F102" s="228"/>
      <c r="G102" s="228">
        <f>SUMIF(AG103:AG105,"&lt;&gt;NOR",G103:G105)</f>
        <v>0</v>
      </c>
      <c r="H102" s="228"/>
      <c r="I102" s="228">
        <f>SUM(I103:I105)</f>
        <v>0</v>
      </c>
      <c r="J102" s="228"/>
      <c r="K102" s="228">
        <f>SUM(K103:K105)</f>
        <v>0</v>
      </c>
      <c r="L102" s="228"/>
      <c r="M102" s="228">
        <f>SUM(M103:M105)</f>
        <v>0</v>
      </c>
      <c r="N102" s="227"/>
      <c r="O102" s="227">
        <f>SUM(O103:O105)</f>
        <v>0.02</v>
      </c>
      <c r="P102" s="227"/>
      <c r="Q102" s="227">
        <f>SUM(Q103:Q105)</f>
        <v>0</v>
      </c>
      <c r="R102" s="228"/>
      <c r="S102" s="228"/>
      <c r="T102" s="229"/>
      <c r="U102" s="223"/>
      <c r="V102" s="223">
        <f>SUM(V103:V105)</f>
        <v>16.559999999999999</v>
      </c>
      <c r="W102" s="223"/>
      <c r="X102" s="223"/>
      <c r="Y102" s="223"/>
      <c r="AG102" t="s">
        <v>128</v>
      </c>
    </row>
    <row r="103" spans="1:60" ht="22.5" outlineLevel="1" x14ac:dyDescent="0.2">
      <c r="A103" s="231">
        <v>33</v>
      </c>
      <c r="B103" s="232" t="s">
        <v>201</v>
      </c>
      <c r="C103" s="248" t="s">
        <v>202</v>
      </c>
      <c r="D103" s="233" t="s">
        <v>155</v>
      </c>
      <c r="E103" s="234">
        <v>162.5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1.4999999999999999E-4</v>
      </c>
      <c r="O103" s="234">
        <f>ROUND(E103*N103,2)</f>
        <v>0.02</v>
      </c>
      <c r="P103" s="234">
        <v>0</v>
      </c>
      <c r="Q103" s="234">
        <f>ROUND(E103*P103,2)</f>
        <v>0</v>
      </c>
      <c r="R103" s="236" t="s">
        <v>203</v>
      </c>
      <c r="S103" s="236" t="s">
        <v>133</v>
      </c>
      <c r="T103" s="237" t="s">
        <v>133</v>
      </c>
      <c r="U103" s="220">
        <v>0.10191</v>
      </c>
      <c r="V103" s="220">
        <f>ROUND(E103*U103,2)</f>
        <v>16.559999999999999</v>
      </c>
      <c r="W103" s="220"/>
      <c r="X103" s="220" t="s">
        <v>134</v>
      </c>
      <c r="Y103" s="220" t="s">
        <v>135</v>
      </c>
      <c r="Z103" s="210"/>
      <c r="AA103" s="210"/>
      <c r="AB103" s="210"/>
      <c r="AC103" s="210"/>
      <c r="AD103" s="210"/>
      <c r="AE103" s="210"/>
      <c r="AF103" s="210"/>
      <c r="AG103" s="210" t="s">
        <v>136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49" t="s">
        <v>288</v>
      </c>
      <c r="D104" s="221"/>
      <c r="E104" s="222">
        <v>30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138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49" t="s">
        <v>302</v>
      </c>
      <c r="D105" s="221"/>
      <c r="E105" s="222">
        <v>132.5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138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4" t="s">
        <v>127</v>
      </c>
      <c r="B106" s="225" t="s">
        <v>93</v>
      </c>
      <c r="C106" s="247" t="s">
        <v>94</v>
      </c>
      <c r="D106" s="226"/>
      <c r="E106" s="227"/>
      <c r="F106" s="228"/>
      <c r="G106" s="228">
        <f>SUMIF(AG107:AG115,"&lt;&gt;NOR",G107:G115)</f>
        <v>0</v>
      </c>
      <c r="H106" s="228"/>
      <c r="I106" s="228">
        <f>SUM(I107:I115)</f>
        <v>0</v>
      </c>
      <c r="J106" s="228"/>
      <c r="K106" s="228">
        <f>SUM(K107:K115)</f>
        <v>0</v>
      </c>
      <c r="L106" s="228"/>
      <c r="M106" s="228">
        <f>SUM(M107:M115)</f>
        <v>0</v>
      </c>
      <c r="N106" s="227"/>
      <c r="O106" s="227">
        <f>SUM(O107:O115)</f>
        <v>0</v>
      </c>
      <c r="P106" s="227"/>
      <c r="Q106" s="227">
        <f>SUM(Q107:Q115)</f>
        <v>0</v>
      </c>
      <c r="R106" s="228"/>
      <c r="S106" s="228"/>
      <c r="T106" s="229"/>
      <c r="U106" s="223"/>
      <c r="V106" s="223">
        <f>SUM(V107:V115)</f>
        <v>56.25</v>
      </c>
      <c r="W106" s="223"/>
      <c r="X106" s="223"/>
      <c r="Y106" s="223"/>
      <c r="AG106" t="s">
        <v>128</v>
      </c>
    </row>
    <row r="107" spans="1:60" outlineLevel="1" x14ac:dyDescent="0.2">
      <c r="A107" s="231">
        <v>34</v>
      </c>
      <c r="B107" s="232" t="s">
        <v>290</v>
      </c>
      <c r="C107" s="248" t="s">
        <v>291</v>
      </c>
      <c r="D107" s="233" t="s">
        <v>292</v>
      </c>
      <c r="E107" s="234">
        <v>41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6"/>
      <c r="S107" s="236" t="s">
        <v>144</v>
      </c>
      <c r="T107" s="237" t="s">
        <v>145</v>
      </c>
      <c r="U107" s="220">
        <v>0.45</v>
      </c>
      <c r="V107" s="220">
        <f>ROUND(E107*U107,2)</f>
        <v>18.45</v>
      </c>
      <c r="W107" s="220"/>
      <c r="X107" s="220" t="s">
        <v>134</v>
      </c>
      <c r="Y107" s="220" t="s">
        <v>135</v>
      </c>
      <c r="Z107" s="210"/>
      <c r="AA107" s="210"/>
      <c r="AB107" s="210"/>
      <c r="AC107" s="210"/>
      <c r="AD107" s="210"/>
      <c r="AE107" s="210"/>
      <c r="AF107" s="210"/>
      <c r="AG107" s="210" t="s">
        <v>136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49" t="s">
        <v>293</v>
      </c>
      <c r="D108" s="221"/>
      <c r="E108" s="222"/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138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3" x14ac:dyDescent="0.2">
      <c r="A109" s="217"/>
      <c r="B109" s="218"/>
      <c r="C109" s="249" t="s">
        <v>294</v>
      </c>
      <c r="D109" s="221"/>
      <c r="E109" s="222"/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138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49" t="s">
        <v>295</v>
      </c>
      <c r="D110" s="221"/>
      <c r="E110" s="222"/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138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49" t="s">
        <v>303</v>
      </c>
      <c r="D111" s="221"/>
      <c r="E111" s="222">
        <v>41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138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1">
        <v>35</v>
      </c>
      <c r="B112" s="232" t="s">
        <v>297</v>
      </c>
      <c r="C112" s="248" t="s">
        <v>298</v>
      </c>
      <c r="D112" s="233" t="s">
        <v>292</v>
      </c>
      <c r="E112" s="234">
        <v>84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0</v>
      </c>
      <c r="O112" s="234">
        <f>ROUND(E112*N112,2)</f>
        <v>0</v>
      </c>
      <c r="P112" s="234">
        <v>0</v>
      </c>
      <c r="Q112" s="234">
        <f>ROUND(E112*P112,2)</f>
        <v>0</v>
      </c>
      <c r="R112" s="236"/>
      <c r="S112" s="236" t="s">
        <v>144</v>
      </c>
      <c r="T112" s="237" t="s">
        <v>145</v>
      </c>
      <c r="U112" s="220">
        <v>0.45</v>
      </c>
      <c r="V112" s="220">
        <f>ROUND(E112*U112,2)</f>
        <v>37.799999999999997</v>
      </c>
      <c r="W112" s="220"/>
      <c r="X112" s="220" t="s">
        <v>134</v>
      </c>
      <c r="Y112" s="220" t="s">
        <v>135</v>
      </c>
      <c r="Z112" s="210"/>
      <c r="AA112" s="210"/>
      <c r="AB112" s="210"/>
      <c r="AC112" s="210"/>
      <c r="AD112" s="210"/>
      <c r="AE112" s="210"/>
      <c r="AF112" s="210"/>
      <c r="AG112" s="210" t="s">
        <v>136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49" t="s">
        <v>299</v>
      </c>
      <c r="D113" s="221"/>
      <c r="E113" s="222"/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138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17"/>
      <c r="B114" s="218"/>
      <c r="C114" s="249" t="s">
        <v>300</v>
      </c>
      <c r="D114" s="221"/>
      <c r="E114" s="222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138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49" t="s">
        <v>301</v>
      </c>
      <c r="D115" s="221"/>
      <c r="E115" s="222">
        <v>84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138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24" t="s">
        <v>127</v>
      </c>
      <c r="B116" s="225" t="s">
        <v>95</v>
      </c>
      <c r="C116" s="247" t="s">
        <v>96</v>
      </c>
      <c r="D116" s="226"/>
      <c r="E116" s="227"/>
      <c r="F116" s="228"/>
      <c r="G116" s="228">
        <f>SUMIF(AG117:AG121,"&lt;&gt;NOR",G117:G121)</f>
        <v>0</v>
      </c>
      <c r="H116" s="228"/>
      <c r="I116" s="228">
        <f>SUM(I117:I121)</f>
        <v>0</v>
      </c>
      <c r="J116" s="228"/>
      <c r="K116" s="228">
        <f>SUM(K117:K121)</f>
        <v>0</v>
      </c>
      <c r="L116" s="228"/>
      <c r="M116" s="228">
        <f>SUM(M117:M121)</f>
        <v>0</v>
      </c>
      <c r="N116" s="227"/>
      <c r="O116" s="227">
        <f>SUM(O117:O121)</f>
        <v>0</v>
      </c>
      <c r="P116" s="227"/>
      <c r="Q116" s="227">
        <f>SUM(Q117:Q121)</f>
        <v>0</v>
      </c>
      <c r="R116" s="228"/>
      <c r="S116" s="228"/>
      <c r="T116" s="229"/>
      <c r="U116" s="223"/>
      <c r="V116" s="223">
        <f>SUM(V117:V121)</f>
        <v>18.57</v>
      </c>
      <c r="W116" s="223"/>
      <c r="X116" s="223"/>
      <c r="Y116" s="223"/>
      <c r="AG116" t="s">
        <v>128</v>
      </c>
    </row>
    <row r="117" spans="1:60" outlineLevel="1" x14ac:dyDescent="0.2">
      <c r="A117" s="231">
        <v>36</v>
      </c>
      <c r="B117" s="232" t="s">
        <v>205</v>
      </c>
      <c r="C117" s="248" t="s">
        <v>206</v>
      </c>
      <c r="D117" s="233" t="s">
        <v>173</v>
      </c>
      <c r="E117" s="234">
        <v>11.24164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0</v>
      </c>
      <c r="O117" s="234">
        <f>ROUND(E117*N117,2)</f>
        <v>0</v>
      </c>
      <c r="P117" s="234">
        <v>0</v>
      </c>
      <c r="Q117" s="234">
        <f>ROUND(E117*P117,2)</f>
        <v>0</v>
      </c>
      <c r="R117" s="236" t="s">
        <v>158</v>
      </c>
      <c r="S117" s="236" t="s">
        <v>133</v>
      </c>
      <c r="T117" s="237" t="s">
        <v>133</v>
      </c>
      <c r="U117" s="220">
        <v>0.49</v>
      </c>
      <c r="V117" s="220">
        <f>ROUND(E117*U117,2)</f>
        <v>5.51</v>
      </c>
      <c r="W117" s="220"/>
      <c r="X117" s="220" t="s">
        <v>207</v>
      </c>
      <c r="Y117" s="220" t="s">
        <v>135</v>
      </c>
      <c r="Z117" s="210"/>
      <c r="AA117" s="210"/>
      <c r="AB117" s="210"/>
      <c r="AC117" s="210"/>
      <c r="AD117" s="210"/>
      <c r="AE117" s="210"/>
      <c r="AF117" s="210"/>
      <c r="AG117" s="210" t="s">
        <v>208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9">
        <v>37</v>
      </c>
      <c r="B118" s="240" t="s">
        <v>209</v>
      </c>
      <c r="C118" s="251" t="s">
        <v>210</v>
      </c>
      <c r="D118" s="241" t="s">
        <v>173</v>
      </c>
      <c r="E118" s="242">
        <v>157.38296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2">
        <v>0</v>
      </c>
      <c r="O118" s="242">
        <f>ROUND(E118*N118,2)</f>
        <v>0</v>
      </c>
      <c r="P118" s="242">
        <v>0</v>
      </c>
      <c r="Q118" s="242">
        <f>ROUND(E118*P118,2)</f>
        <v>0</v>
      </c>
      <c r="R118" s="244" t="s">
        <v>158</v>
      </c>
      <c r="S118" s="244" t="s">
        <v>133</v>
      </c>
      <c r="T118" s="245" t="s">
        <v>133</v>
      </c>
      <c r="U118" s="220">
        <v>0</v>
      </c>
      <c r="V118" s="220">
        <f>ROUND(E118*U118,2)</f>
        <v>0</v>
      </c>
      <c r="W118" s="220"/>
      <c r="X118" s="220" t="s">
        <v>207</v>
      </c>
      <c r="Y118" s="220" t="s">
        <v>135</v>
      </c>
      <c r="Z118" s="210"/>
      <c r="AA118" s="210"/>
      <c r="AB118" s="210"/>
      <c r="AC118" s="210"/>
      <c r="AD118" s="210"/>
      <c r="AE118" s="210"/>
      <c r="AF118" s="210"/>
      <c r="AG118" s="210" t="s">
        <v>208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9">
        <v>38</v>
      </c>
      <c r="B119" s="240" t="s">
        <v>211</v>
      </c>
      <c r="C119" s="251" t="s">
        <v>212</v>
      </c>
      <c r="D119" s="241" t="s">
        <v>173</v>
      </c>
      <c r="E119" s="242">
        <v>11.24164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2">
        <v>0</v>
      </c>
      <c r="O119" s="242">
        <f>ROUND(E119*N119,2)</f>
        <v>0</v>
      </c>
      <c r="P119" s="242">
        <v>0</v>
      </c>
      <c r="Q119" s="242">
        <f>ROUND(E119*P119,2)</f>
        <v>0</v>
      </c>
      <c r="R119" s="244" t="s">
        <v>158</v>
      </c>
      <c r="S119" s="244" t="s">
        <v>133</v>
      </c>
      <c r="T119" s="245" t="s">
        <v>133</v>
      </c>
      <c r="U119" s="220">
        <v>0.94199999999999995</v>
      </c>
      <c r="V119" s="220">
        <f>ROUND(E119*U119,2)</f>
        <v>10.59</v>
      </c>
      <c r="W119" s="220"/>
      <c r="X119" s="220" t="s">
        <v>207</v>
      </c>
      <c r="Y119" s="220" t="s">
        <v>135</v>
      </c>
      <c r="Z119" s="210"/>
      <c r="AA119" s="210"/>
      <c r="AB119" s="210"/>
      <c r="AC119" s="210"/>
      <c r="AD119" s="210"/>
      <c r="AE119" s="210"/>
      <c r="AF119" s="210"/>
      <c r="AG119" s="210" t="s">
        <v>208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9">
        <v>39</v>
      </c>
      <c r="B120" s="240" t="s">
        <v>213</v>
      </c>
      <c r="C120" s="251" t="s">
        <v>214</v>
      </c>
      <c r="D120" s="241" t="s">
        <v>173</v>
      </c>
      <c r="E120" s="242">
        <v>22.483280000000001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2">
        <v>0</v>
      </c>
      <c r="O120" s="242">
        <f>ROUND(E120*N120,2)</f>
        <v>0</v>
      </c>
      <c r="P120" s="242">
        <v>0</v>
      </c>
      <c r="Q120" s="242">
        <f>ROUND(E120*P120,2)</f>
        <v>0</v>
      </c>
      <c r="R120" s="244" t="s">
        <v>158</v>
      </c>
      <c r="S120" s="244" t="s">
        <v>133</v>
      </c>
      <c r="T120" s="245" t="s">
        <v>133</v>
      </c>
      <c r="U120" s="220">
        <v>0.11</v>
      </c>
      <c r="V120" s="220">
        <f>ROUND(E120*U120,2)</f>
        <v>2.4700000000000002</v>
      </c>
      <c r="W120" s="220"/>
      <c r="X120" s="220" t="s">
        <v>207</v>
      </c>
      <c r="Y120" s="220" t="s">
        <v>135</v>
      </c>
      <c r="Z120" s="210"/>
      <c r="AA120" s="210"/>
      <c r="AB120" s="210"/>
      <c r="AC120" s="210"/>
      <c r="AD120" s="210"/>
      <c r="AE120" s="210"/>
      <c r="AF120" s="210"/>
      <c r="AG120" s="210" t="s">
        <v>208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40</v>
      </c>
      <c r="B121" s="232" t="s">
        <v>215</v>
      </c>
      <c r="C121" s="248" t="s">
        <v>216</v>
      </c>
      <c r="D121" s="233" t="s">
        <v>173</v>
      </c>
      <c r="E121" s="234">
        <v>11.24164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6" t="s">
        <v>158</v>
      </c>
      <c r="S121" s="236" t="s">
        <v>133</v>
      </c>
      <c r="T121" s="237" t="s">
        <v>133</v>
      </c>
      <c r="U121" s="220">
        <v>0</v>
      </c>
      <c r="V121" s="220">
        <f>ROUND(E121*U121,2)</f>
        <v>0</v>
      </c>
      <c r="W121" s="220"/>
      <c r="X121" s="220" t="s">
        <v>207</v>
      </c>
      <c r="Y121" s="220" t="s">
        <v>135</v>
      </c>
      <c r="Z121" s="210"/>
      <c r="AA121" s="210"/>
      <c r="AB121" s="210"/>
      <c r="AC121" s="210"/>
      <c r="AD121" s="210"/>
      <c r="AE121" s="210"/>
      <c r="AF121" s="210"/>
      <c r="AG121" s="210" t="s">
        <v>208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3"/>
      <c r="B122" s="4"/>
      <c r="C122" s="25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v>12</v>
      </c>
      <c r="AF122">
        <v>21</v>
      </c>
      <c r="AG122" t="s">
        <v>113</v>
      </c>
    </row>
    <row r="123" spans="1:60" x14ac:dyDescent="0.2">
      <c r="A123" s="213"/>
      <c r="B123" s="214" t="s">
        <v>29</v>
      </c>
      <c r="C123" s="254"/>
      <c r="D123" s="215"/>
      <c r="E123" s="216"/>
      <c r="F123" s="216"/>
      <c r="G123" s="230">
        <f>G8+G13+G15+G17+G25+G33+G40+G42+G66+G69+G82+G102+G106+G116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f>SUMIF(L7:L121,AE122,G7:G121)</f>
        <v>0</v>
      </c>
      <c r="AF123">
        <f>SUMIF(L7:L121,AF122,G7:G121)</f>
        <v>0</v>
      </c>
      <c r="AG123" t="s">
        <v>217</v>
      </c>
    </row>
    <row r="124" spans="1:60" x14ac:dyDescent="0.2">
      <c r="C124" s="255"/>
      <c r="D124" s="10"/>
      <c r="AG124" t="s">
        <v>218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</sheetData>
  <sheetProtection algorithmName="SHA-512" hashValue="MpmgBHlP80BzRQAnsqomyIojxwPl9otImCBhl5J2mVm4RjnDrV4joOB7FUpHpW4PU2hvBoZ3a4srOqEicLbVog==" saltValue="3asb930fw/cnOAPFt/8ITQ==" spinCount="100000" sheet="1" formatRows="0"/>
  <mergeCells count="12">
    <mergeCell ref="C101:G101"/>
    <mergeCell ref="C54:G54"/>
    <mergeCell ref="C62:G62"/>
    <mergeCell ref="C68:G68"/>
    <mergeCell ref="C80:G80"/>
    <mergeCell ref="C44:G44"/>
    <mergeCell ref="C50:G50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5522-AACA-486A-A31A-B6BEC64E6B8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100</v>
      </c>
      <c r="B1" s="195"/>
      <c r="C1" s="195"/>
      <c r="D1" s="195"/>
      <c r="E1" s="195"/>
      <c r="F1" s="195"/>
      <c r="G1" s="195"/>
      <c r="AG1" t="s">
        <v>101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102</v>
      </c>
    </row>
    <row r="3" spans="1:60" ht="24.95" customHeight="1" x14ac:dyDescent="0.2">
      <c r="A3" s="196" t="s">
        <v>8</v>
      </c>
      <c r="B3" s="49" t="s">
        <v>43</v>
      </c>
      <c r="C3" s="199" t="s">
        <v>47</v>
      </c>
      <c r="D3" s="197"/>
      <c r="E3" s="197"/>
      <c r="F3" s="197"/>
      <c r="G3" s="198"/>
      <c r="AC3" s="174" t="s">
        <v>102</v>
      </c>
      <c r="AG3" t="s">
        <v>103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104</v>
      </c>
    </row>
    <row r="5" spans="1:60" x14ac:dyDescent="0.2">
      <c r="D5" s="10"/>
    </row>
    <row r="6" spans="1:60" ht="38.25" x14ac:dyDescent="0.2">
      <c r="A6" s="206" t="s">
        <v>105</v>
      </c>
      <c r="B6" s="208" t="s">
        <v>106</v>
      </c>
      <c r="C6" s="208" t="s">
        <v>107</v>
      </c>
      <c r="D6" s="207" t="s">
        <v>108</v>
      </c>
      <c r="E6" s="206" t="s">
        <v>109</v>
      </c>
      <c r="F6" s="205" t="s">
        <v>110</v>
      </c>
      <c r="G6" s="206" t="s">
        <v>29</v>
      </c>
      <c r="H6" s="209" t="s">
        <v>30</v>
      </c>
      <c r="I6" s="209" t="s">
        <v>111</v>
      </c>
      <c r="J6" s="209" t="s">
        <v>31</v>
      </c>
      <c r="K6" s="209" t="s">
        <v>112</v>
      </c>
      <c r="L6" s="209" t="s">
        <v>113</v>
      </c>
      <c r="M6" s="209" t="s">
        <v>114</v>
      </c>
      <c r="N6" s="209" t="s">
        <v>115</v>
      </c>
      <c r="O6" s="209" t="s">
        <v>116</v>
      </c>
      <c r="P6" s="209" t="s">
        <v>117</v>
      </c>
      <c r="Q6" s="209" t="s">
        <v>118</v>
      </c>
      <c r="R6" s="209" t="s">
        <v>119</v>
      </c>
      <c r="S6" s="209" t="s">
        <v>120</v>
      </c>
      <c r="T6" s="209" t="s">
        <v>121</v>
      </c>
      <c r="U6" s="209" t="s">
        <v>122</v>
      </c>
      <c r="V6" s="209" t="s">
        <v>123</v>
      </c>
      <c r="W6" s="209" t="s">
        <v>124</v>
      </c>
      <c r="X6" s="209" t="s">
        <v>125</v>
      </c>
      <c r="Y6" s="209" t="s">
        <v>126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127</v>
      </c>
      <c r="B8" s="225" t="s">
        <v>98</v>
      </c>
      <c r="C8" s="247" t="s">
        <v>27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0</v>
      </c>
      <c r="W8" s="223"/>
      <c r="X8" s="223"/>
      <c r="Y8" s="223"/>
      <c r="AG8" t="s">
        <v>128</v>
      </c>
    </row>
    <row r="9" spans="1:60" outlineLevel="1" x14ac:dyDescent="0.2">
      <c r="A9" s="231">
        <v>1</v>
      </c>
      <c r="B9" s="232" t="s">
        <v>304</v>
      </c>
      <c r="C9" s="248" t="s">
        <v>305</v>
      </c>
      <c r="D9" s="233" t="s">
        <v>306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133</v>
      </c>
      <c r="T9" s="237" t="s">
        <v>145</v>
      </c>
      <c r="U9" s="220">
        <v>0</v>
      </c>
      <c r="V9" s="220">
        <f>ROUND(E9*U9,2)</f>
        <v>0</v>
      </c>
      <c r="W9" s="220"/>
      <c r="X9" s="220" t="s">
        <v>54</v>
      </c>
      <c r="Y9" s="220" t="s">
        <v>135</v>
      </c>
      <c r="Z9" s="210"/>
      <c r="AA9" s="210"/>
      <c r="AB9" s="210"/>
      <c r="AC9" s="210"/>
      <c r="AD9" s="210"/>
      <c r="AE9" s="210"/>
      <c r="AF9" s="210"/>
      <c r="AG9" s="210" t="s">
        <v>307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0" t="s">
        <v>308</v>
      </c>
      <c r="D10" s="238"/>
      <c r="E10" s="238"/>
      <c r="F10" s="238"/>
      <c r="G10" s="23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309</v>
      </c>
      <c r="C11" s="248" t="s">
        <v>310</v>
      </c>
      <c r="D11" s="233" t="s">
        <v>306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133</v>
      </c>
      <c r="T11" s="237" t="s">
        <v>145</v>
      </c>
      <c r="U11" s="220">
        <v>0</v>
      </c>
      <c r="V11" s="220">
        <f>ROUND(E11*U11,2)</f>
        <v>0</v>
      </c>
      <c r="W11" s="220"/>
      <c r="X11" s="220" t="s">
        <v>54</v>
      </c>
      <c r="Y11" s="220" t="s">
        <v>135</v>
      </c>
      <c r="Z11" s="210"/>
      <c r="AA11" s="210"/>
      <c r="AB11" s="210"/>
      <c r="AC11" s="210"/>
      <c r="AD11" s="210"/>
      <c r="AE11" s="210"/>
      <c r="AF11" s="210"/>
      <c r="AG11" s="210" t="s">
        <v>307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0" t="s">
        <v>311</v>
      </c>
      <c r="D12" s="238"/>
      <c r="E12" s="238"/>
      <c r="F12" s="238"/>
      <c r="G12" s="238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127</v>
      </c>
      <c r="B13" s="225" t="s">
        <v>99</v>
      </c>
      <c r="C13" s="247" t="s">
        <v>28</v>
      </c>
      <c r="D13" s="226"/>
      <c r="E13" s="227"/>
      <c r="F13" s="228"/>
      <c r="G13" s="228">
        <f>SUMIF(AG14:AG19,"&lt;&gt;NOR",G14:G19)</f>
        <v>0</v>
      </c>
      <c r="H13" s="228"/>
      <c r="I13" s="228">
        <f>SUM(I14:I19)</f>
        <v>0</v>
      </c>
      <c r="J13" s="228"/>
      <c r="K13" s="228">
        <f>SUM(K14:K19)</f>
        <v>0</v>
      </c>
      <c r="L13" s="228"/>
      <c r="M13" s="228">
        <f>SUM(M14:M19)</f>
        <v>0</v>
      </c>
      <c r="N13" s="227"/>
      <c r="O13" s="227">
        <f>SUM(O14:O19)</f>
        <v>0</v>
      </c>
      <c r="P13" s="227"/>
      <c r="Q13" s="227">
        <f>SUM(Q14:Q19)</f>
        <v>0</v>
      </c>
      <c r="R13" s="228"/>
      <c r="S13" s="228"/>
      <c r="T13" s="229"/>
      <c r="U13" s="223"/>
      <c r="V13" s="223">
        <f>SUM(V14:V19)</f>
        <v>0</v>
      </c>
      <c r="W13" s="223"/>
      <c r="X13" s="223"/>
      <c r="Y13" s="223"/>
      <c r="AG13" t="s">
        <v>128</v>
      </c>
    </row>
    <row r="14" spans="1:60" outlineLevel="1" x14ac:dyDescent="0.2">
      <c r="A14" s="231">
        <v>3</v>
      </c>
      <c r="B14" s="232" t="s">
        <v>312</v>
      </c>
      <c r="C14" s="248" t="s">
        <v>313</v>
      </c>
      <c r="D14" s="233" t="s">
        <v>306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/>
      <c r="S14" s="236" t="s">
        <v>133</v>
      </c>
      <c r="T14" s="237" t="s">
        <v>145</v>
      </c>
      <c r="U14" s="220">
        <v>0</v>
      </c>
      <c r="V14" s="220">
        <f>ROUND(E14*U14,2)</f>
        <v>0</v>
      </c>
      <c r="W14" s="220"/>
      <c r="X14" s="220" t="s">
        <v>54</v>
      </c>
      <c r="Y14" s="220" t="s">
        <v>135</v>
      </c>
      <c r="Z14" s="210"/>
      <c r="AA14" s="210"/>
      <c r="AB14" s="210"/>
      <c r="AC14" s="210"/>
      <c r="AD14" s="210"/>
      <c r="AE14" s="210"/>
      <c r="AF14" s="210"/>
      <c r="AG14" s="210" t="s">
        <v>307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2" x14ac:dyDescent="0.2">
      <c r="A15" s="217"/>
      <c r="B15" s="218"/>
      <c r="C15" s="250" t="s">
        <v>314</v>
      </c>
      <c r="D15" s="238"/>
      <c r="E15" s="238"/>
      <c r="F15" s="238"/>
      <c r="G15" s="238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56" t="str">
        <f>C15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4</v>
      </c>
      <c r="B16" s="232" t="s">
        <v>315</v>
      </c>
      <c r="C16" s="248" t="s">
        <v>316</v>
      </c>
      <c r="D16" s="233" t="s">
        <v>306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/>
      <c r="S16" s="236" t="s">
        <v>133</v>
      </c>
      <c r="T16" s="237" t="s">
        <v>145</v>
      </c>
      <c r="U16" s="220">
        <v>0</v>
      </c>
      <c r="V16" s="220">
        <f>ROUND(E16*U16,2)</f>
        <v>0</v>
      </c>
      <c r="W16" s="220"/>
      <c r="X16" s="220" t="s">
        <v>54</v>
      </c>
      <c r="Y16" s="220" t="s">
        <v>135</v>
      </c>
      <c r="Z16" s="210"/>
      <c r="AA16" s="210"/>
      <c r="AB16" s="210"/>
      <c r="AC16" s="210"/>
      <c r="AD16" s="210"/>
      <c r="AE16" s="210"/>
      <c r="AF16" s="210"/>
      <c r="AG16" s="210" t="s">
        <v>307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2" x14ac:dyDescent="0.2">
      <c r="A17" s="217"/>
      <c r="B17" s="218"/>
      <c r="C17" s="250" t="s">
        <v>317</v>
      </c>
      <c r="D17" s="238"/>
      <c r="E17" s="238"/>
      <c r="F17" s="238"/>
      <c r="G17" s="23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56" t="str">
        <f>C17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5</v>
      </c>
      <c r="B18" s="232" t="s">
        <v>318</v>
      </c>
      <c r="C18" s="248" t="s">
        <v>319</v>
      </c>
      <c r="D18" s="233" t="s">
        <v>306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133</v>
      </c>
      <c r="T18" s="237" t="s">
        <v>145</v>
      </c>
      <c r="U18" s="220">
        <v>0</v>
      </c>
      <c r="V18" s="220">
        <f>ROUND(E18*U18,2)</f>
        <v>0</v>
      </c>
      <c r="W18" s="220"/>
      <c r="X18" s="220" t="s">
        <v>54</v>
      </c>
      <c r="Y18" s="220" t="s">
        <v>135</v>
      </c>
      <c r="Z18" s="210"/>
      <c r="AA18" s="210"/>
      <c r="AB18" s="210"/>
      <c r="AC18" s="210"/>
      <c r="AD18" s="210"/>
      <c r="AE18" s="210"/>
      <c r="AF18" s="210"/>
      <c r="AG18" s="210" t="s">
        <v>307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0" t="s">
        <v>320</v>
      </c>
      <c r="D19" s="238"/>
      <c r="E19" s="238"/>
      <c r="F19" s="238"/>
      <c r="G19" s="23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146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56" t="str">
        <f>C19</f>
        <v>Náklady na vyhotovení dokumentace skutečného provedení stavby a její předání objednateli v požadované formě a požadovaném počtu.</v>
      </c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5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113</v>
      </c>
    </row>
    <row r="21" spans="1:60" x14ac:dyDescent="0.2">
      <c r="A21" s="213"/>
      <c r="B21" s="214" t="s">
        <v>29</v>
      </c>
      <c r="C21" s="254"/>
      <c r="D21" s="215"/>
      <c r="E21" s="216"/>
      <c r="F21" s="216"/>
      <c r="G21" s="230">
        <f>G8+G13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217</v>
      </c>
    </row>
    <row r="22" spans="1:60" x14ac:dyDescent="0.2">
      <c r="C22" s="255"/>
      <c r="D22" s="10"/>
      <c r="AG22" t="s">
        <v>218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7asZE1huu+F816rhbkbSp39K/+MBTBVD1oNBpMRxtW7Py38p2Q8F2bVX5PyXWWHnOXOd6TUnH60GcNO+vWjPg==" saltValue="tjL1v/o8PZZCqeKgOzbpzg==" spinCount="100000" sheet="1" formatRows="0"/>
  <mergeCells count="9">
    <mergeCell ref="C15:G15"/>
    <mergeCell ref="C17:G17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2024-12-18 14 Pol</vt:lpstr>
      <vt:lpstr>2024-12-18 15 Pol</vt:lpstr>
      <vt:lpstr>2024-12-18 16 Pol</vt:lpstr>
      <vt:lpstr>2024-12-18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'2024-12-18 14 Pol'!Názvy_tisku</vt:lpstr>
      <vt:lpstr>'2024-12-18 15 Pol'!Názvy_tisku</vt:lpstr>
      <vt:lpstr>'2024-12-18 16 Pol'!Názvy_tisku</vt:lpstr>
      <vt:lpstr>'2024-12-18 VRN Pol'!Názvy_tisku</vt:lpstr>
      <vt:lpstr>oadresa</vt:lpstr>
      <vt:lpstr>Stavba!Objednatel</vt:lpstr>
      <vt:lpstr>Stavba!Objekt</vt:lpstr>
      <vt:lpstr>'2024-12-18 14 Pol'!Oblast_tisku</vt:lpstr>
      <vt:lpstr>'2024-12-18 15 Pol'!Oblast_tisku</vt:lpstr>
      <vt:lpstr>'2024-12-18 16 Pol'!Oblast_tisku</vt:lpstr>
      <vt:lpstr>'2024-12-18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Alessi</cp:lastModifiedBy>
  <cp:lastPrinted>2019-03-19T12:27:02Z</cp:lastPrinted>
  <dcterms:created xsi:type="dcterms:W3CDTF">2009-04-08T07:15:50Z</dcterms:created>
  <dcterms:modified xsi:type="dcterms:W3CDTF">2024-12-18T19:48:01Z</dcterms:modified>
</cp:coreProperties>
</file>