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1 1 Pol" sheetId="12" r:id="rId4"/>
    <sheet name="příl. interiér" sheetId="13" r:id="rId5"/>
    <sheet name="příl. elektro" sheetId="14" r:id="rId6"/>
  </sheets>
  <externalReferences>
    <externalReference r:id="rId7"/>
    <externalReference r:id="rId8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Pol'!$A$1:$Y$202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85" i="12" l="1"/>
  <c r="F187" i="12"/>
  <c r="G187" i="12" s="1"/>
  <c r="G199" i="12" l="1"/>
  <c r="G198" i="12" s="1"/>
  <c r="I75" i="1" s="1"/>
  <c r="G196" i="12"/>
  <c r="G195" i="12"/>
  <c r="G194" i="12"/>
  <c r="G192" i="12"/>
  <c r="G191" i="12"/>
  <c r="G190" i="12"/>
  <c r="G183" i="12"/>
  <c r="G181" i="12"/>
  <c r="G179" i="12"/>
  <c r="G172" i="12"/>
  <c r="G166" i="12"/>
  <c r="G165" i="12" s="1"/>
  <c r="I71" i="1" s="1"/>
  <c r="G164" i="12"/>
  <c r="G162" i="12" s="1"/>
  <c r="I70" i="1" s="1"/>
  <c r="G163" i="12"/>
  <c r="G161" i="12"/>
  <c r="G159" i="12"/>
  <c r="G157" i="12"/>
  <c r="G155" i="12"/>
  <c r="G153" i="12"/>
  <c r="G150" i="12"/>
  <c r="G147" i="12"/>
  <c r="G145" i="12"/>
  <c r="G141" i="12"/>
  <c r="G139" i="12"/>
  <c r="G137" i="12"/>
  <c r="G135" i="12"/>
  <c r="G133" i="12"/>
  <c r="G130" i="12"/>
  <c r="G127" i="12"/>
  <c r="G124" i="12"/>
  <c r="G121" i="12"/>
  <c r="G119" i="12"/>
  <c r="G118" i="12"/>
  <c r="G113" i="12"/>
  <c r="G106" i="12"/>
  <c r="G105" i="12"/>
  <c r="G103" i="12"/>
  <c r="G100" i="12"/>
  <c r="G97" i="12"/>
  <c r="G95" i="12"/>
  <c r="G92" i="12"/>
  <c r="G90" i="12"/>
  <c r="G87" i="12"/>
  <c r="G86" i="12" s="1"/>
  <c r="I65" i="1" s="1"/>
  <c r="G84" i="12"/>
  <c r="G83" i="12" s="1"/>
  <c r="I64" i="1" s="1"/>
  <c r="G82" i="12"/>
  <c r="G81" i="12"/>
  <c r="G80" i="12"/>
  <c r="G79" i="12"/>
  <c r="G78" i="12"/>
  <c r="G77" i="12"/>
  <c r="G75" i="12"/>
  <c r="G73" i="12"/>
  <c r="G71" i="12"/>
  <c r="G69" i="12"/>
  <c r="G67" i="12"/>
  <c r="G65" i="12"/>
  <c r="G62" i="12"/>
  <c r="G60" i="12"/>
  <c r="G58" i="12"/>
  <c r="G55" i="12"/>
  <c r="G51" i="12"/>
  <c r="G49" i="12"/>
  <c r="G46" i="12"/>
  <c r="G44" i="12"/>
  <c r="G41" i="12"/>
  <c r="G39" i="12"/>
  <c r="G37" i="12"/>
  <c r="G35" i="12"/>
  <c r="G34" i="12" s="1"/>
  <c r="I58" i="1" s="1"/>
  <c r="G32" i="12"/>
  <c r="G31" i="12" s="1"/>
  <c r="I57" i="1" s="1"/>
  <c r="G29" i="12"/>
  <c r="G27" i="12"/>
  <c r="G26" i="12"/>
  <c r="G25" i="12"/>
  <c r="G24" i="12" s="1"/>
  <c r="I56" i="1" s="1"/>
  <c r="G23" i="12"/>
  <c r="G21" i="12"/>
  <c r="G20" i="12" s="1"/>
  <c r="I55" i="1" s="1"/>
  <c r="G19" i="12"/>
  <c r="G17" i="12"/>
  <c r="G14" i="12"/>
  <c r="G13" i="12" s="1"/>
  <c r="I53" i="1" s="1"/>
  <c r="G9" i="12"/>
  <c r="G8" i="12" s="1"/>
  <c r="I52" i="1" s="1"/>
  <c r="C19" i="14"/>
  <c r="G18" i="14"/>
  <c r="G17" i="14"/>
  <c r="G16" i="14"/>
  <c r="G15" i="14"/>
  <c r="G14" i="14"/>
  <c r="G13" i="14"/>
  <c r="G12" i="14"/>
  <c r="G11" i="14"/>
  <c r="G10" i="14"/>
  <c r="G9" i="14"/>
  <c r="G8" i="14"/>
  <c r="C16" i="13"/>
  <c r="G15" i="13"/>
  <c r="G14" i="13"/>
  <c r="G13" i="13"/>
  <c r="G12" i="13"/>
  <c r="G11" i="13"/>
  <c r="G10" i="13"/>
  <c r="G9" i="13"/>
  <c r="G8" i="13"/>
  <c r="G40" i="12" l="1"/>
  <c r="I60" i="1" s="1"/>
  <c r="G189" i="12"/>
  <c r="I74" i="1" s="1"/>
  <c r="G16" i="12"/>
  <c r="I54" i="1" s="1"/>
  <c r="G36" i="12"/>
  <c r="I59" i="1" s="1"/>
  <c r="G76" i="12"/>
  <c r="I63" i="1" s="1"/>
  <c r="G89" i="12"/>
  <c r="I66" i="1" s="1"/>
  <c r="G19" i="14"/>
  <c r="F186" i="12" s="1"/>
  <c r="G186" i="12" s="1"/>
  <c r="I73" i="1" s="1"/>
  <c r="G16" i="13"/>
  <c r="F132" i="12" s="1"/>
  <c r="G132" i="12" s="1"/>
  <c r="G45" i="12"/>
  <c r="I61" i="1" s="1"/>
  <c r="G68" i="12"/>
  <c r="I62" i="1" s="1"/>
  <c r="G99" i="12"/>
  <c r="I67" i="1" s="1"/>
  <c r="G104" i="12"/>
  <c r="I68" i="1" s="1"/>
  <c r="G134" i="12"/>
  <c r="I69" i="1" s="1"/>
  <c r="G178" i="12"/>
  <c r="I72" i="1" s="1"/>
  <c r="BA197" i="12"/>
  <c r="BA184" i="12"/>
  <c r="BA180" i="12"/>
  <c r="BA136" i="12"/>
  <c r="BA129" i="12"/>
  <c r="BA128" i="12"/>
  <c r="BA126" i="12"/>
  <c r="BA125" i="12"/>
  <c r="BA123" i="12"/>
  <c r="BA122" i="12"/>
  <c r="BA111" i="12"/>
  <c r="BA110" i="12"/>
  <c r="BA88" i="12"/>
  <c r="BA72" i="12"/>
  <c r="BA70" i="12"/>
  <c r="F42" i="1"/>
  <c r="G42" i="1"/>
  <c r="H42" i="1"/>
  <c r="I42" i="1"/>
  <c r="J39" i="1" s="1"/>
  <c r="J42" i="1" s="1"/>
  <c r="I76" i="1" l="1"/>
  <c r="J74" i="1" s="1"/>
  <c r="J41" i="1"/>
  <c r="J40" i="1"/>
  <c r="J28" i="1"/>
  <c r="J26" i="1"/>
  <c r="G38" i="1"/>
  <c r="F38" i="1"/>
  <c r="J23" i="1"/>
  <c r="J24" i="1"/>
  <c r="J25" i="1"/>
  <c r="J27" i="1"/>
  <c r="E24" i="1"/>
  <c r="E26" i="1"/>
  <c r="J73" i="1" l="1"/>
  <c r="J67" i="1"/>
  <c r="J56" i="1"/>
  <c r="J54" i="1"/>
  <c r="J61" i="1"/>
  <c r="J71" i="1"/>
  <c r="J55" i="1"/>
  <c r="J60" i="1"/>
  <c r="J62" i="1"/>
  <c r="J69" i="1"/>
  <c r="J53" i="1"/>
  <c r="J63" i="1"/>
  <c r="J68" i="1"/>
  <c r="J52" i="1"/>
  <c r="J66" i="1"/>
  <c r="J57" i="1"/>
  <c r="J72" i="1"/>
  <c r="J70" i="1"/>
  <c r="J58" i="1"/>
  <c r="J65" i="1"/>
  <c r="J75" i="1"/>
  <c r="J59" i="1"/>
  <c r="J64" i="1"/>
  <c r="G25" i="1"/>
  <c r="G26" i="1" s="1"/>
  <c r="G29" i="1" s="1"/>
  <c r="J7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Milan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<sst xmlns="http://schemas.openxmlformats.org/spreadsheetml/2006/main" count="1237" uniqueCount="428">
  <si>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</si>
  <si>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</si>
  <si>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</si>
  <si>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</si>
  <si>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</si>
  <si>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</si>
  <si>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</si>
  <si>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</si>
  <si>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</si>
  <si>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</si>
  <si>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</si>
  <si>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</si>
  <si>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</si>
  <si>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</si>
  <si>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</si>
  <si>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</si>
  <si>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</si>
  <si>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</si>
  <si>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</si>
  <si>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</si>
  <si>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</si>
  <si>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</si>
  <si>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</si>
  <si>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</si>
  <si>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</si>
  <si>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</si>
  <si>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</si>
  <si>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</si>
  <si>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</si>
  <si>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</si>
  <si>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</si>
  <si>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</si>
  <si>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</si>
  <si>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</si>
  <si>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</si>
  <si>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</si>
  <si>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</si>
  <si>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</si>
  <si>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</si>
  <si>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</si>
  <si>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</si>
  <si>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</si>
  <si>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</si>
  <si>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</si>
  <si>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atria</t>
  </si>
  <si>
    <t>Objekt:</t>
  </si>
  <si>
    <t>Rozpočet:</t>
  </si>
  <si>
    <t>2207</t>
  </si>
  <si>
    <t>Magistrátní budova Kounicova 67 v Brně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</si>
  <si>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</si>
  <si>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</si>
  <si>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</si>
  <si>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</si>
  <si>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</si>
  <si>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</si>
  <si>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</si>
  <si>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416</t>
  </si>
  <si>
    <t>Podhledy a mezistropy montované lehké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</si>
  <si>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</si>
  <si>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</si>
  <si>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</si>
  <si>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</si>
  <si>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</si>
  <si>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</si>
  <si>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</si>
  <si>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</si>
  <si>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</si>
  <si>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</si>
  <si>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</si>
  <si>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</si>
  <si>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</si>
  <si>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</si>
  <si>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</si>
  <si>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</si>
  <si>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720</t>
  </si>
  <si>
    <t>Zdravotechnická instalace</t>
  </si>
  <si>
    <t>728</t>
  </si>
  <si>
    <t>Vzduchotechnika</t>
  </si>
  <si>
    <t>735</t>
  </si>
  <si>
    <t>Otopná tělesa</t>
  </si>
  <si>
    <t>737</t>
  </si>
  <si>
    <t>Chlazení</t>
  </si>
  <si>
    <t>762</t>
  </si>
  <si>
    <t>Konstrukce tesařské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</si>
  <si>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</si>
  <si>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</si>
  <si>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</si>
  <si>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</si>
  <si>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</si>
  <si>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</si>
  <si>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</si>
  <si>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</si>
  <si>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784</t>
  </si>
  <si>
    <t>Malby</t>
  </si>
  <si>
    <t>787</t>
  </si>
  <si>
    <t>Zasklívání</t>
  </si>
  <si>
    <t>M21</t>
  </si>
  <si>
    <t>Elektromontáže</t>
  </si>
  <si>
    <t>D96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</si>
  <si>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</si>
  <si>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</si>
  <si>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</si>
  <si>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</si>
  <si>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</si>
  <si>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</si>
  <si>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</si>
  <si>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</si>
  <si>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</si>
  <si>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</si>
  <si>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</si>
  <si>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</si>
  <si>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</si>
  <si>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</si>
  <si>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</si>
  <si>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</si>
  <si>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</si>
  <si>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</si>
  <si>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</si>
  <si>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</si>
  <si>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</si>
  <si>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</si>
  <si>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</si>
  <si>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</si>
  <si>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</si>
  <si>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</si>
  <si>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</si>
  <si>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</si>
  <si>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</si>
  <si>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</si>
  <si>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</si>
  <si>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342264051R00</t>
  </si>
  <si>
    <t>Podhled sádrokartonový na zavěšenou ocel. konstr.</t>
  </si>
  <si>
    <t>m2</t>
  </si>
  <si>
    <t>RTS 24/ II</t>
  </si>
  <si>
    <t>Práce</t>
  </si>
  <si>
    <t>Běžná</t>
  </si>
  <si>
    <t>POL1_</t>
  </si>
  <si>
    <t>10,3*9,15+0,25*(3,85*2+1,5*2)</t>
  </si>
  <si>
    <t>VV</t>
  </si>
  <si>
    <t>-0,6*0,6*8</t>
  </si>
  <si>
    <t>0,35*0,6*4*4+0,65*0,6*4*4</t>
  </si>
  <si>
    <t>342266111RU8</t>
  </si>
  <si>
    <t>Obklad stěn sádrokartonem na ocelovou konstrukci, včetně opáskování ocel. páskem desky protipožární tl. 12,5 mm, bez izolace</t>
  </si>
  <si>
    <t>(0,15*2+0,15*2)*3*2</t>
  </si>
  <si>
    <t>642944121R00</t>
  </si>
  <si>
    <t>Osazení ocelových zárubní dodatečně do 2,5 m2</t>
  </si>
  <si>
    <t>kus</t>
  </si>
  <si>
    <t>Včetně pomocného pracovního lešení o výšce podlahy do 1900 mm a pro zatížení do 1,5 kPa.</t>
  </si>
  <si>
    <t>POP</t>
  </si>
  <si>
    <t>553310162R</t>
  </si>
  <si>
    <t>Zárubeň ocelová HSE "DZ" 150 rozměr 800 x 1970 mm L/P</t>
  </si>
  <si>
    <t>SPCM</t>
  </si>
  <si>
    <t>Specifikace</t>
  </si>
  <si>
    <t>POL3_</t>
  </si>
  <si>
    <t>953981106R00</t>
  </si>
  <si>
    <t>Chemické kotvy do betonu, hl. 200 mm, včetně šroubů</t>
  </si>
  <si>
    <t>k pol. 767-101 : 4*4</t>
  </si>
  <si>
    <t>95-01</t>
  </si>
  <si>
    <t>Kontrola dešťových svodů</t>
  </si>
  <si>
    <t>hod</t>
  </si>
  <si>
    <t>Vlastní</t>
  </si>
  <si>
    <t>Indiv</t>
  </si>
  <si>
    <t>285175121R00</t>
  </si>
  <si>
    <t>Rozebrání ocelové roznášecí konstrukce do 200 kg</t>
  </si>
  <si>
    <t>kg</t>
  </si>
  <si>
    <t>968061125R00</t>
  </si>
  <si>
    <t>Vyvěšení dřevěných dveřních křídel pl. do 2 m2</t>
  </si>
  <si>
    <t>970051018R00</t>
  </si>
  <si>
    <t>Vrtání jádrové do ŽB d 14-18 mm</t>
  </si>
  <si>
    <t>m</t>
  </si>
  <si>
    <t>k položce 767-101 : 0,2*4*4</t>
  </si>
  <si>
    <t>973011191R00</t>
  </si>
  <si>
    <t>Vysekání kapes beton  15 x 15 x 10 cm</t>
  </si>
  <si>
    <t>pro zkrácení trubek k radiátorům : 3</t>
  </si>
  <si>
    <t>974054713R00</t>
  </si>
  <si>
    <t>Dodatečné vyřezání otvoru v SDK stěně pl.1 m2</t>
  </si>
  <si>
    <t>0,8*2,0</t>
  </si>
  <si>
    <t>999281108R00</t>
  </si>
  <si>
    <t>Přesun hmot pro opravy a údržbu do výšky 12 m</t>
  </si>
  <si>
    <t>t</t>
  </si>
  <si>
    <t>Přesun hmot</t>
  </si>
  <si>
    <t>POL7_</t>
  </si>
  <si>
    <t>711-101</t>
  </si>
  <si>
    <t>výměna izolace ve žlabu pod prosklením schodiště</t>
  </si>
  <si>
    <t>soub</t>
  </si>
  <si>
    <t>polepí se novou fólií</t>
  </si>
  <si>
    <t>998711102R00</t>
  </si>
  <si>
    <t>Přesun hmot pro izolace proti vodě, výšky do 12 m</t>
  </si>
  <si>
    <t>712383111RT2</t>
  </si>
  <si>
    <t>Provedení povlakové krytiny střech do 10° fólie TPO/FPO kotvenou, 6 kotev/m2 včetně fólie Mapeplan T M tl. 1,5 mm</t>
  </si>
  <si>
    <t>včetně ukotvení k podkladu hmoždinkami, svaření všech spojů a překrytí kotev fólií.</t>
  </si>
  <si>
    <t>9,15*10,3</t>
  </si>
  <si>
    <t>998712102R00</t>
  </si>
  <si>
    <t>Přesun hmot pro povlakové krytiny, výšky do 12 m</t>
  </si>
  <si>
    <t>713111130R00</t>
  </si>
  <si>
    <t>Montáž tepelné izolace stropů rovných spodem, vložená mezi krokve</t>
  </si>
  <si>
    <t>9,15*(4,55+4,0+0,9+0,5)</t>
  </si>
  <si>
    <t>713134211RO6</t>
  </si>
  <si>
    <t>Montáž parozábrany  s přelepením spojů parotěsná fólie DEKFOL N AL 170 speciál</t>
  </si>
  <si>
    <t>713131130R00</t>
  </si>
  <si>
    <t>Montáž tepelné izolace stěn vložením do nosné rámové konstrukce</t>
  </si>
  <si>
    <t>Včetně pomocného lešení o výšce podlahy do 1900 mm a pro zatížení do 1,5 kPa.</t>
  </si>
  <si>
    <t>(10,3+9,15)*2,85</t>
  </si>
  <si>
    <t>713511371RU9</t>
  </si>
  <si>
    <t>Nátěr protipožární třívrstvý Promapaint  požární odolnost R 30</t>
  </si>
  <si>
    <t>Nátěr je tvořen základním nátěrem, zpěňujícím nátěrem a krycím nátěrem vč. dodávky.</t>
  </si>
  <si>
    <t>711762622R09</t>
  </si>
  <si>
    <t>Uzavření svislé dilatační spáry, izolačním pásem lepením, rš 500 mm mat. ve specifikaci XPS</t>
  </si>
  <si>
    <t>10,3*2+9,15*2</t>
  </si>
  <si>
    <t>28376361R</t>
  </si>
  <si>
    <t>Deska polystyrenová URSA XPS N-III-L  tl. 30 mm 1265 x 615 mm</t>
  </si>
  <si>
    <t>(10,3*2+9,15*2)*0,2*1,1</t>
  </si>
  <si>
    <t>28376503R</t>
  </si>
  <si>
    <t>Deska izolační PIR Alu pro střechy 2400x1240x140mm</t>
  </si>
  <si>
    <t>63140582R</t>
  </si>
  <si>
    <t>Deska izolační polotuhá ROCKTON SUPER 1000 x 610 x 60 mm akustická, protipožární</t>
  </si>
  <si>
    <t>998713102R00</t>
  </si>
  <si>
    <t>Přesun hmot pro izolace tepelné, výšky do 12 m</t>
  </si>
  <si>
    <t>720-101</t>
  </si>
  <si>
    <t>příprava napojení odpadu dřezu do svislé kanalizace v „pilíři“  D+M</t>
  </si>
  <si>
    <t>2x cca  1m potrubí DN 50, včetně 1 odbočky, kolen, vyústky s gumovým těsněním a zátkou (příprava pro napojení sifonu dřezu)</t>
  </si>
  <si>
    <t>720-201</t>
  </si>
  <si>
    <t>napojení vodovodu, zakončeno rohovým kohoutem  D+M</t>
  </si>
  <si>
    <t>cca 40m potrubí, vedeno nad novým podhledem, a v SDK opláštění „pilířů“ (zde vyříznout a zapravit díru 2x cca 30x250cm), + přívod z místa určeného správcem budovy trubkou kotvenou na strop či zeď, 1 odbočka ze stávající trubky, 1 kohout na odbočce napojení,  1 rozbočka, 2 koncové rohové ventily</t>
  </si>
  <si>
    <t>720-301</t>
  </si>
  <si>
    <t>napojení střešního vtoku</t>
  </si>
  <si>
    <t>ks</t>
  </si>
  <si>
    <t>jeden ve žlabu a jeden uprostřed střechy</t>
  </si>
  <si>
    <t>998722102R00</t>
  </si>
  <si>
    <t>Přesun hmot pro ZTI, výšky do 12 m</t>
  </si>
  <si>
    <t>728415123R00</t>
  </si>
  <si>
    <t>Montáž mřížky větrací nebo ventilační do d 300 mm</t>
  </si>
  <si>
    <t>728415812R00</t>
  </si>
  <si>
    <t>Demontáž mřížky větrací nebo ventilační do 0,10 m2</t>
  </si>
  <si>
    <t>728-101</t>
  </si>
  <si>
    <t>prodloužení VZT  nad podhledem, s protipožárním obkladem, napojení na stávající potrubí</t>
  </si>
  <si>
    <t>728-102</t>
  </si>
  <si>
    <t>přívodní potrubí – textilní rukáv DN 300, 2x 8m, na závěsech z podhledu, 18 závěsů</t>
  </si>
  <si>
    <t>42972893113R</t>
  </si>
  <si>
    <t>Mřížka čtyřhranná nerez 300 x 300 mm</t>
  </si>
  <si>
    <t>998728102R00</t>
  </si>
  <si>
    <t>Přesun hmot pro vzduchotechniku, výšky do 12 m</t>
  </si>
  <si>
    <t>735151821R00</t>
  </si>
  <si>
    <t xml:space="preserve">Demontáž otopných těles </t>
  </si>
  <si>
    <t>včetně odstranění konzol a zavaření trubek pod rovinou podlahy</t>
  </si>
  <si>
    <t>737-01</t>
  </si>
  <si>
    <t>Demontáž a opětovná montáž chladicí jednotky</t>
  </si>
  <si>
    <t>výměna potrubí a chladicí kapaliny, vedeno z větší části v dutině střechy, nad rovinou střechy v rukávci z nerez plechu (ochrana proti povětrnostním vlivům)</t>
  </si>
  <si>
    <t>762712110R00</t>
  </si>
  <si>
    <t>Montáž vázaných konstrukcí hraněných do 120 cm2</t>
  </si>
  <si>
    <t>13*10,3</t>
  </si>
  <si>
    <t>763613232R00</t>
  </si>
  <si>
    <t>M.záklopu stropů z desek nad tl.18 mm,P+D,šroubov.</t>
  </si>
  <si>
    <t>60515813R</t>
  </si>
  <si>
    <t>Hranol konstrukční KVH NSi, SM, C24, 60 x 120 mm, 5 m</t>
  </si>
  <si>
    <t>m3</t>
  </si>
  <si>
    <t>13*10,3*0,06*0,12*1,1</t>
  </si>
  <si>
    <t>60725034R</t>
  </si>
  <si>
    <t>Deska dřevoštěpková OSB ECO 3 N tl. 18 mm</t>
  </si>
  <si>
    <t>RTS 23/ I</t>
  </si>
  <si>
    <t>9,15*(4,55+4,0+0,9+0,5)*1,1</t>
  </si>
  <si>
    <t>764295430R00</t>
  </si>
  <si>
    <t>Střešní dilataceTi Zn plech, jednodílná, rš 400 mm</t>
  </si>
  <si>
    <t>včetně spojovacích prostředků a zednické výpomoci.</t>
  </si>
  <si>
    <t>998764102R00</t>
  </si>
  <si>
    <t>Přesun hmot pro klempířské konstr., výšky do 12 m</t>
  </si>
  <si>
    <t>766661112R00</t>
  </si>
  <si>
    <t>Montáž dveří do zárubně,otevíravých 1kř.do 0,8 m</t>
  </si>
  <si>
    <t>766-101</t>
  </si>
  <si>
    <t>Dřevěné pódium 3100 x 4700mm, tvary s výřezy dle výkresu D+M včetně spojovacího materiálu</t>
  </si>
  <si>
    <t>rektifikovatelné nožky pro celkovou nosnost pódia 400kg/m2 (pode nosnosti nožek stanovit počet)</t>
  </si>
  <si>
    <t>na vrch PVC podlahová krytina šedá, lepeno k překližce</t>
  </si>
  <si>
    <t>Na dvou stranách (1 dlouhá, jedna kratší) konstrukce lícuje s hranou pódia, na ostatních dvou stranách vrchní deska přesahuje, v přesazích výřezy na pilíře a radiátory – dle situace každého pódia jednotlivě</t>
  </si>
  <si>
    <t>1 delší strana a polovina 1 kratší strany opatřena nerez plechem (nalepeno) + 900 mm oplechování u dveří do vstupní haly</t>
  </si>
  <si>
    <t>2x rozšíření v rohu místnosti až ke stěnám (cca 360 x 1110)</t>
  </si>
  <si>
    <t>766-102</t>
  </si>
  <si>
    <t>Dřevěné pódium spojovací 1650 x 950mm D+M včetně spojovacího materiálu</t>
  </si>
  <si>
    <t>oblepení plechem 1 kratší strana</t>
  </si>
  <si>
    <t>766-201</t>
  </si>
  <si>
    <t>stávající kovové prosklenné dveře opatřit fólií na sklo , vyměnit zámek za panikový</t>
  </si>
  <si>
    <t>766-202</t>
  </si>
  <si>
    <t xml:space="preserve">stávající ocelové prosklené dveře demontovat a dát na místo určené objednatelem </t>
  </si>
  <si>
    <t>(buď do skladu na náhradní díly, nebo do sběru…)</t>
  </si>
  <si>
    <t>766-203</t>
  </si>
  <si>
    <t>Dveře nové interiérové plné hladké v dřevěné rámové zárubni 800/1970mm  včetně kování dle PD</t>
  </si>
  <si>
    <t>zárubeň ze stran doplněná deskami z překližky (celkem 4 desky 700 x výška zárubně) – zajištění stability dveří – kotveno k pódiím</t>
  </si>
  <si>
    <t>766-204</t>
  </si>
  <si>
    <t>Dveře nové interiérové plné hladké do ocelové zárubně 800/1970mm  L včetně kování dle PD</t>
  </si>
  <si>
    <t>766-205</t>
  </si>
  <si>
    <t>Dveře nové interiérové plné hladké do ocelové zárubně 800/1970mm P včetně kování dle PD</t>
  </si>
  <si>
    <t>766-206</t>
  </si>
  <si>
    <t>Příčka 1430x3000 mm, s dveřmi 800/1970mm P</t>
  </si>
  <si>
    <t>dveře jsou zvlášť</t>
  </si>
  <si>
    <t>766-701</t>
  </si>
  <si>
    <t>PDS interiér - viz příloha</t>
  </si>
  <si>
    <t>kpl</t>
  </si>
  <si>
    <t>998766102R00</t>
  </si>
  <si>
    <t>Přesun hmot pro truhlářské konstr., výšky do 12 m</t>
  </si>
  <si>
    <t>767316512R00</t>
  </si>
  <si>
    <t>Montáž světlíků bodových pl.do 1 m2, otevíravých dle PD, včetně elektroinstalace</t>
  </si>
  <si>
    <t>Světlíky osadit včetně spodních „šachet“ a napojení na SDK podhled, včetně vložených zavěšených stínících desek v šachtách (viz řez)</t>
  </si>
  <si>
    <t>767581801R00</t>
  </si>
  <si>
    <t>Demontáž podhledů - polykarbonát</t>
  </si>
  <si>
    <t>767582800R00</t>
  </si>
  <si>
    <t>Demontáž podhledů - roštů</t>
  </si>
  <si>
    <t>767995105R00</t>
  </si>
  <si>
    <t>Výroba a montáž kov. atypických konstr. do 100 kg</t>
  </si>
  <si>
    <t>UPE120 : 12,1*(2*2*(3,8+0,7)+2*0,9)</t>
  </si>
  <si>
    <t>plech tl 20 mm : 160*0,3*0,3*4</t>
  </si>
  <si>
    <t>profil 150/120/5 mm : 21,6*3*2</t>
  </si>
  <si>
    <t>767-101</t>
  </si>
  <si>
    <t>propojení ocelových nosníků střechy na stávající betonové sloupy budovy , D+M  viz výkres v dokumentaci statiky str.46</t>
  </si>
  <si>
    <t>včetně spojovacího materiálu</t>
  </si>
  <si>
    <t>767-102</t>
  </si>
  <si>
    <t>ocelový sloupek statického ztužení konstrukce, včetně propojení na stávající nosník, D+M  viz výkres v dokumentaci statiky str.47</t>
  </si>
  <si>
    <t>včetně prodloužení nosníku</t>
  </si>
  <si>
    <t>767712812R09</t>
  </si>
  <si>
    <t>Demontáž ocelové prosklené příčky včetně dveří</t>
  </si>
  <si>
    <t>příčka s dveřmi 2ks : 4,95*3,0</t>
  </si>
  <si>
    <t>prosklené pole : 1,43*3,0</t>
  </si>
  <si>
    <t>13386430R</t>
  </si>
  <si>
    <t>Tyč ocelová UPE 120 střední, S235</t>
  </si>
  <si>
    <t>12,1*(2*2*(3,8+0,7)+2*0,9)*1,1*0,001</t>
  </si>
  <si>
    <t>13611248R</t>
  </si>
  <si>
    <t>Plech hladký S235JR 20,00 x 1000 x 2000 mm</t>
  </si>
  <si>
    <t>160*0,3*0,3*4*1,1*0,001</t>
  </si>
  <si>
    <t>14587793R</t>
  </si>
  <si>
    <t>Profil dutý obdélníkový svařovaný S235JRH 150 x120 x 5,0 mm</t>
  </si>
  <si>
    <t>21,6*3*2*1,1*0,001</t>
  </si>
  <si>
    <t>767-01</t>
  </si>
  <si>
    <t>Elektricky otvíraný světlík 60x60 cm</t>
  </si>
  <si>
    <t>Včetně vypínačů a přívodů k světlíkům</t>
  </si>
  <si>
    <t>998767102R00</t>
  </si>
  <si>
    <t>Přesun hmot pro zámečnické konstr., výšky do 12 m</t>
  </si>
  <si>
    <t>771-01</t>
  </si>
  <si>
    <t>Dodláždění otvorů po radiátorech stejnými dlaždicemi, začištění</t>
  </si>
  <si>
    <t>998771102R00</t>
  </si>
  <si>
    <t>Přesun hmot pro podlahy z dlaždic, výšky do 12 m</t>
  </si>
  <si>
    <t>784111701R00</t>
  </si>
  <si>
    <t>Penetrace podkladu nátěrem Remal sádrokarton 1x</t>
  </si>
  <si>
    <t>sloupy : 0,15*4*3*2</t>
  </si>
  <si>
    <t>784442021RT1</t>
  </si>
  <si>
    <t>Malba disperzní interiér.HET Hetline,výška do 3,8m pro sádrokartony, 2 x nátěr</t>
  </si>
  <si>
    <t>787-101</t>
  </si>
  <si>
    <t>Fólie na skla D+M</t>
  </si>
  <si>
    <t>skla prosklených příček opatřit polepem průsvitnou fólií s efektem pískovaného skla, fólii nalepit v celé ploše skel = i pod rámečky, součástí montáže je tak demontáž a opětovná montáž příslušných rámečků celkem 38m2 fólie</t>
  </si>
  <si>
    <t>787-201</t>
  </si>
  <si>
    <t>Demontáž jednoho prosklení – cca 1200 x 2000 mm a následně zpětná montáž</t>
  </si>
  <si>
    <t>montážní přístup na staveniště</t>
  </si>
  <si>
    <t>787-202</t>
  </si>
  <si>
    <t>Opatření otvoru vloženým dřevěným rámem</t>
  </si>
  <si>
    <t>(např. z latí sešroubovaných do „U“, po celém obvodu otvoru) – ochrání stávající rám okna proti odření a umožní přikotvení pantů a zámku dočasné výplně – uzávěry staveniště</t>
  </si>
  <si>
    <t>M21-01</t>
  </si>
  <si>
    <t>Elektroinstalace - viz příloha</t>
  </si>
  <si>
    <t>979097011R00</t>
  </si>
  <si>
    <t>Pronájem kontejneru 4 t</t>
  </si>
  <si>
    <t xml:space="preserve">den   </t>
  </si>
  <si>
    <t>979011211R00</t>
  </si>
  <si>
    <t>Svislá doprava suti a vybour. hmot za 2.NP nošením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</si>
  <si>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</si>
  <si>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</si>
  <si>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</si>
  <si>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</si>
  <si>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</si>
  <si>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</si>
  <si>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</si>
  <si>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979990163R00</t>
  </si>
  <si>
    <t>Poplatek za uložení suti</t>
  </si>
  <si>
    <t>979087311R00</t>
  </si>
  <si>
    <t>Vodorovné přemístění suti nošením do 10 m</t>
  </si>
  <si>
    <t>S naložením suti nebo vybouraných hmot do dopravního prostředku a na jejich vyložením, popřípadě přeložením na normální dopravní prostředek.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</si>
  <si>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</si>
  <si>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</si>
  <si>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</si>
  <si>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</si>
  <si>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</si>
  <si>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</si>
  <si>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Nařezání izolace na potřebný rouzměr. Vložení izolace do stěny bez dodávky tepelné izolace.</t>
  </si>
  <si>
    <t xml:space="preserve"> kostra z prken na stojato, pochozí  plocha z překližky min. 24mm,</t>
  </si>
  <si>
    <t>zárubeň smrk masiv, s těsněním v drážce,  nátěr světle šedý, odstín dle výběru objednatele (dveře i zárubeň i ty překližkové desky), omyvatelná, vodou ředitelná barva, , jedny s panikovým zámkem, druhé s běžným, s vložkou,</t>
  </si>
  <si>
    <t>END</t>
  </si>
  <si>
    <t>Položkový rozpočet - interiér</t>
  </si>
  <si>
    <t>Stavba :</t>
  </si>
  <si>
    <t>Magistrátní budova Kounicova 67 v Brně - oprava atria</t>
  </si>
  <si>
    <t>Objekt :</t>
  </si>
  <si>
    <t>PDS interiér</t>
  </si>
  <si>
    <t>Označení</t>
  </si>
  <si>
    <t>množství</t>
  </si>
  <si>
    <t>cena / MJ</t>
  </si>
  <si>
    <t>celkem (Kč)</t>
  </si>
  <si>
    <t>Cenová soustava</t>
  </si>
  <si>
    <t>Výrobky truhlářské atypické</t>
  </si>
  <si>
    <t>TA01</t>
  </si>
  <si>
    <t>Odkládací stolek 710*450 - lamino</t>
  </si>
  <si>
    <t>individuální</t>
  </si>
  <si>
    <t>TA02</t>
  </si>
  <si>
    <t>Regálová skříň výška 221 cm - lamino</t>
  </si>
  <si>
    <t>TA03</t>
  </si>
  <si>
    <t>Kontejner pod stůl 490*566 - lamino</t>
  </si>
  <si>
    <t>TA04</t>
  </si>
  <si>
    <t>Pracovní stůl s přepážkou</t>
  </si>
  <si>
    <t>TA05</t>
  </si>
  <si>
    <t>Sestava zamykatelných regálových skříněk - lamino</t>
  </si>
  <si>
    <t>TA06</t>
  </si>
  <si>
    <t>TA07</t>
  </si>
  <si>
    <t>TA08</t>
  </si>
  <si>
    <t>Boční zákryt pracoviště ze strany vedleší haly, desky lamino kotvené k nábytku,  3500 * 2100 mm</t>
  </si>
  <si>
    <t>Celkem za</t>
  </si>
  <si>
    <t>vše lamino, dekor "dýha" jako ve vedlejší hale</t>
  </si>
  <si>
    <t>Výpis elektro</t>
  </si>
  <si>
    <t>Elektrický rozvaděč na zeď</t>
  </si>
  <si>
    <t>Kabel CYKY-J 3× 2,5 RE</t>
  </si>
  <si>
    <t>Datový kabel CAT 5e</t>
  </si>
  <si>
    <t>Přisazené stropní svítidlo 600x600 mm</t>
  </si>
  <si>
    <t>Přisazené stropní svítidlo 300x600 mm</t>
  </si>
  <si>
    <t>LED pásek v hliníkové liště skryté, délka 1400</t>
  </si>
  <si>
    <t>LED pásek v hliníkové liště skryté, délka 1260</t>
  </si>
  <si>
    <t>Nástěnná zásuvka 230V</t>
  </si>
  <si>
    <t>TA09</t>
  </si>
  <si>
    <t>Vypínač</t>
  </si>
  <si>
    <t>TA10</t>
  </si>
  <si>
    <t>Vypínač lustrový</t>
  </si>
  <si>
    <t>TA11</t>
  </si>
  <si>
    <t>Nástěnná datová zásuvka 2x RJ45</t>
  </si>
  <si>
    <t>74b</t>
  </si>
  <si>
    <t>M21-02</t>
  </si>
  <si>
    <t>Klimatizace</t>
  </si>
  <si>
    <t>Klimatizace split, venkovní jednotka na konstrukci nad střešní rovinou, vnitřní jednotka na stěně v levé části interiéru
Kategorie: KLIMATIZACE SINGLE SPLIT
Záruka: 3 roky
Hlučnost venkovní - max   dB(A): 48
Hlučnost vnitřní - max   dB(A): 19
Provedení: Single-split
Účinnost (Chlazení / Topení): A++ / A+
Umístění klimatizace: Nástěnná
Barevné provedení: bílá
Výkon vnitřní jednotky: 2,5kW
Dodávka včetně montáže, chladiva, zaškolení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</si>
</sst>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3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 CE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9"/>
      <name val="Arial CE"/>
    </font>
    <font>
      <sz val="8"/>
      <color rgb="FFFF0000"/>
      <name val="Arial"/>
      <family val="2"/>
      <charset val="238"/>
    </font>
    <font>
      <sz val="8"/>
      <name val="Arial CE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32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2"/>
    <xf numFmtId="0" fontId="13" fillId="0" borderId="0" xfId="2" applyFont="1"/>
    <xf numFmtId="0" fontId="13" fillId="0" borderId="0" xfId="2" applyFont="1" applyAlignment="1">
      <alignment horizontal="left"/>
    </xf>
    <xf numFmtId="0" fontId="22" fillId="0" borderId="0" xfId="2" applyFont="1"/>
    <xf numFmtId="0" fontId="23" fillId="0" borderId="0" xfId="2" applyFont="1" applyAlignment="1">
      <alignment horizontal="centerContinuous"/>
    </xf>
    <xf numFmtId="0" fontId="24" fillId="0" borderId="0" xfId="2" applyFont="1" applyAlignment="1">
      <alignment horizontal="centerContinuous"/>
    </xf>
    <xf numFmtId="0" fontId="24" fillId="0" borderId="0" xfId="2" applyFont="1" applyAlignment="1">
      <alignment horizontal="right"/>
    </xf>
    <xf numFmtId="0" fontId="22" fillId="0" borderId="0" xfId="2" applyFont="1" applyAlignment="1">
      <alignment horizontal="center"/>
    </xf>
    <xf numFmtId="0" fontId="22" fillId="0" borderId="0" xfId="2" applyFont="1" applyAlignment="1">
      <alignment horizontal="left"/>
    </xf>
    <xf numFmtId="49" fontId="25" fillId="0" borderId="47" xfId="2" applyNumberFormat="1" applyFont="1" applyBorder="1" applyAlignment="1">
      <alignment wrapText="1"/>
    </xf>
    <xf numFmtId="0" fontId="22" fillId="0" borderId="47" xfId="2" applyFont="1" applyBorder="1"/>
    <xf numFmtId="0" fontId="26" fillId="0" borderId="48" xfId="2" applyFont="1" applyBorder="1" applyAlignment="1">
      <alignment horizontal="right"/>
    </xf>
    <xf numFmtId="49" fontId="22" fillId="0" borderId="47" xfId="2" applyNumberFormat="1" applyFont="1" applyBorder="1" applyAlignment="1">
      <alignment horizontal="left"/>
    </xf>
    <xf numFmtId="0" fontId="20" fillId="0" borderId="49" xfId="2" applyBorder="1"/>
    <xf numFmtId="0" fontId="26" fillId="0" borderId="0" xfId="2" applyFont="1" applyAlignment="1">
      <alignment horizontal="left"/>
    </xf>
    <xf numFmtId="49" fontId="25" fillId="0" borderId="52" xfId="2" applyNumberFormat="1" applyFont="1" applyBorder="1"/>
    <xf numFmtId="0" fontId="22" fillId="0" borderId="52" xfId="2" applyFont="1" applyBorder="1"/>
    <xf numFmtId="0" fontId="20" fillId="0" borderId="54" xfId="2" applyBorder="1"/>
    <xf numFmtId="0" fontId="22" fillId="0" borderId="0" xfId="2" applyFont="1" applyAlignment="1">
      <alignment horizontal="left" shrinkToFit="1"/>
    </xf>
    <xf numFmtId="0" fontId="26" fillId="0" borderId="0" xfId="2" applyFont="1"/>
    <xf numFmtId="0" fontId="22" fillId="0" borderId="0" xfId="2" applyFont="1" applyAlignment="1">
      <alignment horizontal="right"/>
    </xf>
    <xf numFmtId="49" fontId="26" fillId="5" borderId="37" xfId="2" applyNumberFormat="1" applyFont="1" applyFill="1" applyBorder="1"/>
    <xf numFmtId="0" fontId="26" fillId="5" borderId="36" xfId="2" applyFont="1" applyFill="1" applyBorder="1" applyAlignment="1">
      <alignment horizontal="center"/>
    </xf>
    <xf numFmtId="0" fontId="26" fillId="5" borderId="37" xfId="2" applyFont="1" applyFill="1" applyBorder="1" applyAlignment="1">
      <alignment horizontal="center"/>
    </xf>
    <xf numFmtId="0" fontId="26" fillId="0" borderId="0" xfId="2" applyFont="1" applyAlignment="1">
      <alignment horizontal="center"/>
    </xf>
    <xf numFmtId="0" fontId="25" fillId="0" borderId="55" xfId="2" applyFont="1" applyBorder="1" applyAlignment="1">
      <alignment horizontal="center"/>
    </xf>
    <xf numFmtId="49" fontId="25" fillId="0" borderId="55" xfId="2" applyNumberFormat="1" applyFont="1" applyBorder="1" applyAlignment="1">
      <alignment horizontal="left"/>
    </xf>
    <xf numFmtId="0" fontId="25" fillId="0" borderId="27" xfId="2" applyFont="1" applyBorder="1"/>
    <xf numFmtId="0" fontId="22" fillId="0" borderId="18" xfId="2" applyFont="1" applyBorder="1" applyAlignment="1">
      <alignment horizontal="center"/>
    </xf>
    <xf numFmtId="0" fontId="22" fillId="0" borderId="18" xfId="2" applyFont="1" applyBorder="1" applyAlignment="1">
      <alignment horizontal="right"/>
    </xf>
    <xf numFmtId="0" fontId="22" fillId="0" borderId="38" xfId="2" applyFont="1" applyBorder="1"/>
    <xf numFmtId="0" fontId="22" fillId="0" borderId="36" xfId="2" applyFont="1" applyBorder="1"/>
    <xf numFmtId="0" fontId="27" fillId="0" borderId="56" xfId="2" applyFont="1" applyBorder="1" applyAlignment="1">
      <alignment horizontal="center" vertical="top"/>
    </xf>
    <xf numFmtId="49" fontId="27" fillId="0" borderId="56" xfId="2" applyNumberFormat="1" applyFont="1" applyBorder="1" applyAlignment="1">
      <alignment horizontal="left" vertical="top"/>
    </xf>
    <xf numFmtId="0" fontId="27" fillId="0" borderId="56" xfId="2" applyFont="1" applyBorder="1" applyAlignment="1">
      <alignment vertical="top" wrapText="1"/>
    </xf>
    <xf numFmtId="49" fontId="27" fillId="0" borderId="56" xfId="2" applyNumberFormat="1" applyFont="1" applyBorder="1" applyAlignment="1">
      <alignment horizontal="center" shrinkToFit="1"/>
    </xf>
    <xf numFmtId="4" fontId="27" fillId="0" borderId="56" xfId="2" applyNumberFormat="1" applyFont="1" applyBorder="1" applyAlignment="1">
      <alignment horizontal="right"/>
    </xf>
    <xf numFmtId="4" fontId="27" fillId="0" borderId="56" xfId="2" applyNumberFormat="1" applyFont="1" applyBorder="1"/>
    <xf numFmtId="0" fontId="22" fillId="0" borderId="36" xfId="2" applyFont="1" applyBorder="1" applyAlignment="1">
      <alignment horizontal="center"/>
    </xf>
    <xf numFmtId="2" fontId="27" fillId="0" borderId="56" xfId="2" applyNumberFormat="1" applyFont="1" applyBorder="1" applyAlignment="1">
      <alignment horizontal="right"/>
    </xf>
    <xf numFmtId="0" fontId="22" fillId="5" borderId="37" xfId="2" applyFont="1" applyFill="1" applyBorder="1" applyAlignment="1">
      <alignment horizontal="center"/>
    </xf>
    <xf numFmtId="49" fontId="28" fillId="5" borderId="37" xfId="2" applyNumberFormat="1" applyFont="1" applyFill="1" applyBorder="1" applyAlignment="1">
      <alignment horizontal="left"/>
    </xf>
    <xf numFmtId="0" fontId="28" fillId="5" borderId="34" xfId="2" applyFont="1" applyFill="1" applyBorder="1"/>
    <xf numFmtId="0" fontId="22" fillId="5" borderId="35" xfId="2" applyFont="1" applyFill="1" applyBorder="1" applyAlignment="1">
      <alignment horizontal="center"/>
    </xf>
    <xf numFmtId="4" fontId="22" fillId="5" borderId="35" xfId="2" applyNumberFormat="1" applyFont="1" applyFill="1" applyBorder="1" applyAlignment="1">
      <alignment horizontal="right"/>
    </xf>
    <xf numFmtId="4" fontId="22" fillId="5" borderId="36" xfId="2" applyNumberFormat="1" applyFont="1" applyFill="1" applyBorder="1" applyAlignment="1">
      <alignment horizontal="right"/>
    </xf>
    <xf numFmtId="4" fontId="25" fillId="6" borderId="37" xfId="2" applyNumberFormat="1" applyFont="1" applyFill="1" applyBorder="1"/>
    <xf numFmtId="10" fontId="27" fillId="0" borderId="0" xfId="2" applyNumberFormat="1" applyFont="1" applyAlignment="1">
      <alignment horizontal="left"/>
    </xf>
    <xf numFmtId="0" fontId="29" fillId="0" borderId="0" xfId="2" applyFont="1"/>
    <xf numFmtId="4" fontId="27" fillId="0" borderId="0" xfId="2" applyNumberFormat="1" applyFont="1" applyAlignment="1">
      <alignment horizontal="left"/>
    </xf>
    <xf numFmtId="10" fontId="30" fillId="0" borderId="0" xfId="2" applyNumberFormat="1" applyFont="1" applyAlignment="1">
      <alignment horizontal="left"/>
    </xf>
    <xf numFmtId="0" fontId="20" fillId="0" borderId="0" xfId="2" applyAlignment="1">
      <alignment horizontal="right"/>
    </xf>
    <xf numFmtId="49" fontId="27" fillId="0" borderId="0" xfId="2" applyNumberFormat="1" applyFont="1" applyAlignment="1">
      <alignment horizontal="center" shrinkToFit="1"/>
    </xf>
    <xf numFmtId="0" fontId="27" fillId="0" borderId="0" xfId="2" applyFont="1" applyAlignment="1">
      <alignment horizontal="left"/>
    </xf>
    <xf numFmtId="0" fontId="27" fillId="0" borderId="0" xfId="2" applyFont="1" applyAlignment="1">
      <alignment horizontal="center"/>
    </xf>
    <xf numFmtId="0" fontId="31" fillId="0" borderId="0" xfId="2" applyFont="1"/>
    <xf numFmtId="4" fontId="22" fillId="0" borderId="0" xfId="2" applyNumberFormat="1" applyFont="1" applyAlignment="1">
      <alignment horizontal="left"/>
    </xf>
    <xf numFmtId="0" fontId="20" fillId="0" borderId="0" xfId="2" applyAlignment="1">
      <alignment horizontal="left"/>
    </xf>
    <xf numFmtId="4" fontId="25" fillId="7" borderId="37" xfId="2" applyNumberFormat="1" applyFont="1" applyFill="1" applyBorder="1"/>
    <xf numFmtId="0" fontId="22" fillId="0" borderId="27" xfId="2" applyFont="1" applyBorder="1"/>
    <xf numFmtId="0" fontId="27" fillId="0" borderId="37" xfId="2" applyFont="1" applyBorder="1" applyAlignment="1">
      <alignment vertical="top" wrapText="1"/>
    </xf>
    <xf numFmtId="4" fontId="16" fillId="7" borderId="43" xfId="0" applyNumberFormat="1" applyFont="1" applyFill="1" applyBorder="1" applyAlignment="1">
      <alignment vertical="top" shrinkToFit="1"/>
    </xf>
    <xf numFmtId="4" fontId="16" fillId="8" borderId="40" xfId="0" applyNumberFormat="1" applyFont="1" applyFill="1" applyBorder="1" applyAlignment="1">
      <alignment vertical="top" shrinkToFit="1"/>
    </xf>
    <xf numFmtId="4" fontId="16" fillId="8" borderId="43" xfId="0" applyNumberFormat="1" applyFont="1" applyFill="1" applyBorder="1" applyAlignment="1">
      <alignment vertical="top" shrinkToFit="1"/>
    </xf>
    <xf numFmtId="4" fontId="27" fillId="8" borderId="56" xfId="2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21" fillId="0" borderId="0" xfId="2" applyFont="1" applyAlignment="1">
      <alignment horizontal="center"/>
    </xf>
    <xf numFmtId="0" fontId="22" fillId="0" borderId="45" xfId="2" applyFont="1" applyBorder="1" applyAlignment="1">
      <alignment horizontal="center" vertical="top"/>
    </xf>
    <xf numFmtId="0" fontId="22" fillId="0" borderId="46" xfId="2" applyFont="1" applyBorder="1" applyAlignment="1">
      <alignment horizontal="center" vertical="top"/>
    </xf>
    <xf numFmtId="49" fontId="22" fillId="0" borderId="50" xfId="2" applyNumberFormat="1" applyFont="1" applyBorder="1" applyAlignment="1">
      <alignment horizontal="center"/>
    </xf>
    <xf numFmtId="0" fontId="22" fillId="0" borderId="51" xfId="2" applyFont="1" applyBorder="1" applyAlignment="1">
      <alignment horizontal="center"/>
    </xf>
    <xf numFmtId="0" fontId="22" fillId="0" borderId="53" xfId="2" applyFont="1" applyBorder="1" applyAlignment="1">
      <alignment horizontal="center" shrinkToFit="1"/>
    </xf>
    <xf numFmtId="0" fontId="22" fillId="0" borderId="52" xfId="2" applyFont="1" applyBorder="1" applyAlignment="1">
      <alignment horizontal="center" shrinkToFit="1"/>
    </xf>
    <xf numFmtId="0" fontId="16" fillId="0" borderId="27" xfId="0" applyFont="1" applyBorder="1" applyAlignment="1">
      <alignment vertical="top"/>
    </xf>
    <xf numFmtId="49" fontId="16" fillId="0" borderId="18" xfId="0" applyNumberFormat="1" applyFont="1" applyBorder="1" applyAlignment="1">
      <alignment vertical="top"/>
    </xf>
    <xf numFmtId="49" fontId="16" fillId="0" borderId="18" xfId="0" applyNumberFormat="1" applyFont="1" applyBorder="1" applyAlignment="1">
      <alignment horizontal="left" vertical="top" wrapText="1"/>
    </xf>
    <xf numFmtId="165" fontId="16" fillId="0" borderId="18" xfId="0" applyNumberFormat="1" applyFont="1" applyBorder="1" applyAlignment="1">
      <alignment vertical="top" shrinkToFit="1"/>
    </xf>
    <xf numFmtId="4" fontId="16" fillId="0" borderId="1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trium%20rzp%20PLN&#2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1 1 Pol"/>
      <sheetName val="příl. interiér"/>
      <sheetName val="příl. elektr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46" t="s">
        <v>41</v>
      </c>
      <c r="B2" s="246"/>
      <c r="C2" s="246"/>
      <c r="D2" s="246"/>
      <c r="E2" s="246"/>
      <c r="F2" s="246"/>
      <c r="G2" s="24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opLeftCell="B25" zoomScaleNormal="100" zoomScaleSheetLayoutView="75" workbookViewId="0">
      <selection activeCell="D49" sqref="D4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47" t="s">
        <v>4</v>
      </c>
      <c r="C1" s="248"/>
      <c r="D1" s="248"/>
      <c r="E1" s="248"/>
      <c r="F1" s="248"/>
      <c r="G1" s="248"/>
      <c r="H1" s="248"/>
      <c r="I1" s="248"/>
      <c r="J1" s="249"/>
    </row>
    <row r="2" spans="1:15" ht="36" customHeight="1" x14ac:dyDescent="0.2">
      <c r="A2" s="2"/>
      <c r="B2" s="77" t="s">
        <v>24</v>
      </c>
      <c r="C2" s="78"/>
      <c r="D2" s="79" t="s">
        <v>47</v>
      </c>
      <c r="E2" s="256" t="s">
        <v>48</v>
      </c>
      <c r="F2" s="257"/>
      <c r="G2" s="257"/>
      <c r="H2" s="257"/>
      <c r="I2" s="257"/>
      <c r="J2" s="258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59" t="s">
        <v>44</v>
      </c>
      <c r="F3" s="260"/>
      <c r="G3" s="260"/>
      <c r="H3" s="260"/>
      <c r="I3" s="260"/>
      <c r="J3" s="261"/>
    </row>
    <row r="4" spans="1:15" ht="23.25" customHeight="1" x14ac:dyDescent="0.2">
      <c r="A4" s="76">
        <v>3682</v>
      </c>
      <c r="B4" s="82" t="s">
        <v>46</v>
      </c>
      <c r="C4" s="83"/>
      <c r="D4" s="84" t="s">
        <v>43</v>
      </c>
      <c r="E4" s="269" t="s">
        <v>44</v>
      </c>
      <c r="F4" s="270"/>
      <c r="G4" s="270"/>
      <c r="H4" s="270"/>
      <c r="I4" s="270"/>
      <c r="J4" s="271"/>
    </row>
    <row r="5" spans="1:15" ht="24" customHeight="1" x14ac:dyDescent="0.2">
      <c r="A5" s="2"/>
      <c r="B5" s="31" t="s">
        <v>23</v>
      </c>
      <c r="D5" s="274"/>
      <c r="E5" s="275"/>
      <c r="F5" s="275"/>
      <c r="G5" s="27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76"/>
      <c r="E6" s="277"/>
      <c r="F6" s="277"/>
      <c r="G6" s="27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78"/>
      <c r="F7" s="279"/>
      <c r="G7" s="27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63"/>
      <c r="E11" s="263"/>
      <c r="F11" s="263"/>
      <c r="G11" s="263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68"/>
      <c r="E12" s="268"/>
      <c r="F12" s="268"/>
      <c r="G12" s="268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72"/>
      <c r="F13" s="273"/>
      <c r="G13" s="27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62"/>
      <c r="F15" s="262"/>
      <c r="G15" s="264"/>
      <c r="H15" s="264"/>
      <c r="I15" s="264" t="s">
        <v>31</v>
      </c>
      <c r="J15" s="265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253"/>
      <c r="F16" s="254"/>
      <c r="G16" s="253"/>
      <c r="H16" s="254"/>
      <c r="I16" s="253"/>
      <c r="J16" s="255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253"/>
      <c r="F17" s="254"/>
      <c r="G17" s="253"/>
      <c r="H17" s="254"/>
      <c r="I17" s="253"/>
      <c r="J17" s="255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253"/>
      <c r="F18" s="254"/>
      <c r="G18" s="253"/>
      <c r="H18" s="254"/>
      <c r="I18" s="253"/>
      <c r="J18" s="255"/>
    </row>
    <row r="19" spans="1:10" ht="23.25" customHeight="1" x14ac:dyDescent="0.2">
      <c r="A19" s="137" t="s">
        <v>100</v>
      </c>
      <c r="B19" s="38" t="s">
        <v>29</v>
      </c>
      <c r="C19" s="62"/>
      <c r="D19" s="63"/>
      <c r="E19" s="253"/>
      <c r="F19" s="254"/>
      <c r="G19" s="253"/>
      <c r="H19" s="254"/>
      <c r="I19" s="253"/>
      <c r="J19" s="255"/>
    </row>
    <row r="20" spans="1:10" ht="23.25" customHeight="1" x14ac:dyDescent="0.2">
      <c r="A20" s="137" t="s">
        <v>101</v>
      </c>
      <c r="B20" s="38" t="s">
        <v>30</v>
      </c>
      <c r="C20" s="62"/>
      <c r="D20" s="63"/>
      <c r="E20" s="253"/>
      <c r="F20" s="254"/>
      <c r="G20" s="253"/>
      <c r="H20" s="254"/>
      <c r="I20" s="253"/>
      <c r="J20" s="255"/>
    </row>
    <row r="21" spans="1:10" ht="23.25" customHeight="1" x14ac:dyDescent="0.2">
      <c r="A21" s="2"/>
      <c r="B21" s="48" t="s">
        <v>31</v>
      </c>
      <c r="C21" s="64"/>
      <c r="D21" s="65"/>
      <c r="E21" s="266"/>
      <c r="F21" s="267"/>
      <c r="G21" s="266"/>
      <c r="H21" s="267"/>
      <c r="I21" s="266"/>
      <c r="J21" s="28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83">
        <v>0</v>
      </c>
      <c r="H23" s="284"/>
      <c r="I23" s="284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81">
        <v>0</v>
      </c>
      <c r="H24" s="282"/>
      <c r="I24" s="282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83">
        <f>I76</f>
        <v>0</v>
      </c>
      <c r="H25" s="284"/>
      <c r="I25" s="284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50">
        <f>ZakladDPHZakl*0.21</f>
        <v>0</v>
      </c>
      <c r="H26" s="251"/>
      <c r="I26" s="251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52"/>
      <c r="H27" s="252"/>
      <c r="I27" s="252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86">
        <v>1913062.87</v>
      </c>
      <c r="H28" s="287"/>
      <c r="I28" s="287"/>
      <c r="J28" s="114" t="str">
        <f t="shared" si="0"/>
        <v>CZK</v>
      </c>
    </row>
    <row r="29" spans="1:10" ht="27.75" customHeight="1" thickBot="1" x14ac:dyDescent="0.25">
      <c r="A29" s="2"/>
      <c r="B29" s="110" t="s">
        <v>37</v>
      </c>
      <c r="C29" s="115"/>
      <c r="D29" s="115"/>
      <c r="E29" s="115"/>
      <c r="F29" s="116"/>
      <c r="G29" s="286">
        <f>ZakladDPHZakl+DPHZakl</f>
        <v>0</v>
      </c>
      <c r="H29" s="286"/>
      <c r="I29" s="286"/>
      <c r="J29" s="117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88"/>
      <c r="E34" s="289"/>
      <c r="G34" s="290"/>
      <c r="H34" s="291"/>
      <c r="I34" s="291"/>
      <c r="J34" s="25"/>
    </row>
    <row r="35" spans="1:10" ht="12.75" customHeight="1" x14ac:dyDescent="0.2">
      <c r="A35" s="2"/>
      <c r="B35" s="2"/>
      <c r="D35" s="280" t="s">
        <v>2</v>
      </c>
      <c r="E35" s="28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49</v>
      </c>
      <c r="C39" s="292"/>
      <c r="D39" s="292"/>
      <c r="E39" s="292"/>
      <c r="F39" s="97">
        <v>0</v>
      </c>
      <c r="G39" s="98">
        <v>1913062.87</v>
      </c>
      <c r="H39" s="99">
        <v>401743.2</v>
      </c>
      <c r="I39" s="99">
        <v>2314806.0699999998</v>
      </c>
      <c r="J39" s="100">
        <f>IF(CenaCelkemVypocet=0,"",I39/CenaCelkemVypocet*100)</f>
        <v>100</v>
      </c>
    </row>
    <row r="40" spans="1:10" ht="25.5" hidden="1" customHeight="1" x14ac:dyDescent="0.2">
      <c r="A40" s="86">
        <v>2</v>
      </c>
      <c r="B40" s="101" t="s">
        <v>43</v>
      </c>
      <c r="C40" s="293" t="s">
        <v>44</v>
      </c>
      <c r="D40" s="293"/>
      <c r="E40" s="293"/>
      <c r="F40" s="102">
        <v>0</v>
      </c>
      <c r="G40" s="103">
        <v>1913062.87</v>
      </c>
      <c r="H40" s="103">
        <v>401743.2</v>
      </c>
      <c r="I40" s="103">
        <v>2314806.0699999998</v>
      </c>
      <c r="J40" s="104">
        <f>IF(CenaCelkemVypocet=0,"",I40/CenaCelkemVypocet*100)</f>
        <v>100</v>
      </c>
    </row>
    <row r="41" spans="1:10" ht="25.5" hidden="1" customHeight="1" x14ac:dyDescent="0.2">
      <c r="A41" s="86">
        <v>3</v>
      </c>
      <c r="B41" s="105" t="s">
        <v>43</v>
      </c>
      <c r="C41" s="292" t="s">
        <v>44</v>
      </c>
      <c r="D41" s="292"/>
      <c r="E41" s="292"/>
      <c r="F41" s="106">
        <v>0</v>
      </c>
      <c r="G41" s="99">
        <v>1913062.87</v>
      </c>
      <c r="H41" s="99">
        <v>401743.2</v>
      </c>
      <c r="I41" s="99">
        <v>2314806.0699999998</v>
      </c>
      <c r="J41" s="100">
        <f>IF(CenaCelkemVypocet=0,"",I41/CenaCelkemVypocet*100)</f>
        <v>100</v>
      </c>
    </row>
    <row r="42" spans="1:10" ht="25.5" hidden="1" customHeight="1" x14ac:dyDescent="0.2">
      <c r="A42" s="86"/>
      <c r="B42" s="294" t="s">
        <v>50</v>
      </c>
      <c r="C42" s="295"/>
      <c r="D42" s="295"/>
      <c r="E42" s="296"/>
      <c r="F42" s="107">
        <f>SUMIF(A39:A41,"=1",F39:F41)</f>
        <v>0</v>
      </c>
      <c r="G42" s="108">
        <f>SUMIF(A39:A41,"=1",G39:G41)</f>
        <v>1913062.87</v>
      </c>
      <c r="H42" s="108">
        <f>SUMIF(A39:A41,"=1",H39:H41)</f>
        <v>401743.2</v>
      </c>
      <c r="I42" s="108">
        <f>SUMIF(A39:A41,"=1",I39:I41)</f>
        <v>2314806.0699999998</v>
      </c>
      <c r="J42" s="109">
        <f>SUMIF(A39:A41,"=1",J39:J41)</f>
        <v>100</v>
      </c>
    </row>
    <row r="49" spans="1:10" ht="15.75" x14ac:dyDescent="0.25">
      <c r="B49" s="118" t="s">
        <v>52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53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54</v>
      </c>
      <c r="C52" s="297" t="s">
        <v>55</v>
      </c>
      <c r="D52" s="298"/>
      <c r="E52" s="298"/>
      <c r="F52" s="135" t="s">
        <v>26</v>
      </c>
      <c r="G52" s="127"/>
      <c r="H52" s="127"/>
      <c r="I52" s="127">
        <f>'1 1 Pol'!G8</f>
        <v>0</v>
      </c>
      <c r="J52" s="132" t="str">
        <f>IF(I76=0,"",I52/I76*100)</f>
        <v/>
      </c>
    </row>
    <row r="53" spans="1:10" ht="36.75" customHeight="1" x14ac:dyDescent="0.2">
      <c r="A53" s="121"/>
      <c r="B53" s="126" t="s">
        <v>56</v>
      </c>
      <c r="C53" s="297" t="s">
        <v>57</v>
      </c>
      <c r="D53" s="298"/>
      <c r="E53" s="298"/>
      <c r="F53" s="135" t="s">
        <v>26</v>
      </c>
      <c r="G53" s="127"/>
      <c r="H53" s="127"/>
      <c r="I53" s="127">
        <f>'1 1 Pol'!G13</f>
        <v>0</v>
      </c>
      <c r="J53" s="132" t="str">
        <f>IF(I76=0,"",I53/I76*100)</f>
        <v/>
      </c>
    </row>
    <row r="54" spans="1:10" ht="36.75" customHeight="1" x14ac:dyDescent="0.2">
      <c r="A54" s="121"/>
      <c r="B54" s="126" t="s">
        <v>58</v>
      </c>
      <c r="C54" s="297" t="s">
        <v>59</v>
      </c>
      <c r="D54" s="298"/>
      <c r="E54" s="298"/>
      <c r="F54" s="135" t="s">
        <v>26</v>
      </c>
      <c r="G54" s="127"/>
      <c r="H54" s="127"/>
      <c r="I54" s="127">
        <f>'1 1 Pol'!G16</f>
        <v>0</v>
      </c>
      <c r="J54" s="132" t="str">
        <f>IF(I76=0,"",I54/I76*100)</f>
        <v/>
      </c>
    </row>
    <row r="55" spans="1:10" ht="36.75" customHeight="1" x14ac:dyDescent="0.2">
      <c r="A55" s="121"/>
      <c r="B55" s="126" t="s">
        <v>60</v>
      </c>
      <c r="C55" s="297" t="s">
        <v>61</v>
      </c>
      <c r="D55" s="298"/>
      <c r="E55" s="298"/>
      <c r="F55" s="135" t="s">
        <v>26</v>
      </c>
      <c r="G55" s="127"/>
      <c r="H55" s="127"/>
      <c r="I55" s="127">
        <f>'1 1 Pol'!G20</f>
        <v>0</v>
      </c>
      <c r="J55" s="132" t="str">
        <f>IF(I76=0,"",I55/I76*100)</f>
        <v/>
      </c>
    </row>
    <row r="56" spans="1:10" ht="36.75" customHeight="1" x14ac:dyDescent="0.2">
      <c r="A56" s="121"/>
      <c r="B56" s="126" t="s">
        <v>62</v>
      </c>
      <c r="C56" s="297" t="s">
        <v>63</v>
      </c>
      <c r="D56" s="298"/>
      <c r="E56" s="298"/>
      <c r="F56" s="135" t="s">
        <v>26</v>
      </c>
      <c r="G56" s="127"/>
      <c r="H56" s="127"/>
      <c r="I56" s="127">
        <f>'1 1 Pol'!G24</f>
        <v>0</v>
      </c>
      <c r="J56" s="132" t="str">
        <f>IF(I76=0,"",I56/I76*100)</f>
        <v/>
      </c>
    </row>
    <row r="57" spans="1:10" ht="36.75" customHeight="1" x14ac:dyDescent="0.2">
      <c r="A57" s="121"/>
      <c r="B57" s="126" t="s">
        <v>64</v>
      </c>
      <c r="C57" s="297" t="s">
        <v>65</v>
      </c>
      <c r="D57" s="298"/>
      <c r="E57" s="298"/>
      <c r="F57" s="135" t="s">
        <v>26</v>
      </c>
      <c r="G57" s="127"/>
      <c r="H57" s="127"/>
      <c r="I57" s="127">
        <f>'1 1 Pol'!G31</f>
        <v>0</v>
      </c>
      <c r="J57" s="132" t="str">
        <f>IF(I76=0,"",I57/I76*100)</f>
        <v/>
      </c>
    </row>
    <row r="58" spans="1:10" ht="36.75" customHeight="1" x14ac:dyDescent="0.2">
      <c r="A58" s="121"/>
      <c r="B58" s="126" t="s">
        <v>66</v>
      </c>
      <c r="C58" s="297" t="s">
        <v>67</v>
      </c>
      <c r="D58" s="298"/>
      <c r="E58" s="298"/>
      <c r="F58" s="135" t="s">
        <v>26</v>
      </c>
      <c r="G58" s="127"/>
      <c r="H58" s="127"/>
      <c r="I58" s="127">
        <f>'1 1 Pol'!G34</f>
        <v>0</v>
      </c>
      <c r="J58" s="132" t="str">
        <f>IF(I76=0,"",I58/I76*100)</f>
        <v/>
      </c>
    </row>
    <row r="59" spans="1:10" ht="36.75" customHeight="1" x14ac:dyDescent="0.2">
      <c r="A59" s="121"/>
      <c r="B59" s="126" t="s">
        <v>68</v>
      </c>
      <c r="C59" s="297" t="s">
        <v>69</v>
      </c>
      <c r="D59" s="298"/>
      <c r="E59" s="298"/>
      <c r="F59" s="135" t="s">
        <v>27</v>
      </c>
      <c r="G59" s="127"/>
      <c r="H59" s="127"/>
      <c r="I59" s="127">
        <f>'1 1 Pol'!G36</f>
        <v>0</v>
      </c>
      <c r="J59" s="132" t="str">
        <f>IF(I76=0,"",I59/I76*100)</f>
        <v/>
      </c>
    </row>
    <row r="60" spans="1:10" ht="36.75" customHeight="1" x14ac:dyDescent="0.2">
      <c r="A60" s="121"/>
      <c r="B60" s="126" t="s">
        <v>70</v>
      </c>
      <c r="C60" s="297" t="s">
        <v>71</v>
      </c>
      <c r="D60" s="298"/>
      <c r="E60" s="298"/>
      <c r="F60" s="135" t="s">
        <v>27</v>
      </c>
      <c r="G60" s="127"/>
      <c r="H60" s="127"/>
      <c r="I60" s="127">
        <f>'1 1 Pol'!G40</f>
        <v>0</v>
      </c>
      <c r="J60" s="132" t="str">
        <f>IF(I76=0,"",I60/I76*100)</f>
        <v/>
      </c>
    </row>
    <row r="61" spans="1:10" ht="36.75" customHeight="1" x14ac:dyDescent="0.2">
      <c r="A61" s="121"/>
      <c r="B61" s="126" t="s">
        <v>72</v>
      </c>
      <c r="C61" s="297" t="s">
        <v>73</v>
      </c>
      <c r="D61" s="298"/>
      <c r="E61" s="298"/>
      <c r="F61" s="135" t="s">
        <v>27</v>
      </c>
      <c r="G61" s="127"/>
      <c r="H61" s="127"/>
      <c r="I61" s="127">
        <f>'1 1 Pol'!G45</f>
        <v>0</v>
      </c>
      <c r="J61" s="132" t="str">
        <f>IF(I76=0,"",I61/I76*100)</f>
        <v/>
      </c>
    </row>
    <row r="62" spans="1:10" ht="36.75" customHeight="1" x14ac:dyDescent="0.2">
      <c r="A62" s="121"/>
      <c r="B62" s="126" t="s">
        <v>74</v>
      </c>
      <c r="C62" s="297" t="s">
        <v>75</v>
      </c>
      <c r="D62" s="298"/>
      <c r="E62" s="298"/>
      <c r="F62" s="135" t="s">
        <v>27</v>
      </c>
      <c r="G62" s="127"/>
      <c r="H62" s="127"/>
      <c r="I62" s="127">
        <f>'1 1 Pol'!G68</f>
        <v>0</v>
      </c>
      <c r="J62" s="132" t="str">
        <f>IF(I76=0,"",I62/I76*100)</f>
        <v/>
      </c>
    </row>
    <row r="63" spans="1:10" ht="36.75" customHeight="1" x14ac:dyDescent="0.2">
      <c r="A63" s="121"/>
      <c r="B63" s="126" t="s">
        <v>76</v>
      </c>
      <c r="C63" s="297" t="s">
        <v>77</v>
      </c>
      <c r="D63" s="298"/>
      <c r="E63" s="298"/>
      <c r="F63" s="135" t="s">
        <v>27</v>
      </c>
      <c r="G63" s="127"/>
      <c r="H63" s="127"/>
      <c r="I63" s="127">
        <f>'1 1 Pol'!G76</f>
        <v>0</v>
      </c>
      <c r="J63" s="132" t="str">
        <f>IF(I76=0,"",I63/I76*100)</f>
        <v/>
      </c>
    </row>
    <row r="64" spans="1:10" ht="36.75" customHeight="1" x14ac:dyDescent="0.2">
      <c r="A64" s="121"/>
      <c r="B64" s="126" t="s">
        <v>78</v>
      </c>
      <c r="C64" s="297" t="s">
        <v>79</v>
      </c>
      <c r="D64" s="298"/>
      <c r="E64" s="298"/>
      <c r="F64" s="135" t="s">
        <v>27</v>
      </c>
      <c r="G64" s="127"/>
      <c r="H64" s="127"/>
      <c r="I64" s="127">
        <f>'1 1 Pol'!G83</f>
        <v>0</v>
      </c>
      <c r="J64" s="132" t="str">
        <f>IF(I76=0,"",I64/I76*100)</f>
        <v/>
      </c>
    </row>
    <row r="65" spans="1:10" ht="36.75" customHeight="1" x14ac:dyDescent="0.2">
      <c r="A65" s="121"/>
      <c r="B65" s="126" t="s">
        <v>80</v>
      </c>
      <c r="C65" s="297" t="s">
        <v>81</v>
      </c>
      <c r="D65" s="298"/>
      <c r="E65" s="298"/>
      <c r="F65" s="135" t="s">
        <v>27</v>
      </c>
      <c r="G65" s="127"/>
      <c r="H65" s="127"/>
      <c r="I65" s="127">
        <f>'1 1 Pol'!G86</f>
        <v>0</v>
      </c>
      <c r="J65" s="132" t="str">
        <f>IF(I76=0,"",I65/I76*100)</f>
        <v/>
      </c>
    </row>
    <row r="66" spans="1:10" ht="36.75" customHeight="1" x14ac:dyDescent="0.2">
      <c r="A66" s="121"/>
      <c r="B66" s="126" t="s">
        <v>82</v>
      </c>
      <c r="C66" s="297" t="s">
        <v>83</v>
      </c>
      <c r="D66" s="298"/>
      <c r="E66" s="298"/>
      <c r="F66" s="135" t="s">
        <v>27</v>
      </c>
      <c r="G66" s="127"/>
      <c r="H66" s="127"/>
      <c r="I66" s="127">
        <f>'1 1 Pol'!G89</f>
        <v>0</v>
      </c>
      <c r="J66" s="132" t="str">
        <f>IF(I76=0,"",I66/I76*100)</f>
        <v/>
      </c>
    </row>
    <row r="67" spans="1:10" ht="36.75" customHeight="1" x14ac:dyDescent="0.2">
      <c r="A67" s="121"/>
      <c r="B67" s="126" t="s">
        <v>84</v>
      </c>
      <c r="C67" s="297" t="s">
        <v>85</v>
      </c>
      <c r="D67" s="298"/>
      <c r="E67" s="298"/>
      <c r="F67" s="135" t="s">
        <v>27</v>
      </c>
      <c r="G67" s="127"/>
      <c r="H67" s="127"/>
      <c r="I67" s="127">
        <f>'1 1 Pol'!G99</f>
        <v>0</v>
      </c>
      <c r="J67" s="132" t="str">
        <f>IF(I76=0,"",I67/I76*100)</f>
        <v/>
      </c>
    </row>
    <row r="68" spans="1:10" ht="36.75" customHeight="1" x14ac:dyDescent="0.2">
      <c r="A68" s="121"/>
      <c r="B68" s="126" t="s">
        <v>86</v>
      </c>
      <c r="C68" s="297" t="s">
        <v>87</v>
      </c>
      <c r="D68" s="298"/>
      <c r="E68" s="298"/>
      <c r="F68" s="135" t="s">
        <v>27</v>
      </c>
      <c r="G68" s="127"/>
      <c r="H68" s="127"/>
      <c r="I68" s="127">
        <f>'1 1 Pol'!G104</f>
        <v>0</v>
      </c>
      <c r="J68" s="132" t="str">
        <f>IF(I76=0,"",I68/I76*100)</f>
        <v/>
      </c>
    </row>
    <row r="69" spans="1:10" ht="36.75" customHeight="1" x14ac:dyDescent="0.2">
      <c r="A69" s="121"/>
      <c r="B69" s="126" t="s">
        <v>88</v>
      </c>
      <c r="C69" s="297" t="s">
        <v>89</v>
      </c>
      <c r="D69" s="298"/>
      <c r="E69" s="298"/>
      <c r="F69" s="135" t="s">
        <v>27</v>
      </c>
      <c r="G69" s="127"/>
      <c r="H69" s="127"/>
      <c r="I69" s="127">
        <f>'1 1 Pol'!G134</f>
        <v>0</v>
      </c>
      <c r="J69" s="132" t="str">
        <f>IF(I76=0,"",I69/I76*100)</f>
        <v/>
      </c>
    </row>
    <row r="70" spans="1:10" ht="36.75" customHeight="1" x14ac:dyDescent="0.2">
      <c r="A70" s="121"/>
      <c r="B70" s="126" t="s">
        <v>90</v>
      </c>
      <c r="C70" s="297" t="s">
        <v>91</v>
      </c>
      <c r="D70" s="298"/>
      <c r="E70" s="298"/>
      <c r="F70" s="135" t="s">
        <v>27</v>
      </c>
      <c r="G70" s="127"/>
      <c r="H70" s="127"/>
      <c r="I70" s="127">
        <f>'1 1 Pol'!G162</f>
        <v>0</v>
      </c>
      <c r="J70" s="132" t="str">
        <f>IF(I76=0,"",I70/I76*100)</f>
        <v/>
      </c>
    </row>
    <row r="71" spans="1:10" ht="36.75" customHeight="1" x14ac:dyDescent="0.2">
      <c r="A71" s="121"/>
      <c r="B71" s="126" t="s">
        <v>92</v>
      </c>
      <c r="C71" s="297" t="s">
        <v>93</v>
      </c>
      <c r="D71" s="298"/>
      <c r="E71" s="298"/>
      <c r="F71" s="135" t="s">
        <v>27</v>
      </c>
      <c r="G71" s="127"/>
      <c r="H71" s="127"/>
      <c r="I71" s="127">
        <f>'1 1 Pol'!G165</f>
        <v>0</v>
      </c>
      <c r="J71" s="132" t="str">
        <f>IF(I76=0,"",I71/I76*100)</f>
        <v/>
      </c>
    </row>
    <row r="72" spans="1:10" ht="36.75" customHeight="1" x14ac:dyDescent="0.2">
      <c r="A72" s="121"/>
      <c r="B72" s="126" t="s">
        <v>94</v>
      </c>
      <c r="C72" s="297" t="s">
        <v>95</v>
      </c>
      <c r="D72" s="298"/>
      <c r="E72" s="298"/>
      <c r="F72" s="135" t="s">
        <v>27</v>
      </c>
      <c r="G72" s="127"/>
      <c r="H72" s="127"/>
      <c r="I72" s="127">
        <f>'1 1 Pol'!G178</f>
        <v>0</v>
      </c>
      <c r="J72" s="132" t="str">
        <f>IF(I76=0,"",I72/I76*100)</f>
        <v/>
      </c>
    </row>
    <row r="73" spans="1:10" ht="36.75" customHeight="1" x14ac:dyDescent="0.2">
      <c r="A73" s="121"/>
      <c r="B73" s="126" t="s">
        <v>96</v>
      </c>
      <c r="C73" s="297" t="s">
        <v>97</v>
      </c>
      <c r="D73" s="298"/>
      <c r="E73" s="298"/>
      <c r="F73" s="135" t="s">
        <v>28</v>
      </c>
      <c r="G73" s="127"/>
      <c r="H73" s="127"/>
      <c r="I73" s="127">
        <f>'1 1 Pol'!G185</f>
        <v>0</v>
      </c>
      <c r="J73" s="132" t="str">
        <f>IF(I76=0,"",I73/I76*100)</f>
        <v/>
      </c>
    </row>
    <row r="74" spans="1:10" ht="36.75" customHeight="1" x14ac:dyDescent="0.2">
      <c r="A74" s="121"/>
      <c r="B74" s="126" t="s">
        <v>98</v>
      </c>
      <c r="C74" s="297" t="s">
        <v>65</v>
      </c>
      <c r="D74" s="298"/>
      <c r="E74" s="298"/>
      <c r="F74" s="135" t="s">
        <v>99</v>
      </c>
      <c r="G74" s="127"/>
      <c r="H74" s="127"/>
      <c r="I74" s="127">
        <f>'1 1 Pol'!G189</f>
        <v>0</v>
      </c>
      <c r="J74" s="132" t="str">
        <f>IF(I76=0,"",I74/I76*100)</f>
        <v/>
      </c>
    </row>
    <row r="75" spans="1:10" ht="36.75" customHeight="1" x14ac:dyDescent="0.2">
      <c r="A75" s="121"/>
      <c r="B75" s="126" t="s">
        <v>100</v>
      </c>
      <c r="C75" s="297" t="s">
        <v>29</v>
      </c>
      <c r="D75" s="298"/>
      <c r="E75" s="298"/>
      <c r="F75" s="135" t="s">
        <v>100</v>
      </c>
      <c r="G75" s="127"/>
      <c r="H75" s="127"/>
      <c r="I75" s="127">
        <f>'1 1 Pol'!G198</f>
        <v>0</v>
      </c>
      <c r="J75" s="132" t="str">
        <f>IF(I76=0,"",I75/I76*100)</f>
        <v/>
      </c>
    </row>
    <row r="76" spans="1:10" ht="25.5" customHeight="1" x14ac:dyDescent="0.2">
      <c r="A76" s="122"/>
      <c r="B76" s="128" t="s">
        <v>1</v>
      </c>
      <c r="C76" s="129"/>
      <c r="D76" s="130"/>
      <c r="E76" s="130"/>
      <c r="F76" s="136"/>
      <c r="G76" s="131"/>
      <c r="H76" s="131"/>
      <c r="I76" s="131">
        <f>SUM(I52:I75)</f>
        <v>0</v>
      </c>
      <c r="J76" s="133">
        <f>SUM(J52:J75)</f>
        <v>0</v>
      </c>
    </row>
    <row r="77" spans="1:10" x14ac:dyDescent="0.2">
      <c r="F77" s="85"/>
      <c r="G77" s="85"/>
      <c r="H77" s="85"/>
      <c r="I77" s="85"/>
      <c r="J77" s="134"/>
    </row>
    <row r="78" spans="1:10" x14ac:dyDescent="0.2">
      <c r="F78" s="85"/>
      <c r="G78" s="85"/>
      <c r="H78" s="85"/>
      <c r="I78" s="85"/>
      <c r="J78" s="134"/>
    </row>
    <row r="79" spans="1:10" x14ac:dyDescent="0.2">
      <c r="F79" s="85"/>
      <c r="G79" s="85"/>
      <c r="H79" s="85"/>
      <c r="I79" s="85"/>
      <c r="J79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3:E73"/>
    <mergeCell ref="C74:E74"/>
    <mergeCell ref="C75:E75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99" t="s">
        <v>7</v>
      </c>
      <c r="B1" s="299"/>
      <c r="C1" s="300"/>
      <c r="D1" s="299"/>
      <c r="E1" s="299"/>
      <c r="F1" s="299"/>
      <c r="G1" s="299"/>
    </row>
    <row r="2" spans="1:7" ht="24.95" customHeight="1" x14ac:dyDescent="0.2">
      <c r="A2" s="50" t="s">
        <v>8</v>
      </c>
      <c r="B2" s="49"/>
      <c r="C2" s="301"/>
      <c r="D2" s="301"/>
      <c r="E2" s="301"/>
      <c r="F2" s="301"/>
      <c r="G2" s="302"/>
    </row>
    <row r="3" spans="1:7" ht="24.95" customHeight="1" x14ac:dyDescent="0.2">
      <c r="A3" s="50" t="s">
        <v>9</v>
      </c>
      <c r="B3" s="49"/>
      <c r="C3" s="301"/>
      <c r="D3" s="301"/>
      <c r="E3" s="301"/>
      <c r="F3" s="301"/>
      <c r="G3" s="302"/>
    </row>
    <row r="4" spans="1:7" ht="24.95" customHeight="1" x14ac:dyDescent="0.2">
      <c r="A4" s="50" t="s">
        <v>10</v>
      </c>
      <c r="B4" s="49"/>
      <c r="C4" s="301"/>
      <c r="D4" s="301"/>
      <c r="E4" s="301"/>
      <c r="F4" s="301"/>
      <c r="G4" s="30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2"/>
  <sheetViews>
    <sheetView tabSelected="1" workbookViewId="0">
      <pane ySplit="7" topLeftCell="A182" activePane="bottomLeft" state="frozen"/>
      <selection pane="bottomLeft" activeCell="AP188" sqref="AP188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305" t="s">
        <v>7</v>
      </c>
      <c r="B1" s="305"/>
      <c r="C1" s="305"/>
      <c r="D1" s="305"/>
      <c r="E1" s="305"/>
      <c r="F1" s="305"/>
      <c r="G1" s="305"/>
      <c r="AG1" t="s">
        <v>102</v>
      </c>
    </row>
    <row r="2" spans="1:60" ht="24.95" customHeight="1" x14ac:dyDescent="0.2">
      <c r="A2" s="138" t="s">
        <v>8</v>
      </c>
      <c r="B2" s="49" t="s">
        <v>47</v>
      </c>
      <c r="C2" s="306" t="s">
        <v>48</v>
      </c>
      <c r="D2" s="307"/>
      <c r="E2" s="307"/>
      <c r="F2" s="307"/>
      <c r="G2" s="308"/>
      <c r="AG2" t="s">
        <v>103</v>
      </c>
    </row>
    <row r="3" spans="1:60" ht="24.95" customHeight="1" x14ac:dyDescent="0.2">
      <c r="A3" s="138" t="s">
        <v>9</v>
      </c>
      <c r="B3" s="49" t="s">
        <v>43</v>
      </c>
      <c r="C3" s="306" t="s">
        <v>44</v>
      </c>
      <c r="D3" s="307"/>
      <c r="E3" s="307"/>
      <c r="F3" s="307"/>
      <c r="G3" s="308"/>
      <c r="AC3" s="119" t="s">
        <v>103</v>
      </c>
      <c r="AG3" t="s">
        <v>104</v>
      </c>
    </row>
    <row r="4" spans="1:60" ht="24.95" customHeight="1" x14ac:dyDescent="0.2">
      <c r="A4" s="139" t="s">
        <v>10</v>
      </c>
      <c r="B4" s="140" t="s">
        <v>43</v>
      </c>
      <c r="C4" s="309" t="s">
        <v>44</v>
      </c>
      <c r="D4" s="310"/>
      <c r="E4" s="310"/>
      <c r="F4" s="310"/>
      <c r="G4" s="311"/>
      <c r="AG4" t="s">
        <v>105</v>
      </c>
    </row>
    <row r="5" spans="1:60" x14ac:dyDescent="0.2">
      <c r="D5" s="10"/>
    </row>
    <row r="6" spans="1:60" ht="38.25" x14ac:dyDescent="0.2">
      <c r="A6" s="142" t="s">
        <v>106</v>
      </c>
      <c r="B6" s="144" t="s">
        <v>107</v>
      </c>
      <c r="C6" s="144" t="s">
        <v>108</v>
      </c>
      <c r="D6" s="143" t="s">
        <v>109</v>
      </c>
      <c r="E6" s="142" t="s">
        <v>110</v>
      </c>
      <c r="F6" s="141" t="s">
        <v>111</v>
      </c>
      <c r="G6" s="142" t="s">
        <v>31</v>
      </c>
      <c r="H6" s="145" t="s">
        <v>32</v>
      </c>
      <c r="I6" s="145" t="s">
        <v>112</v>
      </c>
      <c r="J6" s="145" t="s">
        <v>33</v>
      </c>
      <c r="K6" s="145" t="s">
        <v>113</v>
      </c>
      <c r="L6" s="145" t="s">
        <v>114</v>
      </c>
      <c r="M6" s="145" t="s">
        <v>115</v>
      </c>
      <c r="N6" s="145" t="s">
        <v>116</v>
      </c>
      <c r="O6" s="145" t="s">
        <v>117</v>
      </c>
      <c r="P6" s="145" t="s">
        <v>118</v>
      </c>
      <c r="Q6" s="145" t="s">
        <v>119</v>
      </c>
      <c r="R6" s="145" t="s">
        <v>120</v>
      </c>
      <c r="S6" s="145" t="s">
        <v>121</v>
      </c>
      <c r="T6" s="145" t="s">
        <v>122</v>
      </c>
      <c r="U6" s="145" t="s">
        <v>123</v>
      </c>
      <c r="V6" s="145" t="s">
        <v>124</v>
      </c>
      <c r="W6" s="145" t="s">
        <v>125</v>
      </c>
      <c r="X6" s="145" t="s">
        <v>126</v>
      </c>
      <c r="Y6" s="145" t="s">
        <v>127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6" t="s">
        <v>128</v>
      </c>
      <c r="B8" s="157" t="s">
        <v>54</v>
      </c>
      <c r="C8" s="175" t="s">
        <v>55</v>
      </c>
      <c r="D8" s="158"/>
      <c r="E8" s="159"/>
      <c r="F8" s="160"/>
      <c r="G8" s="160">
        <f>G9</f>
        <v>0</v>
      </c>
      <c r="H8" s="160"/>
      <c r="I8" s="160">
        <v>40866.29</v>
      </c>
      <c r="J8" s="160"/>
      <c r="K8" s="160">
        <v>63913.75</v>
      </c>
      <c r="L8" s="160"/>
      <c r="M8" s="160"/>
      <c r="N8" s="159"/>
      <c r="O8" s="159"/>
      <c r="P8" s="159"/>
      <c r="Q8" s="159"/>
      <c r="R8" s="160"/>
      <c r="S8" s="160"/>
      <c r="T8" s="161"/>
      <c r="U8" s="155"/>
      <c r="V8" s="155"/>
      <c r="W8" s="155"/>
      <c r="X8" s="155"/>
      <c r="Y8" s="155"/>
      <c r="AG8" t="s">
        <v>129</v>
      </c>
    </row>
    <row r="9" spans="1:60" x14ac:dyDescent="0.2">
      <c r="A9" s="162">
        <v>1</v>
      </c>
      <c r="B9" s="163" t="s">
        <v>130</v>
      </c>
      <c r="C9" s="176" t="s">
        <v>131</v>
      </c>
      <c r="D9" s="164" t="s">
        <v>132</v>
      </c>
      <c r="E9" s="165">
        <v>103.64</v>
      </c>
      <c r="F9" s="243"/>
      <c r="G9" s="166">
        <f>E9*F9</f>
        <v>0</v>
      </c>
      <c r="H9" s="166">
        <v>394.31</v>
      </c>
      <c r="I9" s="166">
        <v>40866.288399999998</v>
      </c>
      <c r="J9" s="166">
        <v>616.69000000000005</v>
      </c>
      <c r="K9" s="166">
        <v>63913.751600000003</v>
      </c>
      <c r="L9" s="166">
        <v>21</v>
      </c>
      <c r="M9" s="166">
        <v>126783.84839999999</v>
      </c>
      <c r="N9" s="165">
        <v>1.2149999999999999E-2</v>
      </c>
      <c r="O9" s="165">
        <v>1.259226</v>
      </c>
      <c r="P9" s="165">
        <v>0</v>
      </c>
      <c r="Q9" s="165">
        <v>0</v>
      </c>
      <c r="R9" s="166"/>
      <c r="S9" s="166" t="s">
        <v>133</v>
      </c>
      <c r="T9" s="167" t="s">
        <v>133</v>
      </c>
      <c r="U9" s="152">
        <v>1.01</v>
      </c>
      <c r="V9" s="152">
        <v>104.6764</v>
      </c>
      <c r="W9" s="152"/>
      <c r="X9" s="152" t="s">
        <v>134</v>
      </c>
      <c r="Y9" s="152" t="s">
        <v>135</v>
      </c>
      <c r="Z9" s="146"/>
      <c r="AA9" s="146"/>
      <c r="AB9" s="146"/>
      <c r="AC9" s="146"/>
      <c r="AD9" s="146"/>
      <c r="AE9" s="146"/>
      <c r="AF9" s="146"/>
      <c r="AG9" s="146" t="s">
        <v>136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9"/>
      <c r="B10" s="150"/>
      <c r="C10" s="177" t="s">
        <v>137</v>
      </c>
      <c r="D10" s="153"/>
      <c r="E10" s="154">
        <v>96.92</v>
      </c>
      <c r="F10" s="152"/>
      <c r="G10" s="152"/>
      <c r="H10" s="152"/>
      <c r="I10" s="152"/>
      <c r="J10" s="152"/>
      <c r="K10" s="152"/>
      <c r="L10" s="152"/>
      <c r="M10" s="152"/>
      <c r="N10" s="151"/>
      <c r="O10" s="151"/>
      <c r="P10" s="151"/>
      <c r="Q10" s="151"/>
      <c r="R10" s="152"/>
      <c r="S10" s="152"/>
      <c r="T10" s="152"/>
      <c r="U10" s="152"/>
      <c r="V10" s="152"/>
      <c r="W10" s="152"/>
      <c r="X10" s="152"/>
      <c r="Y10" s="152"/>
      <c r="Z10" s="146"/>
      <c r="AA10" s="146"/>
      <c r="AB10" s="146"/>
      <c r="AC10" s="146"/>
      <c r="AD10" s="146"/>
      <c r="AE10" s="146"/>
      <c r="AF10" s="146"/>
      <c r="AG10" s="146" t="s">
        <v>138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">
      <c r="A11" s="149"/>
      <c r="B11" s="150"/>
      <c r="C11" s="177" t="s">
        <v>139</v>
      </c>
      <c r="D11" s="153"/>
      <c r="E11" s="154">
        <v>-2.88</v>
      </c>
      <c r="F11" s="152"/>
      <c r="G11" s="152"/>
      <c r="H11" s="152"/>
      <c r="I11" s="152"/>
      <c r="J11" s="152"/>
      <c r="K11" s="152"/>
      <c r="L11" s="152"/>
      <c r="M11" s="152"/>
      <c r="N11" s="151"/>
      <c r="O11" s="151"/>
      <c r="P11" s="151"/>
      <c r="Q11" s="151"/>
      <c r="R11" s="152"/>
      <c r="S11" s="152"/>
      <c r="T11" s="152"/>
      <c r="U11" s="152"/>
      <c r="V11" s="152"/>
      <c r="W11" s="152"/>
      <c r="X11" s="152"/>
      <c r="Y11" s="152"/>
      <c r="Z11" s="146"/>
      <c r="AA11" s="146"/>
      <c r="AB11" s="146"/>
      <c r="AC11" s="146"/>
      <c r="AD11" s="146"/>
      <c r="AE11" s="146"/>
      <c r="AF11" s="146"/>
      <c r="AG11" s="146" t="s">
        <v>138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2" x14ac:dyDescent="0.2">
      <c r="A12" s="149"/>
      <c r="B12" s="150"/>
      <c r="C12" s="177" t="s">
        <v>140</v>
      </c>
      <c r="D12" s="153"/>
      <c r="E12" s="154">
        <v>9.6</v>
      </c>
      <c r="F12" s="152"/>
      <c r="G12" s="152"/>
      <c r="H12" s="152"/>
      <c r="I12" s="152"/>
      <c r="J12" s="152"/>
      <c r="K12" s="152"/>
      <c r="L12" s="152"/>
      <c r="M12" s="152"/>
      <c r="N12" s="151"/>
      <c r="O12" s="151"/>
      <c r="P12" s="151"/>
      <c r="Q12" s="151"/>
      <c r="R12" s="152"/>
      <c r="S12" s="152"/>
      <c r="T12" s="152"/>
      <c r="U12" s="152"/>
      <c r="V12" s="152"/>
      <c r="W12" s="152"/>
      <c r="X12" s="152"/>
      <c r="Y12" s="152"/>
      <c r="Z12" s="146"/>
      <c r="AA12" s="146"/>
      <c r="AB12" s="146"/>
      <c r="AC12" s="146"/>
      <c r="AD12" s="146"/>
      <c r="AE12" s="146"/>
      <c r="AF12" s="146"/>
      <c r="AG12" s="146" t="s">
        <v>138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5.5" x14ac:dyDescent="0.2">
      <c r="A13" s="156" t="s">
        <v>128</v>
      </c>
      <c r="B13" s="157" t="s">
        <v>56</v>
      </c>
      <c r="C13" s="175" t="s">
        <v>57</v>
      </c>
      <c r="D13" s="158"/>
      <c r="E13" s="159"/>
      <c r="F13" s="160"/>
      <c r="G13" s="160">
        <f>G14</f>
        <v>0</v>
      </c>
      <c r="H13" s="160"/>
      <c r="I13" s="160">
        <v>1330.2</v>
      </c>
      <c r="J13" s="160"/>
      <c r="K13" s="160">
        <v>1690.2</v>
      </c>
      <c r="L13" s="160"/>
      <c r="M13" s="160"/>
      <c r="N13" s="159"/>
      <c r="O13" s="159"/>
      <c r="P13" s="159"/>
      <c r="Q13" s="159"/>
      <c r="R13" s="160"/>
      <c r="S13" s="160"/>
      <c r="T13" s="161"/>
      <c r="U13" s="155"/>
      <c r="V13" s="155"/>
      <c r="W13" s="155"/>
      <c r="X13" s="155"/>
      <c r="Y13" s="155"/>
      <c r="AG13" t="s">
        <v>129</v>
      </c>
    </row>
    <row r="14" spans="1:60" ht="33.75" x14ac:dyDescent="0.2">
      <c r="A14" s="162">
        <v>2</v>
      </c>
      <c r="B14" s="163" t="s">
        <v>141</v>
      </c>
      <c r="C14" s="176" t="s">
        <v>142</v>
      </c>
      <c r="D14" s="164" t="s">
        <v>132</v>
      </c>
      <c r="E14" s="165">
        <v>3.6</v>
      </c>
      <c r="F14" s="243"/>
      <c r="G14" s="166">
        <f>E14*F14</f>
        <v>0</v>
      </c>
      <c r="H14" s="166">
        <v>369.5</v>
      </c>
      <c r="I14" s="166">
        <v>1330.2</v>
      </c>
      <c r="J14" s="166">
        <v>469.5</v>
      </c>
      <c r="K14" s="166">
        <v>1690.2</v>
      </c>
      <c r="L14" s="166">
        <v>21</v>
      </c>
      <c r="M14" s="166">
        <v>3654.6840000000002</v>
      </c>
      <c r="N14" s="165">
        <v>1.3559999999999999E-2</v>
      </c>
      <c r="O14" s="165">
        <v>4.8815999999999998E-2</v>
      </c>
      <c r="P14" s="165">
        <v>0</v>
      </c>
      <c r="Q14" s="165">
        <v>0</v>
      </c>
      <c r="R14" s="166"/>
      <c r="S14" s="166" t="s">
        <v>133</v>
      </c>
      <c r="T14" s="167" t="s">
        <v>133</v>
      </c>
      <c r="U14" s="152">
        <v>0.76900000000000002</v>
      </c>
      <c r="V14" s="152">
        <v>2.7684000000000002</v>
      </c>
      <c r="W14" s="152"/>
      <c r="X14" s="152" t="s">
        <v>134</v>
      </c>
      <c r="Y14" s="152" t="s">
        <v>135</v>
      </c>
      <c r="Z14" s="146"/>
      <c r="AA14" s="146"/>
      <c r="AB14" s="146"/>
      <c r="AC14" s="146"/>
      <c r="AD14" s="146"/>
      <c r="AE14" s="146"/>
      <c r="AF14" s="146"/>
      <c r="AG14" s="146" t="s">
        <v>136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49"/>
      <c r="B15" s="150"/>
      <c r="C15" s="177" t="s">
        <v>143</v>
      </c>
      <c r="D15" s="153"/>
      <c r="E15" s="154">
        <v>3.6</v>
      </c>
      <c r="F15" s="152"/>
      <c r="G15" s="152"/>
      <c r="H15" s="152"/>
      <c r="I15" s="152"/>
      <c r="J15" s="152"/>
      <c r="K15" s="152"/>
      <c r="L15" s="152"/>
      <c r="M15" s="152"/>
      <c r="N15" s="151"/>
      <c r="O15" s="151"/>
      <c r="P15" s="151"/>
      <c r="Q15" s="151"/>
      <c r="R15" s="152"/>
      <c r="S15" s="152"/>
      <c r="T15" s="152"/>
      <c r="U15" s="152"/>
      <c r="V15" s="152"/>
      <c r="W15" s="152"/>
      <c r="X15" s="152"/>
      <c r="Y15" s="152"/>
      <c r="Z15" s="146"/>
      <c r="AA15" s="146"/>
      <c r="AB15" s="146"/>
      <c r="AC15" s="146"/>
      <c r="AD15" s="146"/>
      <c r="AE15" s="146"/>
      <c r="AF15" s="146"/>
      <c r="AG15" s="146" t="s">
        <v>138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x14ac:dyDescent="0.2">
      <c r="A16" s="156" t="s">
        <v>128</v>
      </c>
      <c r="B16" s="157" t="s">
        <v>58</v>
      </c>
      <c r="C16" s="175" t="s">
        <v>59</v>
      </c>
      <c r="D16" s="158"/>
      <c r="E16" s="159"/>
      <c r="F16" s="160"/>
      <c r="G16" s="160">
        <f>G17+G19</f>
        <v>0</v>
      </c>
      <c r="H16" s="160"/>
      <c r="I16" s="160">
        <v>6105.7</v>
      </c>
      <c r="J16" s="160"/>
      <c r="K16" s="160">
        <v>1269.3</v>
      </c>
      <c r="L16" s="160"/>
      <c r="M16" s="160"/>
      <c r="N16" s="159"/>
      <c r="O16" s="159"/>
      <c r="P16" s="159"/>
      <c r="Q16" s="159"/>
      <c r="R16" s="160"/>
      <c r="S16" s="160"/>
      <c r="T16" s="161"/>
      <c r="U16" s="155"/>
      <c r="V16" s="155"/>
      <c r="W16" s="155"/>
      <c r="X16" s="155"/>
      <c r="Y16" s="155"/>
      <c r="AG16" t="s">
        <v>129</v>
      </c>
    </row>
    <row r="17" spans="1:60" x14ac:dyDescent="0.2">
      <c r="A17" s="162">
        <v>3</v>
      </c>
      <c r="B17" s="163" t="s">
        <v>144</v>
      </c>
      <c r="C17" s="176" t="s">
        <v>145</v>
      </c>
      <c r="D17" s="164" t="s">
        <v>146</v>
      </c>
      <c r="E17" s="165">
        <v>1</v>
      </c>
      <c r="F17" s="243"/>
      <c r="G17" s="166">
        <f>E17*F17</f>
        <v>0</v>
      </c>
      <c r="H17" s="166">
        <v>135.69999999999999</v>
      </c>
      <c r="I17" s="166">
        <v>135.69999999999999</v>
      </c>
      <c r="J17" s="166">
        <v>1269.3</v>
      </c>
      <c r="K17" s="166">
        <v>1269.3</v>
      </c>
      <c r="L17" s="166">
        <v>21</v>
      </c>
      <c r="M17" s="166">
        <v>1700.05</v>
      </c>
      <c r="N17" s="165">
        <v>5.5210000000000002E-2</v>
      </c>
      <c r="O17" s="165">
        <v>5.5210000000000002E-2</v>
      </c>
      <c r="P17" s="165">
        <v>0</v>
      </c>
      <c r="Q17" s="165">
        <v>0</v>
      </c>
      <c r="R17" s="166"/>
      <c r="S17" s="166" t="s">
        <v>133</v>
      </c>
      <c r="T17" s="167" t="s">
        <v>133</v>
      </c>
      <c r="U17" s="152">
        <v>2.097</v>
      </c>
      <c r="V17" s="152">
        <v>2.097</v>
      </c>
      <c r="W17" s="152"/>
      <c r="X17" s="152" t="s">
        <v>134</v>
      </c>
      <c r="Y17" s="152" t="s">
        <v>135</v>
      </c>
      <c r="Z17" s="146"/>
      <c r="AA17" s="146"/>
      <c r="AB17" s="146"/>
      <c r="AC17" s="146"/>
      <c r="AD17" s="146"/>
      <c r="AE17" s="146"/>
      <c r="AF17" s="146"/>
      <c r="AG17" s="146" t="s">
        <v>136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49"/>
      <c r="B18" s="150"/>
      <c r="C18" s="303" t="s">
        <v>147</v>
      </c>
      <c r="D18" s="304"/>
      <c r="E18" s="304"/>
      <c r="F18" s="304"/>
      <c r="G18" s="304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6"/>
      <c r="AA18" s="146"/>
      <c r="AB18" s="146"/>
      <c r="AC18" s="146"/>
      <c r="AD18" s="146"/>
      <c r="AE18" s="146"/>
      <c r="AF18" s="146"/>
      <c r="AG18" s="146" t="s">
        <v>148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x14ac:dyDescent="0.2">
      <c r="A19" s="168">
        <v>4</v>
      </c>
      <c r="B19" s="169" t="s">
        <v>149</v>
      </c>
      <c r="C19" s="178" t="s">
        <v>150</v>
      </c>
      <c r="D19" s="170" t="s">
        <v>146</v>
      </c>
      <c r="E19" s="171">
        <v>1</v>
      </c>
      <c r="F19" s="244"/>
      <c r="G19" s="166">
        <f>E19*F19</f>
        <v>0</v>
      </c>
      <c r="H19" s="172">
        <v>5970</v>
      </c>
      <c r="I19" s="172">
        <v>5970</v>
      </c>
      <c r="J19" s="172">
        <v>0</v>
      </c>
      <c r="K19" s="172">
        <v>0</v>
      </c>
      <c r="L19" s="172">
        <v>21</v>
      </c>
      <c r="M19" s="172">
        <v>7223.7</v>
      </c>
      <c r="N19" s="171">
        <v>1.8599999999999998E-2</v>
      </c>
      <c r="O19" s="171">
        <v>1.8599999999999998E-2</v>
      </c>
      <c r="P19" s="171">
        <v>0</v>
      </c>
      <c r="Q19" s="171">
        <v>0</v>
      </c>
      <c r="R19" s="172" t="s">
        <v>151</v>
      </c>
      <c r="S19" s="172" t="s">
        <v>133</v>
      </c>
      <c r="T19" s="173" t="s">
        <v>133</v>
      </c>
      <c r="U19" s="152">
        <v>0</v>
      </c>
      <c r="V19" s="152">
        <v>0</v>
      </c>
      <c r="W19" s="152"/>
      <c r="X19" s="152" t="s">
        <v>152</v>
      </c>
      <c r="Y19" s="152" t="s">
        <v>135</v>
      </c>
      <c r="Z19" s="146"/>
      <c r="AA19" s="146"/>
      <c r="AB19" s="146"/>
      <c r="AC19" s="146"/>
      <c r="AD19" s="146"/>
      <c r="AE19" s="146"/>
      <c r="AF19" s="146"/>
      <c r="AG19" s="146" t="s">
        <v>153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5.5" x14ac:dyDescent="0.2">
      <c r="A20" s="156" t="s">
        <v>128</v>
      </c>
      <c r="B20" s="157" t="s">
        <v>60</v>
      </c>
      <c r="C20" s="175" t="s">
        <v>61</v>
      </c>
      <c r="D20" s="158"/>
      <c r="E20" s="159"/>
      <c r="F20" s="160"/>
      <c r="G20" s="160">
        <f>G21+G23</f>
        <v>0</v>
      </c>
      <c r="H20" s="160"/>
      <c r="I20" s="160">
        <v>8242.56</v>
      </c>
      <c r="J20" s="160"/>
      <c r="K20" s="160">
        <v>3952.44</v>
      </c>
      <c r="L20" s="160"/>
      <c r="M20" s="160"/>
      <c r="N20" s="159"/>
      <c r="O20" s="159"/>
      <c r="P20" s="159"/>
      <c r="Q20" s="159"/>
      <c r="R20" s="160"/>
      <c r="S20" s="160"/>
      <c r="T20" s="161"/>
      <c r="U20" s="155"/>
      <c r="V20" s="155"/>
      <c r="W20" s="155"/>
      <c r="X20" s="155"/>
      <c r="Y20" s="155"/>
      <c r="AG20" t="s">
        <v>129</v>
      </c>
    </row>
    <row r="21" spans="1:60" ht="22.5" x14ac:dyDescent="0.2">
      <c r="A21" s="162">
        <v>5</v>
      </c>
      <c r="B21" s="163" t="s">
        <v>154</v>
      </c>
      <c r="C21" s="176" t="s">
        <v>155</v>
      </c>
      <c r="D21" s="164" t="s">
        <v>146</v>
      </c>
      <c r="E21" s="165">
        <v>16</v>
      </c>
      <c r="F21" s="243"/>
      <c r="G21" s="166">
        <f>E21*F21</f>
        <v>0</v>
      </c>
      <c r="H21" s="166">
        <v>515.16</v>
      </c>
      <c r="I21" s="166">
        <v>8242.56</v>
      </c>
      <c r="J21" s="166">
        <v>174.84</v>
      </c>
      <c r="K21" s="166">
        <v>2797.44</v>
      </c>
      <c r="L21" s="166">
        <v>21</v>
      </c>
      <c r="M21" s="166">
        <v>13358.4</v>
      </c>
      <c r="N21" s="165">
        <v>0</v>
      </c>
      <c r="O21" s="165">
        <v>0</v>
      </c>
      <c r="P21" s="165">
        <v>0</v>
      </c>
      <c r="Q21" s="165">
        <v>0</v>
      </c>
      <c r="R21" s="166"/>
      <c r="S21" s="166" t="s">
        <v>133</v>
      </c>
      <c r="T21" s="167" t="s">
        <v>133</v>
      </c>
      <c r="U21" s="152">
        <v>0.28000000000000003</v>
      </c>
      <c r="V21" s="152">
        <v>4.4800000000000004</v>
      </c>
      <c r="W21" s="152"/>
      <c r="X21" s="152" t="s">
        <v>134</v>
      </c>
      <c r="Y21" s="152" t="s">
        <v>135</v>
      </c>
      <c r="Z21" s="146"/>
      <c r="AA21" s="146"/>
      <c r="AB21" s="146"/>
      <c r="AC21" s="146"/>
      <c r="AD21" s="146"/>
      <c r="AE21" s="146"/>
      <c r="AF21" s="146"/>
      <c r="AG21" s="146" t="s">
        <v>136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49"/>
      <c r="B22" s="150"/>
      <c r="C22" s="177" t="s">
        <v>156</v>
      </c>
      <c r="D22" s="153"/>
      <c r="E22" s="154">
        <v>16</v>
      </c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6"/>
      <c r="AA22" s="146"/>
      <c r="AB22" s="146"/>
      <c r="AC22" s="146"/>
      <c r="AD22" s="146"/>
      <c r="AE22" s="146"/>
      <c r="AF22" s="146"/>
      <c r="AG22" s="146" t="s">
        <v>138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x14ac:dyDescent="0.2">
      <c r="A23" s="168">
        <v>6</v>
      </c>
      <c r="B23" s="169" t="s">
        <v>157</v>
      </c>
      <c r="C23" s="178" t="s">
        <v>158</v>
      </c>
      <c r="D23" s="170" t="s">
        <v>159</v>
      </c>
      <c r="E23" s="171">
        <v>2</v>
      </c>
      <c r="F23" s="244"/>
      <c r="G23" s="166">
        <f>E23*F23</f>
        <v>0</v>
      </c>
      <c r="H23" s="172">
        <v>0</v>
      </c>
      <c r="I23" s="172">
        <v>0</v>
      </c>
      <c r="J23" s="172">
        <v>577.5</v>
      </c>
      <c r="K23" s="172">
        <v>1155</v>
      </c>
      <c r="L23" s="172">
        <v>21</v>
      </c>
      <c r="M23" s="172">
        <v>1397.55</v>
      </c>
      <c r="N23" s="171">
        <v>0</v>
      </c>
      <c r="O23" s="171">
        <v>0</v>
      </c>
      <c r="P23" s="171">
        <v>0</v>
      </c>
      <c r="Q23" s="171">
        <v>0</v>
      </c>
      <c r="R23" s="172"/>
      <c r="S23" s="172" t="s">
        <v>160</v>
      </c>
      <c r="T23" s="173" t="s">
        <v>161</v>
      </c>
      <c r="U23" s="152">
        <v>0</v>
      </c>
      <c r="V23" s="152">
        <v>0</v>
      </c>
      <c r="W23" s="152"/>
      <c r="X23" s="152" t="s">
        <v>134</v>
      </c>
      <c r="Y23" s="152" t="s">
        <v>135</v>
      </c>
      <c r="Z23" s="146"/>
      <c r="AA23" s="146"/>
      <c r="AB23" s="146"/>
      <c r="AC23" s="146"/>
      <c r="AD23" s="146"/>
      <c r="AE23" s="146"/>
      <c r="AF23" s="146"/>
      <c r="AG23" s="146" t="s">
        <v>136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x14ac:dyDescent="0.2">
      <c r="A24" s="156" t="s">
        <v>128</v>
      </c>
      <c r="B24" s="157" t="s">
        <v>62</v>
      </c>
      <c r="C24" s="175" t="s">
        <v>63</v>
      </c>
      <c r="D24" s="158"/>
      <c r="E24" s="159"/>
      <c r="F24" s="160"/>
      <c r="G24" s="160">
        <f>G25+G26+G27+G29</f>
        <v>0</v>
      </c>
      <c r="H24" s="160"/>
      <c r="I24" s="160">
        <v>6153.44</v>
      </c>
      <c r="J24" s="160"/>
      <c r="K24" s="160">
        <v>22443.66</v>
      </c>
      <c r="L24" s="160"/>
      <c r="M24" s="160"/>
      <c r="N24" s="159"/>
      <c r="O24" s="159"/>
      <c r="P24" s="159"/>
      <c r="Q24" s="159"/>
      <c r="R24" s="160"/>
      <c r="S24" s="160"/>
      <c r="T24" s="161"/>
      <c r="U24" s="155"/>
      <c r="V24" s="155"/>
      <c r="W24" s="155"/>
      <c r="X24" s="155"/>
      <c r="Y24" s="155"/>
      <c r="AG24" t="s">
        <v>129</v>
      </c>
    </row>
    <row r="25" spans="1:60" x14ac:dyDescent="0.2">
      <c r="A25" s="168">
        <v>7</v>
      </c>
      <c r="B25" s="169" t="s">
        <v>162</v>
      </c>
      <c r="C25" s="178" t="s">
        <v>163</v>
      </c>
      <c r="D25" s="170" t="s">
        <v>164</v>
      </c>
      <c r="E25" s="171">
        <v>200</v>
      </c>
      <c r="F25" s="244"/>
      <c r="G25" s="166">
        <f t="shared" ref="G25:G27" si="0">E25*F25</f>
        <v>0</v>
      </c>
      <c r="H25" s="172">
        <v>21.18</v>
      </c>
      <c r="I25" s="172">
        <v>4236</v>
      </c>
      <c r="J25" s="172">
        <v>85.32</v>
      </c>
      <c r="K25" s="172">
        <v>17064</v>
      </c>
      <c r="L25" s="172">
        <v>21</v>
      </c>
      <c r="M25" s="172">
        <v>25773</v>
      </c>
      <c r="N25" s="171">
        <v>0</v>
      </c>
      <c r="O25" s="171">
        <v>0</v>
      </c>
      <c r="P25" s="171">
        <v>1E-3</v>
      </c>
      <c r="Q25" s="171">
        <v>0.2</v>
      </c>
      <c r="R25" s="172"/>
      <c r="S25" s="172" t="s">
        <v>133</v>
      </c>
      <c r="T25" s="173" t="s">
        <v>133</v>
      </c>
      <c r="U25" s="152">
        <v>0.15</v>
      </c>
      <c r="V25" s="152">
        <v>30</v>
      </c>
      <c r="W25" s="152"/>
      <c r="X25" s="152" t="s">
        <v>134</v>
      </c>
      <c r="Y25" s="152" t="s">
        <v>135</v>
      </c>
      <c r="Z25" s="146"/>
      <c r="AA25" s="146"/>
      <c r="AB25" s="146"/>
      <c r="AC25" s="146"/>
      <c r="AD25" s="146"/>
      <c r="AE25" s="146"/>
      <c r="AF25" s="146"/>
      <c r="AG25" s="146" t="s">
        <v>136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x14ac:dyDescent="0.2">
      <c r="A26" s="168">
        <v>8</v>
      </c>
      <c r="B26" s="169" t="s">
        <v>165</v>
      </c>
      <c r="C26" s="178" t="s">
        <v>166</v>
      </c>
      <c r="D26" s="170" t="s">
        <v>146</v>
      </c>
      <c r="E26" s="171">
        <v>2</v>
      </c>
      <c r="F26" s="244"/>
      <c r="G26" s="166">
        <f t="shared" si="0"/>
        <v>0</v>
      </c>
      <c r="H26" s="172">
        <v>0</v>
      </c>
      <c r="I26" s="172">
        <v>0</v>
      </c>
      <c r="J26" s="172">
        <v>23</v>
      </c>
      <c r="K26" s="172">
        <v>46</v>
      </c>
      <c r="L26" s="172">
        <v>21</v>
      </c>
      <c r="M26" s="172">
        <v>55.66</v>
      </c>
      <c r="N26" s="171">
        <v>0</v>
      </c>
      <c r="O26" s="171">
        <v>0</v>
      </c>
      <c r="P26" s="171">
        <v>0.08</v>
      </c>
      <c r="Q26" s="171">
        <v>0.16</v>
      </c>
      <c r="R26" s="172"/>
      <c r="S26" s="172" t="s">
        <v>133</v>
      </c>
      <c r="T26" s="173" t="s">
        <v>133</v>
      </c>
      <c r="U26" s="152">
        <v>0.05</v>
      </c>
      <c r="V26" s="152">
        <v>0.1</v>
      </c>
      <c r="W26" s="152"/>
      <c r="X26" s="152" t="s">
        <v>134</v>
      </c>
      <c r="Y26" s="152" t="s">
        <v>135</v>
      </c>
      <c r="Z26" s="146"/>
      <c r="AA26" s="146"/>
      <c r="AB26" s="146"/>
      <c r="AC26" s="146"/>
      <c r="AD26" s="146"/>
      <c r="AE26" s="146"/>
      <c r="AF26" s="146"/>
      <c r="AG26" s="146" t="s">
        <v>136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x14ac:dyDescent="0.2">
      <c r="A27" s="162">
        <v>9</v>
      </c>
      <c r="B27" s="163" t="s">
        <v>167</v>
      </c>
      <c r="C27" s="176" t="s">
        <v>168</v>
      </c>
      <c r="D27" s="164" t="s">
        <v>169</v>
      </c>
      <c r="E27" s="165">
        <v>3.2</v>
      </c>
      <c r="F27" s="243"/>
      <c r="G27" s="166">
        <f t="shared" si="0"/>
        <v>0</v>
      </c>
      <c r="H27" s="166">
        <v>599.20000000000005</v>
      </c>
      <c r="I27" s="166">
        <v>1917.4400000000003</v>
      </c>
      <c r="J27" s="166">
        <v>1610.8</v>
      </c>
      <c r="K27" s="166">
        <v>5154.5600000000004</v>
      </c>
      <c r="L27" s="166">
        <v>21</v>
      </c>
      <c r="M27" s="166">
        <v>8557.1200000000008</v>
      </c>
      <c r="N27" s="165">
        <v>0</v>
      </c>
      <c r="O27" s="165">
        <v>0</v>
      </c>
      <c r="P27" s="165">
        <v>6.4000000000000005E-4</v>
      </c>
      <c r="Q27" s="165">
        <v>2.0480000000000003E-3</v>
      </c>
      <c r="R27" s="166"/>
      <c r="S27" s="166" t="s">
        <v>133</v>
      </c>
      <c r="T27" s="167" t="s">
        <v>133</v>
      </c>
      <c r="U27" s="152">
        <v>2.4</v>
      </c>
      <c r="V27" s="152">
        <v>7.68</v>
      </c>
      <c r="W27" s="152"/>
      <c r="X27" s="152" t="s">
        <v>134</v>
      </c>
      <c r="Y27" s="152" t="s">
        <v>135</v>
      </c>
      <c r="Z27" s="146"/>
      <c r="AA27" s="146"/>
      <c r="AB27" s="146"/>
      <c r="AC27" s="146"/>
      <c r="AD27" s="146"/>
      <c r="AE27" s="146"/>
      <c r="AF27" s="146"/>
      <c r="AG27" s="146" t="s">
        <v>136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49"/>
      <c r="B28" s="150"/>
      <c r="C28" s="177" t="s">
        <v>170</v>
      </c>
      <c r="D28" s="153"/>
      <c r="E28" s="154">
        <v>3.2</v>
      </c>
      <c r="F28" s="152"/>
      <c r="G28" s="152"/>
      <c r="H28" s="152"/>
      <c r="I28" s="152"/>
      <c r="J28" s="152"/>
      <c r="K28" s="152"/>
      <c r="L28" s="152"/>
      <c r="M28" s="152"/>
      <c r="N28" s="151"/>
      <c r="O28" s="151"/>
      <c r="P28" s="151"/>
      <c r="Q28" s="151"/>
      <c r="R28" s="152"/>
      <c r="S28" s="152"/>
      <c r="T28" s="152"/>
      <c r="U28" s="152"/>
      <c r="V28" s="152"/>
      <c r="W28" s="152"/>
      <c r="X28" s="152"/>
      <c r="Y28" s="152"/>
      <c r="Z28" s="146"/>
      <c r="AA28" s="146"/>
      <c r="AB28" s="146"/>
      <c r="AC28" s="146"/>
      <c r="AD28" s="146"/>
      <c r="AE28" s="146"/>
      <c r="AF28" s="146"/>
      <c r="AG28" s="146" t="s">
        <v>138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x14ac:dyDescent="0.2">
      <c r="A29" s="162">
        <v>10</v>
      </c>
      <c r="B29" s="163" t="s">
        <v>171</v>
      </c>
      <c r="C29" s="176" t="s">
        <v>172</v>
      </c>
      <c r="D29" s="164" t="s">
        <v>146</v>
      </c>
      <c r="E29" s="165">
        <v>3</v>
      </c>
      <c r="F29" s="243"/>
      <c r="G29" s="166">
        <f>E29*F29</f>
        <v>0</v>
      </c>
      <c r="H29" s="166">
        <v>0</v>
      </c>
      <c r="I29" s="166">
        <v>0</v>
      </c>
      <c r="J29" s="166">
        <v>59.7</v>
      </c>
      <c r="K29" s="166">
        <v>179.10000000000002</v>
      </c>
      <c r="L29" s="166">
        <v>21</v>
      </c>
      <c r="M29" s="166">
        <v>216.71099999999998</v>
      </c>
      <c r="N29" s="165">
        <v>0</v>
      </c>
      <c r="O29" s="165">
        <v>0</v>
      </c>
      <c r="P29" s="165">
        <v>2E-3</v>
      </c>
      <c r="Q29" s="165">
        <v>6.0000000000000001E-3</v>
      </c>
      <c r="R29" s="166"/>
      <c r="S29" s="166" t="s">
        <v>133</v>
      </c>
      <c r="T29" s="167" t="s">
        <v>133</v>
      </c>
      <c r="U29" s="152">
        <v>0.13</v>
      </c>
      <c r="V29" s="152">
        <v>0.39</v>
      </c>
      <c r="W29" s="152"/>
      <c r="X29" s="152" t="s">
        <v>134</v>
      </c>
      <c r="Y29" s="152" t="s">
        <v>135</v>
      </c>
      <c r="Z29" s="146"/>
      <c r="AA29" s="146"/>
      <c r="AB29" s="146"/>
      <c r="AC29" s="146"/>
      <c r="AD29" s="146"/>
      <c r="AE29" s="146"/>
      <c r="AF29" s="146"/>
      <c r="AG29" s="146" t="s">
        <v>136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49"/>
      <c r="B30" s="150"/>
      <c r="C30" s="177" t="s">
        <v>173</v>
      </c>
      <c r="D30" s="153"/>
      <c r="E30" s="154">
        <v>3</v>
      </c>
      <c r="F30" s="152"/>
      <c r="G30" s="152"/>
      <c r="H30" s="152"/>
      <c r="I30" s="152"/>
      <c r="J30" s="152"/>
      <c r="K30" s="152"/>
      <c r="L30" s="152"/>
      <c r="M30" s="152"/>
      <c r="N30" s="151"/>
      <c r="O30" s="151"/>
      <c r="P30" s="151"/>
      <c r="Q30" s="151"/>
      <c r="R30" s="152"/>
      <c r="S30" s="152"/>
      <c r="T30" s="152"/>
      <c r="U30" s="152"/>
      <c r="V30" s="152"/>
      <c r="W30" s="152"/>
      <c r="X30" s="152"/>
      <c r="Y30" s="152"/>
      <c r="Z30" s="146"/>
      <c r="AA30" s="146"/>
      <c r="AB30" s="146"/>
      <c r="AC30" s="146"/>
      <c r="AD30" s="146"/>
      <c r="AE30" s="146"/>
      <c r="AF30" s="146"/>
      <c r="AG30" s="146" t="s">
        <v>138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x14ac:dyDescent="0.2">
      <c r="A31" s="156" t="s">
        <v>128</v>
      </c>
      <c r="B31" s="157" t="s">
        <v>64</v>
      </c>
      <c r="C31" s="175" t="s">
        <v>65</v>
      </c>
      <c r="D31" s="158"/>
      <c r="E31" s="159"/>
      <c r="F31" s="160"/>
      <c r="G31" s="160">
        <f>G32</f>
        <v>0</v>
      </c>
      <c r="H31" s="160"/>
      <c r="I31" s="160">
        <v>0</v>
      </c>
      <c r="J31" s="160"/>
      <c r="K31" s="160">
        <v>1270.4000000000001</v>
      </c>
      <c r="L31" s="160"/>
      <c r="M31" s="160"/>
      <c r="N31" s="159"/>
      <c r="O31" s="159"/>
      <c r="P31" s="159"/>
      <c r="Q31" s="159"/>
      <c r="R31" s="160"/>
      <c r="S31" s="160"/>
      <c r="T31" s="161"/>
      <c r="U31" s="155"/>
      <c r="V31" s="155"/>
      <c r="W31" s="155"/>
      <c r="X31" s="155"/>
      <c r="Y31" s="155"/>
      <c r="AG31" t="s">
        <v>129</v>
      </c>
    </row>
    <row r="32" spans="1:60" x14ac:dyDescent="0.2">
      <c r="A32" s="162">
        <v>11</v>
      </c>
      <c r="B32" s="163" t="s">
        <v>174</v>
      </c>
      <c r="C32" s="176" t="s">
        <v>175</v>
      </c>
      <c r="D32" s="164" t="s">
        <v>132</v>
      </c>
      <c r="E32" s="165">
        <v>1.6</v>
      </c>
      <c r="F32" s="243"/>
      <c r="G32" s="166">
        <f>E32*F32</f>
        <v>0</v>
      </c>
      <c r="H32" s="166">
        <v>0</v>
      </c>
      <c r="I32" s="166">
        <v>0</v>
      </c>
      <c r="J32" s="166">
        <v>794</v>
      </c>
      <c r="K32" s="166">
        <v>1270.4000000000001</v>
      </c>
      <c r="L32" s="166">
        <v>21</v>
      </c>
      <c r="M32" s="166">
        <v>1537.1840000000002</v>
      </c>
      <c r="N32" s="165">
        <v>0</v>
      </c>
      <c r="O32" s="165">
        <v>0</v>
      </c>
      <c r="P32" s="165">
        <v>8.8999999999999999E-3</v>
      </c>
      <c r="Q32" s="165">
        <v>1.4240000000000001E-2</v>
      </c>
      <c r="R32" s="166"/>
      <c r="S32" s="166" t="s">
        <v>133</v>
      </c>
      <c r="T32" s="167" t="s">
        <v>133</v>
      </c>
      <c r="U32" s="152">
        <v>1.36</v>
      </c>
      <c r="V32" s="152">
        <v>2.1760000000000002</v>
      </c>
      <c r="W32" s="152"/>
      <c r="X32" s="152" t="s">
        <v>134</v>
      </c>
      <c r="Y32" s="152" t="s">
        <v>135</v>
      </c>
      <c r="Z32" s="146"/>
      <c r="AA32" s="146"/>
      <c r="AB32" s="146"/>
      <c r="AC32" s="146"/>
      <c r="AD32" s="146"/>
      <c r="AE32" s="146"/>
      <c r="AF32" s="146"/>
      <c r="AG32" s="146" t="s">
        <v>136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49"/>
      <c r="B33" s="150"/>
      <c r="C33" s="177" t="s">
        <v>176</v>
      </c>
      <c r="D33" s="153"/>
      <c r="E33" s="154">
        <v>1.6</v>
      </c>
      <c r="F33" s="152"/>
      <c r="G33" s="152"/>
      <c r="H33" s="152"/>
      <c r="I33" s="152"/>
      <c r="J33" s="152"/>
      <c r="K33" s="152"/>
      <c r="L33" s="152"/>
      <c r="M33" s="152"/>
      <c r="N33" s="151"/>
      <c r="O33" s="151"/>
      <c r="P33" s="151"/>
      <c r="Q33" s="151"/>
      <c r="R33" s="152"/>
      <c r="S33" s="152"/>
      <c r="T33" s="152"/>
      <c r="U33" s="152"/>
      <c r="V33" s="152"/>
      <c r="W33" s="152"/>
      <c r="X33" s="152"/>
      <c r="Y33" s="152"/>
      <c r="Z33" s="146"/>
      <c r="AA33" s="146"/>
      <c r="AB33" s="146"/>
      <c r="AC33" s="146"/>
      <c r="AD33" s="146"/>
      <c r="AE33" s="146"/>
      <c r="AF33" s="146"/>
      <c r="AG33" s="146" t="s">
        <v>138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x14ac:dyDescent="0.2">
      <c r="A34" s="156" t="s">
        <v>128</v>
      </c>
      <c r="B34" s="157" t="s">
        <v>66</v>
      </c>
      <c r="C34" s="175" t="s">
        <v>67</v>
      </c>
      <c r="D34" s="158"/>
      <c r="E34" s="159"/>
      <c r="F34" s="160"/>
      <c r="G34" s="160">
        <f>G35</f>
        <v>0</v>
      </c>
      <c r="H34" s="160"/>
      <c r="I34" s="160">
        <v>0</v>
      </c>
      <c r="J34" s="160"/>
      <c r="K34" s="160">
        <v>1387.38</v>
      </c>
      <c r="L34" s="160"/>
      <c r="M34" s="160"/>
      <c r="N34" s="159"/>
      <c r="O34" s="159"/>
      <c r="P34" s="159"/>
      <c r="Q34" s="159"/>
      <c r="R34" s="160"/>
      <c r="S34" s="160"/>
      <c r="T34" s="161"/>
      <c r="U34" s="155"/>
      <c r="V34" s="155"/>
      <c r="W34" s="155"/>
      <c r="X34" s="155"/>
      <c r="Y34" s="155"/>
      <c r="AG34" t="s">
        <v>129</v>
      </c>
    </row>
    <row r="35" spans="1:60" x14ac:dyDescent="0.2">
      <c r="A35" s="168">
        <v>12</v>
      </c>
      <c r="B35" s="169" t="s">
        <v>177</v>
      </c>
      <c r="C35" s="178" t="s">
        <v>178</v>
      </c>
      <c r="D35" s="170" t="s">
        <v>179</v>
      </c>
      <c r="E35" s="171">
        <v>1.38185</v>
      </c>
      <c r="F35" s="244"/>
      <c r="G35" s="166">
        <f>E35*F35</f>
        <v>0</v>
      </c>
      <c r="H35" s="172">
        <v>0</v>
      </c>
      <c r="I35" s="172">
        <v>0</v>
      </c>
      <c r="J35" s="172">
        <v>1004</v>
      </c>
      <c r="K35" s="172">
        <v>1387.3774000000001</v>
      </c>
      <c r="L35" s="172">
        <v>21</v>
      </c>
      <c r="M35" s="172">
        <v>1678.7298000000001</v>
      </c>
      <c r="N35" s="171">
        <v>0</v>
      </c>
      <c r="O35" s="171">
        <v>0</v>
      </c>
      <c r="P35" s="171">
        <v>0</v>
      </c>
      <c r="Q35" s="171">
        <v>0</v>
      </c>
      <c r="R35" s="172"/>
      <c r="S35" s="172" t="s">
        <v>133</v>
      </c>
      <c r="T35" s="173" t="s">
        <v>133</v>
      </c>
      <c r="U35" s="152">
        <v>1.8919999999999999</v>
      </c>
      <c r="V35" s="152">
        <v>2.6144601999999999</v>
      </c>
      <c r="W35" s="152"/>
      <c r="X35" s="152" t="s">
        <v>180</v>
      </c>
      <c r="Y35" s="152" t="s">
        <v>135</v>
      </c>
      <c r="Z35" s="146"/>
      <c r="AA35" s="146"/>
      <c r="AB35" s="146"/>
      <c r="AC35" s="146"/>
      <c r="AD35" s="146"/>
      <c r="AE35" s="146"/>
      <c r="AF35" s="146"/>
      <c r="AG35" s="146" t="s">
        <v>181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x14ac:dyDescent="0.2">
      <c r="A36" s="156" t="s">
        <v>128</v>
      </c>
      <c r="B36" s="157" t="s">
        <v>68</v>
      </c>
      <c r="C36" s="175" t="s">
        <v>69</v>
      </c>
      <c r="D36" s="158"/>
      <c r="E36" s="159"/>
      <c r="F36" s="160"/>
      <c r="G36" s="160">
        <f>G37+G39</f>
        <v>0</v>
      </c>
      <c r="H36" s="160"/>
      <c r="I36" s="160">
        <v>0</v>
      </c>
      <c r="J36" s="160"/>
      <c r="K36" s="160">
        <v>2107.25</v>
      </c>
      <c r="L36" s="160"/>
      <c r="M36" s="160"/>
      <c r="N36" s="159"/>
      <c r="O36" s="159"/>
      <c r="P36" s="159"/>
      <c r="Q36" s="159"/>
      <c r="R36" s="160"/>
      <c r="S36" s="160"/>
      <c r="T36" s="161"/>
      <c r="U36" s="155"/>
      <c r="V36" s="155"/>
      <c r="W36" s="155"/>
      <c r="X36" s="155"/>
      <c r="Y36" s="155"/>
      <c r="AG36" t="s">
        <v>129</v>
      </c>
    </row>
    <row r="37" spans="1:60" x14ac:dyDescent="0.2">
      <c r="A37" s="162">
        <v>13</v>
      </c>
      <c r="B37" s="163" t="s">
        <v>182</v>
      </c>
      <c r="C37" s="176" t="s">
        <v>183</v>
      </c>
      <c r="D37" s="164" t="s">
        <v>184</v>
      </c>
      <c r="E37" s="165">
        <v>1</v>
      </c>
      <c r="F37" s="243"/>
      <c r="G37" s="166">
        <f>E37*F37</f>
        <v>0</v>
      </c>
      <c r="H37" s="166">
        <v>0</v>
      </c>
      <c r="I37" s="166">
        <v>0</v>
      </c>
      <c r="J37" s="166">
        <v>2100</v>
      </c>
      <c r="K37" s="166">
        <v>2100</v>
      </c>
      <c r="L37" s="166">
        <v>21</v>
      </c>
      <c r="M37" s="166">
        <v>2541</v>
      </c>
      <c r="N37" s="165">
        <v>5.0000000000000001E-3</v>
      </c>
      <c r="O37" s="165">
        <v>5.0000000000000001E-3</v>
      </c>
      <c r="P37" s="165">
        <v>0</v>
      </c>
      <c r="Q37" s="165">
        <v>0</v>
      </c>
      <c r="R37" s="166"/>
      <c r="S37" s="166" t="s">
        <v>160</v>
      </c>
      <c r="T37" s="167" t="s">
        <v>161</v>
      </c>
      <c r="U37" s="152">
        <v>0</v>
      </c>
      <c r="V37" s="152">
        <v>0</v>
      </c>
      <c r="W37" s="152"/>
      <c r="X37" s="152" t="s">
        <v>134</v>
      </c>
      <c r="Y37" s="152" t="s">
        <v>135</v>
      </c>
      <c r="Z37" s="146"/>
      <c r="AA37" s="146"/>
      <c r="AB37" s="146"/>
      <c r="AC37" s="146"/>
      <c r="AD37" s="146"/>
      <c r="AE37" s="146"/>
      <c r="AF37" s="146"/>
      <c r="AG37" s="146" t="s">
        <v>136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49"/>
      <c r="B38" s="150"/>
      <c r="C38" s="303" t="s">
        <v>185</v>
      </c>
      <c r="D38" s="304"/>
      <c r="E38" s="304"/>
      <c r="F38" s="304"/>
      <c r="G38" s="304"/>
      <c r="H38" s="152"/>
      <c r="I38" s="152"/>
      <c r="J38" s="152"/>
      <c r="K38" s="152"/>
      <c r="L38" s="152"/>
      <c r="M38" s="152"/>
      <c r="N38" s="151"/>
      <c r="O38" s="151"/>
      <c r="P38" s="151"/>
      <c r="Q38" s="151"/>
      <c r="R38" s="152"/>
      <c r="S38" s="152"/>
      <c r="T38" s="152"/>
      <c r="U38" s="152"/>
      <c r="V38" s="152"/>
      <c r="W38" s="152"/>
      <c r="X38" s="152"/>
      <c r="Y38" s="152"/>
      <c r="Z38" s="146"/>
      <c r="AA38" s="146"/>
      <c r="AB38" s="146"/>
      <c r="AC38" s="146"/>
      <c r="AD38" s="146"/>
      <c r="AE38" s="146"/>
      <c r="AF38" s="146"/>
      <c r="AG38" s="146" t="s">
        <v>148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x14ac:dyDescent="0.2">
      <c r="A39" s="168">
        <v>14</v>
      </c>
      <c r="B39" s="169" t="s">
        <v>186</v>
      </c>
      <c r="C39" s="178" t="s">
        <v>187</v>
      </c>
      <c r="D39" s="170" t="s">
        <v>179</v>
      </c>
      <c r="E39" s="171">
        <v>5.0000000000000001E-3</v>
      </c>
      <c r="F39" s="244"/>
      <c r="G39" s="166">
        <f>E39*F39</f>
        <v>0</v>
      </c>
      <c r="H39" s="172">
        <v>0</v>
      </c>
      <c r="I39" s="172">
        <v>0</v>
      </c>
      <c r="J39" s="172">
        <v>1450</v>
      </c>
      <c r="K39" s="172">
        <v>7.25</v>
      </c>
      <c r="L39" s="172">
        <v>21</v>
      </c>
      <c r="M39" s="172">
        <v>8.7725000000000009</v>
      </c>
      <c r="N39" s="171">
        <v>0</v>
      </c>
      <c r="O39" s="171">
        <v>0</v>
      </c>
      <c r="P39" s="171">
        <v>0</v>
      </c>
      <c r="Q39" s="171">
        <v>0</v>
      </c>
      <c r="R39" s="172"/>
      <c r="S39" s="172" t="s">
        <v>133</v>
      </c>
      <c r="T39" s="173" t="s">
        <v>133</v>
      </c>
      <c r="U39" s="152">
        <v>1.5980000000000001</v>
      </c>
      <c r="V39" s="152">
        <v>7.9900000000000006E-3</v>
      </c>
      <c r="W39" s="152"/>
      <c r="X39" s="152" t="s">
        <v>180</v>
      </c>
      <c r="Y39" s="152" t="s">
        <v>135</v>
      </c>
      <c r="Z39" s="146"/>
      <c r="AA39" s="146"/>
      <c r="AB39" s="146"/>
      <c r="AC39" s="146"/>
      <c r="AD39" s="146"/>
      <c r="AE39" s="146"/>
      <c r="AF39" s="146"/>
      <c r="AG39" s="146" t="s">
        <v>181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x14ac:dyDescent="0.2">
      <c r="A40" s="156" t="s">
        <v>128</v>
      </c>
      <c r="B40" s="157" t="s">
        <v>70</v>
      </c>
      <c r="C40" s="175" t="s">
        <v>71</v>
      </c>
      <c r="D40" s="158"/>
      <c r="E40" s="159"/>
      <c r="F40" s="160"/>
      <c r="G40" s="160">
        <f>G41+G44</f>
        <v>0</v>
      </c>
      <c r="H40" s="160"/>
      <c r="I40" s="160">
        <v>59281.99</v>
      </c>
      <c r="J40" s="160"/>
      <c r="K40" s="160">
        <v>61319.41</v>
      </c>
      <c r="L40" s="160"/>
      <c r="M40" s="160"/>
      <c r="N40" s="159"/>
      <c r="O40" s="159"/>
      <c r="P40" s="159"/>
      <c r="Q40" s="159"/>
      <c r="R40" s="160"/>
      <c r="S40" s="160"/>
      <c r="T40" s="161"/>
      <c r="U40" s="155"/>
      <c r="V40" s="155"/>
      <c r="W40" s="155"/>
      <c r="X40" s="155"/>
      <c r="Y40" s="155"/>
      <c r="AG40" t="s">
        <v>129</v>
      </c>
    </row>
    <row r="41" spans="1:60" ht="33.75" x14ac:dyDescent="0.2">
      <c r="A41" s="162">
        <v>15</v>
      </c>
      <c r="B41" s="163" t="s">
        <v>188</v>
      </c>
      <c r="C41" s="176" t="s">
        <v>189</v>
      </c>
      <c r="D41" s="164" t="s">
        <v>132</v>
      </c>
      <c r="E41" s="165">
        <v>94.245000000000005</v>
      </c>
      <c r="F41" s="243"/>
      <c r="G41" s="166">
        <f>E41*F41</f>
        <v>0</v>
      </c>
      <c r="H41" s="166">
        <v>629.02</v>
      </c>
      <c r="I41" s="166">
        <v>59281.9899</v>
      </c>
      <c r="J41" s="166">
        <v>647.98</v>
      </c>
      <c r="K41" s="166">
        <v>61068.875100000005</v>
      </c>
      <c r="L41" s="166">
        <v>21</v>
      </c>
      <c r="M41" s="166">
        <v>145624.5527</v>
      </c>
      <c r="N41" s="165">
        <v>1.6900000000000001E-3</v>
      </c>
      <c r="O41" s="165">
        <v>0.15927405000000003</v>
      </c>
      <c r="P41" s="165">
        <v>0</v>
      </c>
      <c r="Q41" s="165">
        <v>0</v>
      </c>
      <c r="R41" s="166"/>
      <c r="S41" s="166" t="s">
        <v>133</v>
      </c>
      <c r="T41" s="167" t="s">
        <v>133</v>
      </c>
      <c r="U41" s="152">
        <v>1.01</v>
      </c>
      <c r="V41" s="152">
        <v>95.187449999999998</v>
      </c>
      <c r="W41" s="152"/>
      <c r="X41" s="152" t="s">
        <v>134</v>
      </c>
      <c r="Y41" s="152" t="s">
        <v>135</v>
      </c>
      <c r="Z41" s="146"/>
      <c r="AA41" s="146"/>
      <c r="AB41" s="146"/>
      <c r="AC41" s="146"/>
      <c r="AD41" s="146"/>
      <c r="AE41" s="146"/>
      <c r="AF41" s="146"/>
      <c r="AG41" s="146" t="s">
        <v>136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49"/>
      <c r="B42" s="150"/>
      <c r="C42" s="303" t="s">
        <v>190</v>
      </c>
      <c r="D42" s="304"/>
      <c r="E42" s="304"/>
      <c r="F42" s="304"/>
      <c r="G42" s="304"/>
      <c r="H42" s="152"/>
      <c r="I42" s="152"/>
      <c r="J42" s="152"/>
      <c r="K42" s="152"/>
      <c r="L42" s="152"/>
      <c r="M42" s="152"/>
      <c r="N42" s="151"/>
      <c r="O42" s="151"/>
      <c r="P42" s="151"/>
      <c r="Q42" s="151"/>
      <c r="R42" s="152"/>
      <c r="S42" s="152"/>
      <c r="T42" s="152"/>
      <c r="U42" s="152"/>
      <c r="V42" s="152"/>
      <c r="W42" s="152"/>
      <c r="X42" s="152"/>
      <c r="Y42" s="152"/>
      <c r="Z42" s="146"/>
      <c r="AA42" s="146"/>
      <c r="AB42" s="146"/>
      <c r="AC42" s="146"/>
      <c r="AD42" s="146"/>
      <c r="AE42" s="146"/>
      <c r="AF42" s="146"/>
      <c r="AG42" s="146" t="s">
        <v>148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49"/>
      <c r="B43" s="150"/>
      <c r="C43" s="177" t="s">
        <v>191</v>
      </c>
      <c r="D43" s="153"/>
      <c r="E43" s="154">
        <v>94.245000000000005</v>
      </c>
      <c r="F43" s="152"/>
      <c r="G43" s="152"/>
      <c r="H43" s="152"/>
      <c r="I43" s="152"/>
      <c r="J43" s="152"/>
      <c r="K43" s="152"/>
      <c r="L43" s="152"/>
      <c r="M43" s="152"/>
      <c r="N43" s="151"/>
      <c r="O43" s="151"/>
      <c r="P43" s="151"/>
      <c r="Q43" s="151"/>
      <c r="R43" s="152"/>
      <c r="S43" s="152"/>
      <c r="T43" s="152"/>
      <c r="U43" s="152"/>
      <c r="V43" s="152"/>
      <c r="W43" s="152"/>
      <c r="X43" s="152"/>
      <c r="Y43" s="152"/>
      <c r="Z43" s="146"/>
      <c r="AA43" s="146"/>
      <c r="AB43" s="146"/>
      <c r="AC43" s="146"/>
      <c r="AD43" s="146"/>
      <c r="AE43" s="146"/>
      <c r="AF43" s="146"/>
      <c r="AG43" s="146" t="s">
        <v>138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x14ac:dyDescent="0.2">
      <c r="A44" s="168">
        <v>16</v>
      </c>
      <c r="B44" s="169" t="s">
        <v>192</v>
      </c>
      <c r="C44" s="178" t="s">
        <v>193</v>
      </c>
      <c r="D44" s="170" t="s">
        <v>179</v>
      </c>
      <c r="E44" s="171">
        <v>0.15926999999999999</v>
      </c>
      <c r="F44" s="244"/>
      <c r="G44" s="166">
        <f>E44*F44</f>
        <v>0</v>
      </c>
      <c r="H44" s="172">
        <v>0</v>
      </c>
      <c r="I44" s="172">
        <v>0</v>
      </c>
      <c r="J44" s="172">
        <v>1573</v>
      </c>
      <c r="K44" s="172">
        <v>250.53171</v>
      </c>
      <c r="L44" s="172">
        <v>21</v>
      </c>
      <c r="M44" s="172">
        <v>303.1413</v>
      </c>
      <c r="N44" s="171">
        <v>0</v>
      </c>
      <c r="O44" s="171">
        <v>0</v>
      </c>
      <c r="P44" s="171">
        <v>0</v>
      </c>
      <c r="Q44" s="171">
        <v>0</v>
      </c>
      <c r="R44" s="172"/>
      <c r="S44" s="172" t="s">
        <v>133</v>
      </c>
      <c r="T44" s="173" t="s">
        <v>133</v>
      </c>
      <c r="U44" s="152">
        <v>1.609</v>
      </c>
      <c r="V44" s="152">
        <v>0.25626543000000002</v>
      </c>
      <c r="W44" s="152"/>
      <c r="X44" s="152" t="s">
        <v>180</v>
      </c>
      <c r="Y44" s="152" t="s">
        <v>135</v>
      </c>
      <c r="Z44" s="146"/>
      <c r="AA44" s="146"/>
      <c r="AB44" s="146"/>
      <c r="AC44" s="146"/>
      <c r="AD44" s="146"/>
      <c r="AE44" s="146"/>
      <c r="AF44" s="146"/>
      <c r="AG44" s="146" t="s">
        <v>181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x14ac:dyDescent="0.2">
      <c r="A45" s="156" t="s">
        <v>128</v>
      </c>
      <c r="B45" s="157" t="s">
        <v>72</v>
      </c>
      <c r="C45" s="175" t="s">
        <v>73</v>
      </c>
      <c r="D45" s="158"/>
      <c r="E45" s="159"/>
      <c r="F45" s="160"/>
      <c r="G45" s="160">
        <f>G46+G49+G51+G55+G58+G60+G62+G65+G67</f>
        <v>0</v>
      </c>
      <c r="H45" s="160"/>
      <c r="I45" s="160">
        <v>121578.79</v>
      </c>
      <c r="J45" s="160"/>
      <c r="K45" s="160">
        <v>41022.61</v>
      </c>
      <c r="L45" s="160"/>
      <c r="M45" s="160"/>
      <c r="N45" s="159"/>
      <c r="O45" s="159"/>
      <c r="P45" s="159"/>
      <c r="Q45" s="159"/>
      <c r="R45" s="160"/>
      <c r="S45" s="160"/>
      <c r="T45" s="161"/>
      <c r="U45" s="155"/>
      <c r="V45" s="155"/>
      <c r="W45" s="155"/>
      <c r="X45" s="155"/>
      <c r="Y45" s="155"/>
      <c r="AG45" t="s">
        <v>129</v>
      </c>
    </row>
    <row r="46" spans="1:60" ht="22.5" x14ac:dyDescent="0.2">
      <c r="A46" s="162">
        <v>17</v>
      </c>
      <c r="B46" s="163" t="s">
        <v>194</v>
      </c>
      <c r="C46" s="176" t="s">
        <v>195</v>
      </c>
      <c r="D46" s="164" t="s">
        <v>132</v>
      </c>
      <c r="E46" s="165">
        <v>88.162499999999994</v>
      </c>
      <c r="F46" s="243"/>
      <c r="G46" s="166">
        <f>E46*F46</f>
        <v>0</v>
      </c>
      <c r="H46" s="166">
        <v>6.65</v>
      </c>
      <c r="I46" s="166">
        <v>586.28062499999999</v>
      </c>
      <c r="J46" s="166">
        <v>113.85</v>
      </c>
      <c r="K46" s="166">
        <v>10037.300624999998</v>
      </c>
      <c r="L46" s="166">
        <v>21</v>
      </c>
      <c r="M46" s="166">
        <v>12854.531800000001</v>
      </c>
      <c r="N46" s="165">
        <v>2.3000000000000001E-4</v>
      </c>
      <c r="O46" s="165">
        <v>2.0277375E-2</v>
      </c>
      <c r="P46" s="165">
        <v>0</v>
      </c>
      <c r="Q46" s="165">
        <v>0</v>
      </c>
      <c r="R46" s="166"/>
      <c r="S46" s="166" t="s">
        <v>133</v>
      </c>
      <c r="T46" s="167" t="s">
        <v>133</v>
      </c>
      <c r="U46" s="152">
        <v>0.18099999999999999</v>
      </c>
      <c r="V46" s="152">
        <v>15.957412499999998</v>
      </c>
      <c r="W46" s="152"/>
      <c r="X46" s="152" t="s">
        <v>134</v>
      </c>
      <c r="Y46" s="152" t="s">
        <v>135</v>
      </c>
      <c r="Z46" s="146"/>
      <c r="AA46" s="146"/>
      <c r="AB46" s="146"/>
      <c r="AC46" s="146"/>
      <c r="AD46" s="146"/>
      <c r="AE46" s="146"/>
      <c r="AF46" s="146"/>
      <c r="AG46" s="146" t="s">
        <v>136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49"/>
      <c r="B47" s="150"/>
      <c r="C47" s="177" t="s">
        <v>196</v>
      </c>
      <c r="D47" s="153"/>
      <c r="E47" s="154">
        <v>91.042500000000004</v>
      </c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52"/>
      <c r="Z47" s="146"/>
      <c r="AA47" s="146"/>
      <c r="AB47" s="146"/>
      <c r="AC47" s="146"/>
      <c r="AD47" s="146"/>
      <c r="AE47" s="146"/>
      <c r="AF47" s="146"/>
      <c r="AG47" s="146" t="s">
        <v>138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49"/>
      <c r="B48" s="150"/>
      <c r="C48" s="177" t="s">
        <v>139</v>
      </c>
      <c r="D48" s="153"/>
      <c r="E48" s="154">
        <v>-2.88</v>
      </c>
      <c r="F48" s="152"/>
      <c r="G48" s="152"/>
      <c r="H48" s="152"/>
      <c r="I48" s="152"/>
      <c r="J48" s="152"/>
      <c r="K48" s="152"/>
      <c r="L48" s="152"/>
      <c r="M48" s="152"/>
      <c r="N48" s="151"/>
      <c r="O48" s="151"/>
      <c r="P48" s="151"/>
      <c r="Q48" s="151"/>
      <c r="R48" s="152"/>
      <c r="S48" s="152"/>
      <c r="T48" s="152"/>
      <c r="U48" s="152"/>
      <c r="V48" s="152"/>
      <c r="W48" s="152"/>
      <c r="X48" s="152"/>
      <c r="Y48" s="152"/>
      <c r="Z48" s="146"/>
      <c r="AA48" s="146"/>
      <c r="AB48" s="146"/>
      <c r="AC48" s="146"/>
      <c r="AD48" s="146"/>
      <c r="AE48" s="146"/>
      <c r="AF48" s="146"/>
      <c r="AG48" s="146" t="s">
        <v>138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2.5" x14ac:dyDescent="0.2">
      <c r="A49" s="162">
        <v>18</v>
      </c>
      <c r="B49" s="163" t="s">
        <v>197</v>
      </c>
      <c r="C49" s="176" t="s">
        <v>198</v>
      </c>
      <c r="D49" s="164" t="s">
        <v>132</v>
      </c>
      <c r="E49" s="165">
        <v>91.042500000000004</v>
      </c>
      <c r="F49" s="243"/>
      <c r="G49" s="166">
        <f>E49*F49</f>
        <v>0</v>
      </c>
      <c r="H49" s="166">
        <v>82.99</v>
      </c>
      <c r="I49" s="166">
        <v>7555.6170750000001</v>
      </c>
      <c r="J49" s="166">
        <v>89.01</v>
      </c>
      <c r="K49" s="166">
        <v>8103.6929250000012</v>
      </c>
      <c r="L49" s="166">
        <v>21</v>
      </c>
      <c r="M49" s="166">
        <v>18947.765100000001</v>
      </c>
      <c r="N49" s="165">
        <v>2.0000000000000001E-4</v>
      </c>
      <c r="O49" s="165">
        <v>1.8208500000000002E-2</v>
      </c>
      <c r="P49" s="165">
        <v>0</v>
      </c>
      <c r="Q49" s="165">
        <v>0</v>
      </c>
      <c r="R49" s="166"/>
      <c r="S49" s="166" t="s">
        <v>133</v>
      </c>
      <c r="T49" s="167" t="s">
        <v>133</v>
      </c>
      <c r="U49" s="152">
        <v>0.14000000000000001</v>
      </c>
      <c r="V49" s="152">
        <v>12.745950000000002</v>
      </c>
      <c r="W49" s="152"/>
      <c r="X49" s="152" t="s">
        <v>134</v>
      </c>
      <c r="Y49" s="152" t="s">
        <v>135</v>
      </c>
      <c r="Z49" s="146"/>
      <c r="AA49" s="146"/>
      <c r="AB49" s="146"/>
      <c r="AC49" s="146"/>
      <c r="AD49" s="146"/>
      <c r="AE49" s="146"/>
      <c r="AF49" s="146"/>
      <c r="AG49" s="146" t="s">
        <v>136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49"/>
      <c r="B50" s="150"/>
      <c r="C50" s="177" t="s">
        <v>196</v>
      </c>
      <c r="D50" s="153"/>
      <c r="E50" s="154">
        <v>91.042500000000004</v>
      </c>
      <c r="F50" s="152"/>
      <c r="G50" s="152"/>
      <c r="H50" s="152"/>
      <c r="I50" s="152"/>
      <c r="J50" s="152"/>
      <c r="K50" s="152"/>
      <c r="L50" s="152"/>
      <c r="M50" s="152"/>
      <c r="N50" s="151"/>
      <c r="O50" s="151"/>
      <c r="P50" s="151"/>
      <c r="Q50" s="151"/>
      <c r="R50" s="152"/>
      <c r="S50" s="152"/>
      <c r="T50" s="152"/>
      <c r="U50" s="152"/>
      <c r="V50" s="152"/>
      <c r="W50" s="152"/>
      <c r="X50" s="152"/>
      <c r="Y50" s="152"/>
      <c r="Z50" s="146"/>
      <c r="AA50" s="146"/>
      <c r="AB50" s="146"/>
      <c r="AC50" s="146"/>
      <c r="AD50" s="146"/>
      <c r="AE50" s="146"/>
      <c r="AF50" s="146"/>
      <c r="AG50" s="146" t="s">
        <v>138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2.5" x14ac:dyDescent="0.2">
      <c r="A51" s="162">
        <v>19</v>
      </c>
      <c r="B51" s="163" t="s">
        <v>199</v>
      </c>
      <c r="C51" s="176" t="s">
        <v>200</v>
      </c>
      <c r="D51" s="164" t="s">
        <v>132</v>
      </c>
      <c r="E51" s="165">
        <v>55.432499999999997</v>
      </c>
      <c r="F51" s="243"/>
      <c r="G51" s="166">
        <f>E51*F51</f>
        <v>0</v>
      </c>
      <c r="H51" s="166">
        <v>6.65</v>
      </c>
      <c r="I51" s="166">
        <v>368.626125</v>
      </c>
      <c r="J51" s="166">
        <v>100.85</v>
      </c>
      <c r="K51" s="166">
        <v>5590.3676249999999</v>
      </c>
      <c r="L51" s="166">
        <v>21</v>
      </c>
      <c r="M51" s="166">
        <v>7210.3778999999995</v>
      </c>
      <c r="N51" s="165">
        <v>2.3000000000000001E-4</v>
      </c>
      <c r="O51" s="165">
        <v>1.2749475E-2</v>
      </c>
      <c r="P51" s="165">
        <v>0</v>
      </c>
      <c r="Q51" s="165">
        <v>0</v>
      </c>
      <c r="R51" s="166"/>
      <c r="S51" s="166" t="s">
        <v>133</v>
      </c>
      <c r="T51" s="167" t="s">
        <v>133</v>
      </c>
      <c r="U51" s="152">
        <v>0.161</v>
      </c>
      <c r="V51" s="152">
        <v>8.9246324999999995</v>
      </c>
      <c r="W51" s="152"/>
      <c r="X51" s="152" t="s">
        <v>134</v>
      </c>
      <c r="Y51" s="152" t="s">
        <v>135</v>
      </c>
      <c r="Z51" s="146"/>
      <c r="AA51" s="146"/>
      <c r="AB51" s="146"/>
      <c r="AC51" s="146"/>
      <c r="AD51" s="146"/>
      <c r="AE51" s="146"/>
      <c r="AF51" s="146"/>
      <c r="AG51" s="146" t="s">
        <v>136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49"/>
      <c r="B52" s="150"/>
      <c r="C52" s="303" t="s">
        <v>377</v>
      </c>
      <c r="D52" s="304"/>
      <c r="E52" s="304"/>
      <c r="F52" s="304"/>
      <c r="G52" s="304"/>
      <c r="H52" s="152"/>
      <c r="I52" s="152"/>
      <c r="J52" s="152"/>
      <c r="K52" s="152"/>
      <c r="L52" s="152"/>
      <c r="M52" s="152"/>
      <c r="N52" s="151"/>
      <c r="O52" s="151"/>
      <c r="P52" s="151"/>
      <c r="Q52" s="151"/>
      <c r="R52" s="152"/>
      <c r="S52" s="152"/>
      <c r="T52" s="152"/>
      <c r="U52" s="152"/>
      <c r="V52" s="152"/>
      <c r="W52" s="152"/>
      <c r="X52" s="152"/>
      <c r="Y52" s="152"/>
      <c r="Z52" s="146"/>
      <c r="AA52" s="146"/>
      <c r="AB52" s="146"/>
      <c r="AC52" s="146"/>
      <c r="AD52" s="146"/>
      <c r="AE52" s="146"/>
      <c r="AF52" s="146"/>
      <c r="AG52" s="146" t="s">
        <v>148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2" x14ac:dyDescent="0.2">
      <c r="A53" s="149"/>
      <c r="B53" s="150"/>
      <c r="C53" s="312" t="s">
        <v>201</v>
      </c>
      <c r="D53" s="313"/>
      <c r="E53" s="313"/>
      <c r="F53" s="313"/>
      <c r="G53" s="313"/>
      <c r="H53" s="152"/>
      <c r="I53" s="152"/>
      <c r="J53" s="152"/>
      <c r="K53" s="152"/>
      <c r="L53" s="152"/>
      <c r="M53" s="152"/>
      <c r="N53" s="151"/>
      <c r="O53" s="151"/>
      <c r="P53" s="151"/>
      <c r="Q53" s="151"/>
      <c r="R53" s="152"/>
      <c r="S53" s="152"/>
      <c r="T53" s="152"/>
      <c r="U53" s="152"/>
      <c r="V53" s="152"/>
      <c r="W53" s="152"/>
      <c r="X53" s="152"/>
      <c r="Y53" s="152"/>
      <c r="Z53" s="146"/>
      <c r="AA53" s="146"/>
      <c r="AB53" s="146"/>
      <c r="AC53" s="146"/>
      <c r="AD53" s="146"/>
      <c r="AE53" s="146"/>
      <c r="AF53" s="146"/>
      <c r="AG53" s="146" t="s">
        <v>148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49"/>
      <c r="B54" s="150"/>
      <c r="C54" s="177" t="s">
        <v>202</v>
      </c>
      <c r="D54" s="153"/>
      <c r="E54" s="154">
        <v>55.432499999999997</v>
      </c>
      <c r="F54" s="152"/>
      <c r="G54" s="152"/>
      <c r="H54" s="152"/>
      <c r="I54" s="152"/>
      <c r="J54" s="152"/>
      <c r="K54" s="152"/>
      <c r="L54" s="152"/>
      <c r="M54" s="152"/>
      <c r="N54" s="151"/>
      <c r="O54" s="151"/>
      <c r="P54" s="151"/>
      <c r="Q54" s="151"/>
      <c r="R54" s="152"/>
      <c r="S54" s="152"/>
      <c r="T54" s="152"/>
      <c r="U54" s="152"/>
      <c r="V54" s="152"/>
      <c r="W54" s="152"/>
      <c r="X54" s="152"/>
      <c r="Y54" s="152"/>
      <c r="Z54" s="146"/>
      <c r="AA54" s="146"/>
      <c r="AB54" s="146"/>
      <c r="AC54" s="146"/>
      <c r="AD54" s="146"/>
      <c r="AE54" s="146"/>
      <c r="AF54" s="146"/>
      <c r="AG54" s="146" t="s">
        <v>138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2.5" x14ac:dyDescent="0.2">
      <c r="A55" s="162">
        <v>20</v>
      </c>
      <c r="B55" s="163" t="s">
        <v>203</v>
      </c>
      <c r="C55" s="176" t="s">
        <v>204</v>
      </c>
      <c r="D55" s="164" t="s">
        <v>132</v>
      </c>
      <c r="E55" s="165">
        <v>15</v>
      </c>
      <c r="F55" s="243"/>
      <c r="G55" s="166">
        <f>E55*F55</f>
        <v>0</v>
      </c>
      <c r="H55" s="166">
        <v>888.89</v>
      </c>
      <c r="I55" s="166">
        <v>13333.35</v>
      </c>
      <c r="J55" s="166">
        <v>592.11</v>
      </c>
      <c r="K55" s="166">
        <v>8881.65</v>
      </c>
      <c r="L55" s="166">
        <v>21</v>
      </c>
      <c r="M55" s="166">
        <v>26880.15</v>
      </c>
      <c r="N55" s="165">
        <v>2.1299999999999999E-3</v>
      </c>
      <c r="O55" s="165">
        <v>3.1949999999999999E-2</v>
      </c>
      <c r="P55" s="165">
        <v>0</v>
      </c>
      <c r="Q55" s="165">
        <v>0</v>
      </c>
      <c r="R55" s="166"/>
      <c r="S55" s="166" t="s">
        <v>133</v>
      </c>
      <c r="T55" s="167" t="s">
        <v>133</v>
      </c>
      <c r="U55" s="152">
        <v>0.93400000000000005</v>
      </c>
      <c r="V55" s="152">
        <v>14.010000000000002</v>
      </c>
      <c r="W55" s="152"/>
      <c r="X55" s="152" t="s">
        <v>134</v>
      </c>
      <c r="Y55" s="152" t="s">
        <v>135</v>
      </c>
      <c r="Z55" s="146"/>
      <c r="AA55" s="146"/>
      <c r="AB55" s="146"/>
      <c r="AC55" s="146"/>
      <c r="AD55" s="146"/>
      <c r="AE55" s="146"/>
      <c r="AF55" s="146"/>
      <c r="AG55" s="146" t="s">
        <v>136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49"/>
      <c r="B56" s="150"/>
      <c r="C56" s="303" t="s">
        <v>205</v>
      </c>
      <c r="D56" s="304"/>
      <c r="E56" s="304"/>
      <c r="F56" s="304"/>
      <c r="G56" s="304"/>
      <c r="H56" s="152"/>
      <c r="I56" s="152"/>
      <c r="J56" s="152"/>
      <c r="K56" s="152"/>
      <c r="L56" s="152"/>
      <c r="M56" s="152"/>
      <c r="N56" s="151"/>
      <c r="O56" s="151"/>
      <c r="P56" s="151"/>
      <c r="Q56" s="151"/>
      <c r="R56" s="152"/>
      <c r="S56" s="152"/>
      <c r="T56" s="152"/>
      <c r="U56" s="152"/>
      <c r="V56" s="152"/>
      <c r="W56" s="152"/>
      <c r="X56" s="152"/>
      <c r="Y56" s="152"/>
      <c r="Z56" s="146"/>
      <c r="AA56" s="146"/>
      <c r="AB56" s="146"/>
      <c r="AC56" s="146"/>
      <c r="AD56" s="146"/>
      <c r="AE56" s="146"/>
      <c r="AF56" s="146"/>
      <c r="AG56" s="146" t="s">
        <v>148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 x14ac:dyDescent="0.2">
      <c r="A57" s="149"/>
      <c r="B57" s="150"/>
      <c r="C57" s="312" t="s">
        <v>201</v>
      </c>
      <c r="D57" s="313"/>
      <c r="E57" s="313"/>
      <c r="F57" s="313"/>
      <c r="G57" s="313"/>
      <c r="H57" s="152"/>
      <c r="I57" s="152"/>
      <c r="J57" s="152"/>
      <c r="K57" s="152"/>
      <c r="L57" s="152"/>
      <c r="M57" s="152"/>
      <c r="N57" s="151"/>
      <c r="O57" s="151"/>
      <c r="P57" s="151"/>
      <c r="Q57" s="151"/>
      <c r="R57" s="152"/>
      <c r="S57" s="152"/>
      <c r="T57" s="152"/>
      <c r="U57" s="152"/>
      <c r="V57" s="152"/>
      <c r="W57" s="152"/>
      <c r="X57" s="152"/>
      <c r="Y57" s="152"/>
      <c r="Z57" s="146"/>
      <c r="AA57" s="146"/>
      <c r="AB57" s="146"/>
      <c r="AC57" s="146"/>
      <c r="AD57" s="146"/>
      <c r="AE57" s="146"/>
      <c r="AF57" s="146"/>
      <c r="AG57" s="146" t="s">
        <v>148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2.5" x14ac:dyDescent="0.2">
      <c r="A58" s="162">
        <v>21</v>
      </c>
      <c r="B58" s="163" t="s">
        <v>206</v>
      </c>
      <c r="C58" s="176" t="s">
        <v>207</v>
      </c>
      <c r="D58" s="164" t="s">
        <v>169</v>
      </c>
      <c r="E58" s="165">
        <v>38.9</v>
      </c>
      <c r="F58" s="243"/>
      <c r="G58" s="166">
        <f>E58*F58</f>
        <v>0</v>
      </c>
      <c r="H58" s="166">
        <v>0</v>
      </c>
      <c r="I58" s="166">
        <v>0</v>
      </c>
      <c r="J58" s="166">
        <v>194.78</v>
      </c>
      <c r="K58" s="166">
        <v>7576.942</v>
      </c>
      <c r="L58" s="166">
        <v>21</v>
      </c>
      <c r="M58" s="166">
        <v>9168.0973999999987</v>
      </c>
      <c r="N58" s="165">
        <v>4.2999999999999999E-4</v>
      </c>
      <c r="O58" s="165">
        <v>1.6726999999999999E-2</v>
      </c>
      <c r="P58" s="165">
        <v>0</v>
      </c>
      <c r="Q58" s="165">
        <v>0</v>
      </c>
      <c r="R58" s="166"/>
      <c r="S58" s="166" t="s">
        <v>160</v>
      </c>
      <c r="T58" s="167" t="s">
        <v>161</v>
      </c>
      <c r="U58" s="152">
        <v>0.08</v>
      </c>
      <c r="V58" s="152">
        <v>3.1120000000000001</v>
      </c>
      <c r="W58" s="152"/>
      <c r="X58" s="152" t="s">
        <v>134</v>
      </c>
      <c r="Y58" s="152" t="s">
        <v>135</v>
      </c>
      <c r="Z58" s="146"/>
      <c r="AA58" s="146"/>
      <c r="AB58" s="146"/>
      <c r="AC58" s="146"/>
      <c r="AD58" s="146"/>
      <c r="AE58" s="146"/>
      <c r="AF58" s="146"/>
      <c r="AG58" s="146" t="s">
        <v>136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49"/>
      <c r="B59" s="150"/>
      <c r="C59" s="177" t="s">
        <v>208</v>
      </c>
      <c r="D59" s="153"/>
      <c r="E59" s="154">
        <v>38.9</v>
      </c>
      <c r="F59" s="152"/>
      <c r="G59" s="152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6"/>
      <c r="AA59" s="146"/>
      <c r="AB59" s="146"/>
      <c r="AC59" s="146"/>
      <c r="AD59" s="146"/>
      <c r="AE59" s="146"/>
      <c r="AF59" s="146"/>
      <c r="AG59" s="146" t="s">
        <v>138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ht="22.5" x14ac:dyDescent="0.2">
      <c r="A60" s="162">
        <v>22</v>
      </c>
      <c r="B60" s="163" t="s">
        <v>209</v>
      </c>
      <c r="C60" s="176" t="s">
        <v>210</v>
      </c>
      <c r="D60" s="164" t="s">
        <v>132</v>
      </c>
      <c r="E60" s="165">
        <v>8.5579999999999998</v>
      </c>
      <c r="F60" s="243"/>
      <c r="G60" s="166">
        <f>E60*F60</f>
        <v>0</v>
      </c>
      <c r="H60" s="166">
        <v>220.5</v>
      </c>
      <c r="I60" s="166">
        <v>1887.039</v>
      </c>
      <c r="J60" s="166">
        <v>0</v>
      </c>
      <c r="K60" s="166">
        <v>0</v>
      </c>
      <c r="L60" s="166">
        <v>21</v>
      </c>
      <c r="M60" s="166">
        <v>2283.3184000000001</v>
      </c>
      <c r="N60" s="165">
        <v>1.0499999999999999E-3</v>
      </c>
      <c r="O60" s="165">
        <v>8.9858999999999998E-3</v>
      </c>
      <c r="P60" s="165">
        <v>0</v>
      </c>
      <c r="Q60" s="165">
        <v>0</v>
      </c>
      <c r="R60" s="166" t="s">
        <v>151</v>
      </c>
      <c r="S60" s="166" t="s">
        <v>133</v>
      </c>
      <c r="T60" s="167" t="s">
        <v>133</v>
      </c>
      <c r="U60" s="152">
        <v>0</v>
      </c>
      <c r="V60" s="152">
        <v>0</v>
      </c>
      <c r="W60" s="152"/>
      <c r="X60" s="152" t="s">
        <v>152</v>
      </c>
      <c r="Y60" s="152" t="s">
        <v>135</v>
      </c>
      <c r="Z60" s="146"/>
      <c r="AA60" s="146"/>
      <c r="AB60" s="146"/>
      <c r="AC60" s="146"/>
      <c r="AD60" s="146"/>
      <c r="AE60" s="146"/>
      <c r="AF60" s="146"/>
      <c r="AG60" s="146" t="s">
        <v>153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49"/>
      <c r="B61" s="150"/>
      <c r="C61" s="177" t="s">
        <v>211</v>
      </c>
      <c r="D61" s="153"/>
      <c r="E61" s="154">
        <v>8.5579999999999998</v>
      </c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52"/>
      <c r="Z61" s="146"/>
      <c r="AA61" s="146"/>
      <c r="AB61" s="146"/>
      <c r="AC61" s="146"/>
      <c r="AD61" s="146"/>
      <c r="AE61" s="146"/>
      <c r="AF61" s="146"/>
      <c r="AG61" s="146" t="s">
        <v>138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22.5" x14ac:dyDescent="0.2">
      <c r="A62" s="162">
        <v>23</v>
      </c>
      <c r="B62" s="163" t="s">
        <v>212</v>
      </c>
      <c r="C62" s="176" t="s">
        <v>213</v>
      </c>
      <c r="D62" s="164" t="s">
        <v>132</v>
      </c>
      <c r="E62" s="165">
        <v>88.162499999999994</v>
      </c>
      <c r="F62" s="243"/>
      <c r="G62" s="166">
        <f>E62*F62</f>
        <v>0</v>
      </c>
      <c r="H62" s="166">
        <v>1008</v>
      </c>
      <c r="I62" s="166">
        <v>88867.799999999988</v>
      </c>
      <c r="J62" s="166">
        <v>0</v>
      </c>
      <c r="K62" s="166">
        <v>0</v>
      </c>
      <c r="L62" s="166">
        <v>21</v>
      </c>
      <c r="M62" s="166">
        <v>107530.038</v>
      </c>
      <c r="N62" s="165">
        <v>4.1999999999999997E-3</v>
      </c>
      <c r="O62" s="165">
        <v>0.37028249999999996</v>
      </c>
      <c r="P62" s="165">
        <v>0</v>
      </c>
      <c r="Q62" s="165">
        <v>0</v>
      </c>
      <c r="R62" s="166" t="s">
        <v>151</v>
      </c>
      <c r="S62" s="166" t="s">
        <v>133</v>
      </c>
      <c r="T62" s="167" t="s">
        <v>133</v>
      </c>
      <c r="U62" s="152">
        <v>0</v>
      </c>
      <c r="V62" s="152">
        <v>0</v>
      </c>
      <c r="W62" s="152"/>
      <c r="X62" s="152" t="s">
        <v>152</v>
      </c>
      <c r="Y62" s="152" t="s">
        <v>135</v>
      </c>
      <c r="Z62" s="146"/>
      <c r="AA62" s="146"/>
      <c r="AB62" s="146"/>
      <c r="AC62" s="146"/>
      <c r="AD62" s="146"/>
      <c r="AE62" s="146"/>
      <c r="AF62" s="146"/>
      <c r="AG62" s="146" t="s">
        <v>153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49"/>
      <c r="B63" s="150"/>
      <c r="C63" s="177" t="s">
        <v>196</v>
      </c>
      <c r="D63" s="153"/>
      <c r="E63" s="154">
        <v>91.042500000000004</v>
      </c>
      <c r="F63" s="152"/>
      <c r="G63" s="152"/>
      <c r="H63" s="152"/>
      <c r="I63" s="152"/>
      <c r="J63" s="152"/>
      <c r="K63" s="152"/>
      <c r="L63" s="152"/>
      <c r="M63" s="152"/>
      <c r="N63" s="151"/>
      <c r="O63" s="151"/>
      <c r="P63" s="151"/>
      <c r="Q63" s="151"/>
      <c r="R63" s="152"/>
      <c r="S63" s="152"/>
      <c r="T63" s="152"/>
      <c r="U63" s="152"/>
      <c r="V63" s="152"/>
      <c r="W63" s="152"/>
      <c r="X63" s="152"/>
      <c r="Y63" s="152"/>
      <c r="Z63" s="146"/>
      <c r="AA63" s="146"/>
      <c r="AB63" s="146"/>
      <c r="AC63" s="146"/>
      <c r="AD63" s="146"/>
      <c r="AE63" s="146"/>
      <c r="AF63" s="146"/>
      <c r="AG63" s="146" t="s">
        <v>138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 x14ac:dyDescent="0.2">
      <c r="A64" s="149"/>
      <c r="B64" s="150"/>
      <c r="C64" s="177" t="s">
        <v>139</v>
      </c>
      <c r="D64" s="153"/>
      <c r="E64" s="154">
        <v>-2.88</v>
      </c>
      <c r="F64" s="152"/>
      <c r="G64" s="152"/>
      <c r="H64" s="152"/>
      <c r="I64" s="152"/>
      <c r="J64" s="152"/>
      <c r="K64" s="152"/>
      <c r="L64" s="152"/>
      <c r="M64" s="152"/>
      <c r="N64" s="151"/>
      <c r="O64" s="151"/>
      <c r="P64" s="151"/>
      <c r="Q64" s="151"/>
      <c r="R64" s="152"/>
      <c r="S64" s="152"/>
      <c r="T64" s="152"/>
      <c r="U64" s="152"/>
      <c r="V64" s="152"/>
      <c r="W64" s="152"/>
      <c r="X64" s="152"/>
      <c r="Y64" s="152"/>
      <c r="Z64" s="146"/>
      <c r="AA64" s="146"/>
      <c r="AB64" s="146"/>
      <c r="AC64" s="146"/>
      <c r="AD64" s="146"/>
      <c r="AE64" s="146"/>
      <c r="AF64" s="146"/>
      <c r="AG64" s="146" t="s">
        <v>138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22.5" x14ac:dyDescent="0.2">
      <c r="A65" s="162">
        <v>24</v>
      </c>
      <c r="B65" s="163" t="s">
        <v>214</v>
      </c>
      <c r="C65" s="176" t="s">
        <v>215</v>
      </c>
      <c r="D65" s="164" t="s">
        <v>132</v>
      </c>
      <c r="E65" s="165">
        <v>55.432499999999997</v>
      </c>
      <c r="F65" s="243"/>
      <c r="G65" s="166">
        <f>E65*F65</f>
        <v>0</v>
      </c>
      <c r="H65" s="166">
        <v>162</v>
      </c>
      <c r="I65" s="166">
        <v>8980.0649999999987</v>
      </c>
      <c r="J65" s="166">
        <v>0</v>
      </c>
      <c r="K65" s="166">
        <v>0</v>
      </c>
      <c r="L65" s="166">
        <v>21</v>
      </c>
      <c r="M65" s="166">
        <v>10865.884700000001</v>
      </c>
      <c r="N65" s="165">
        <v>3.0000000000000001E-3</v>
      </c>
      <c r="O65" s="165">
        <v>0.16629749999999999</v>
      </c>
      <c r="P65" s="165">
        <v>0</v>
      </c>
      <c r="Q65" s="165">
        <v>0</v>
      </c>
      <c r="R65" s="166" t="s">
        <v>151</v>
      </c>
      <c r="S65" s="166" t="s">
        <v>133</v>
      </c>
      <c r="T65" s="167" t="s">
        <v>133</v>
      </c>
      <c r="U65" s="152">
        <v>0</v>
      </c>
      <c r="V65" s="152">
        <v>0</v>
      </c>
      <c r="W65" s="152"/>
      <c r="X65" s="152" t="s">
        <v>152</v>
      </c>
      <c r="Y65" s="152" t="s">
        <v>135</v>
      </c>
      <c r="Z65" s="146"/>
      <c r="AA65" s="146"/>
      <c r="AB65" s="146"/>
      <c r="AC65" s="146"/>
      <c r="AD65" s="146"/>
      <c r="AE65" s="146"/>
      <c r="AF65" s="146"/>
      <c r="AG65" s="146" t="s">
        <v>153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49"/>
      <c r="B66" s="150"/>
      <c r="C66" s="177" t="s">
        <v>202</v>
      </c>
      <c r="D66" s="153"/>
      <c r="E66" s="154">
        <v>55.432499999999997</v>
      </c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6"/>
      <c r="AA66" s="146"/>
      <c r="AB66" s="146"/>
      <c r="AC66" s="146"/>
      <c r="AD66" s="146"/>
      <c r="AE66" s="146"/>
      <c r="AF66" s="146"/>
      <c r="AG66" s="146" t="s">
        <v>138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x14ac:dyDescent="0.2">
      <c r="A67" s="168">
        <v>25</v>
      </c>
      <c r="B67" s="169" t="s">
        <v>216</v>
      </c>
      <c r="C67" s="178" t="s">
        <v>217</v>
      </c>
      <c r="D67" s="170" t="s">
        <v>179</v>
      </c>
      <c r="E67" s="171">
        <v>0.64548000000000005</v>
      </c>
      <c r="F67" s="244"/>
      <c r="G67" s="166">
        <f>E67*F67</f>
        <v>0</v>
      </c>
      <c r="H67" s="172">
        <v>0</v>
      </c>
      <c r="I67" s="172">
        <v>0</v>
      </c>
      <c r="J67" s="172">
        <v>1290</v>
      </c>
      <c r="K67" s="172">
        <v>832.66920000000005</v>
      </c>
      <c r="L67" s="172">
        <v>21</v>
      </c>
      <c r="M67" s="172">
        <v>1007.5306999999999</v>
      </c>
      <c r="N67" s="171">
        <v>0</v>
      </c>
      <c r="O67" s="171">
        <v>0</v>
      </c>
      <c r="P67" s="171">
        <v>0</v>
      </c>
      <c r="Q67" s="171">
        <v>0</v>
      </c>
      <c r="R67" s="172"/>
      <c r="S67" s="172" t="s">
        <v>133</v>
      </c>
      <c r="T67" s="173" t="s">
        <v>133</v>
      </c>
      <c r="U67" s="152">
        <v>1.831</v>
      </c>
      <c r="V67" s="152">
        <v>1.1818738800000002</v>
      </c>
      <c r="W67" s="152"/>
      <c r="X67" s="152" t="s">
        <v>180</v>
      </c>
      <c r="Y67" s="152" t="s">
        <v>135</v>
      </c>
      <c r="Z67" s="146"/>
      <c r="AA67" s="146"/>
      <c r="AB67" s="146"/>
      <c r="AC67" s="146"/>
      <c r="AD67" s="146"/>
      <c r="AE67" s="146"/>
      <c r="AF67" s="146"/>
      <c r="AG67" s="146" t="s">
        <v>181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x14ac:dyDescent="0.2">
      <c r="A68" s="156" t="s">
        <v>128</v>
      </c>
      <c r="B68" s="157" t="s">
        <v>74</v>
      </c>
      <c r="C68" s="175" t="s">
        <v>75</v>
      </c>
      <c r="D68" s="158"/>
      <c r="E68" s="159"/>
      <c r="F68" s="160"/>
      <c r="G68" s="160">
        <f>G69+G71+G73+G75</f>
        <v>0</v>
      </c>
      <c r="H68" s="160"/>
      <c r="I68" s="160">
        <v>0</v>
      </c>
      <c r="J68" s="160"/>
      <c r="K68" s="160">
        <v>21712.080000000002</v>
      </c>
      <c r="L68" s="160"/>
      <c r="M68" s="160"/>
      <c r="N68" s="159"/>
      <c r="O68" s="159"/>
      <c r="P68" s="159"/>
      <c r="Q68" s="159"/>
      <c r="R68" s="160"/>
      <c r="S68" s="160"/>
      <c r="T68" s="161"/>
      <c r="U68" s="155"/>
      <c r="V68" s="155"/>
      <c r="W68" s="155"/>
      <c r="X68" s="155"/>
      <c r="Y68" s="155"/>
      <c r="AG68" t="s">
        <v>129</v>
      </c>
    </row>
    <row r="69" spans="1:60" ht="22.5" x14ac:dyDescent="0.2">
      <c r="A69" s="162">
        <v>26</v>
      </c>
      <c r="B69" s="163" t="s">
        <v>218</v>
      </c>
      <c r="C69" s="176" t="s">
        <v>219</v>
      </c>
      <c r="D69" s="164" t="s">
        <v>184</v>
      </c>
      <c r="E69" s="165">
        <v>2</v>
      </c>
      <c r="F69" s="243"/>
      <c r="G69" s="166">
        <f>E69*F69</f>
        <v>0</v>
      </c>
      <c r="H69" s="166">
        <v>0</v>
      </c>
      <c r="I69" s="166">
        <v>0</v>
      </c>
      <c r="J69" s="166">
        <v>1365</v>
      </c>
      <c r="K69" s="166">
        <v>2730</v>
      </c>
      <c r="L69" s="166">
        <v>21</v>
      </c>
      <c r="M69" s="166">
        <v>3303.3</v>
      </c>
      <c r="N69" s="165">
        <v>6.0000000000000001E-3</v>
      </c>
      <c r="O69" s="165">
        <v>1.2E-2</v>
      </c>
      <c r="P69" s="165">
        <v>0</v>
      </c>
      <c r="Q69" s="165">
        <v>0</v>
      </c>
      <c r="R69" s="166"/>
      <c r="S69" s="166" t="s">
        <v>160</v>
      </c>
      <c r="T69" s="167" t="s">
        <v>161</v>
      </c>
      <c r="U69" s="152">
        <v>0</v>
      </c>
      <c r="V69" s="152">
        <v>0</v>
      </c>
      <c r="W69" s="152"/>
      <c r="X69" s="152" t="s">
        <v>134</v>
      </c>
      <c r="Y69" s="152" t="s">
        <v>135</v>
      </c>
      <c r="Z69" s="146"/>
      <c r="AA69" s="146"/>
      <c r="AB69" s="146"/>
      <c r="AC69" s="146"/>
      <c r="AD69" s="146"/>
      <c r="AE69" s="146"/>
      <c r="AF69" s="146"/>
      <c r="AG69" s="146" t="s">
        <v>136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22.5" outlineLevel="1" x14ac:dyDescent="0.2">
      <c r="A70" s="149"/>
      <c r="B70" s="150"/>
      <c r="C70" s="303" t="s">
        <v>220</v>
      </c>
      <c r="D70" s="304"/>
      <c r="E70" s="304"/>
      <c r="F70" s="304"/>
      <c r="G70" s="304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52"/>
      <c r="Z70" s="146"/>
      <c r="AA70" s="146"/>
      <c r="AB70" s="146"/>
      <c r="AC70" s="146"/>
      <c r="AD70" s="146"/>
      <c r="AE70" s="146"/>
      <c r="AF70" s="146"/>
      <c r="AG70" s="146" t="s">
        <v>148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74" t="str">
        <f>C70</f>
        <v>2x cca  1m potrubí DN 50, včetně 1 odbočky, kolen, vyústky s gumovým těsněním a zátkou (příprava pro napojení sifonu dřezu)</v>
      </c>
      <c r="BB70" s="146"/>
      <c r="BC70" s="146"/>
      <c r="BD70" s="146"/>
      <c r="BE70" s="146"/>
      <c r="BF70" s="146"/>
      <c r="BG70" s="146"/>
      <c r="BH70" s="146"/>
    </row>
    <row r="71" spans="1:60" ht="22.5" x14ac:dyDescent="0.2">
      <c r="A71" s="162">
        <v>27</v>
      </c>
      <c r="B71" s="163" t="s">
        <v>221</v>
      </c>
      <c r="C71" s="176" t="s">
        <v>222</v>
      </c>
      <c r="D71" s="164" t="s">
        <v>184</v>
      </c>
      <c r="E71" s="165">
        <v>2</v>
      </c>
      <c r="F71" s="243"/>
      <c r="G71" s="166">
        <f>E71*F71</f>
        <v>0</v>
      </c>
      <c r="H71" s="166">
        <v>0</v>
      </c>
      <c r="I71" s="166">
        <v>0</v>
      </c>
      <c r="J71" s="166">
        <v>7875</v>
      </c>
      <c r="K71" s="166">
        <v>15750</v>
      </c>
      <c r="L71" s="166">
        <v>21</v>
      </c>
      <c r="M71" s="166">
        <v>19057.5</v>
      </c>
      <c r="N71" s="165">
        <v>0.04</v>
      </c>
      <c r="O71" s="165">
        <v>0.08</v>
      </c>
      <c r="P71" s="165">
        <v>0</v>
      </c>
      <c r="Q71" s="165">
        <v>0</v>
      </c>
      <c r="R71" s="166"/>
      <c r="S71" s="166" t="s">
        <v>160</v>
      </c>
      <c r="T71" s="167" t="s">
        <v>161</v>
      </c>
      <c r="U71" s="152">
        <v>0</v>
      </c>
      <c r="V71" s="152">
        <v>0</v>
      </c>
      <c r="W71" s="152"/>
      <c r="X71" s="152" t="s">
        <v>134</v>
      </c>
      <c r="Y71" s="152" t="s">
        <v>135</v>
      </c>
      <c r="Z71" s="146"/>
      <c r="AA71" s="146"/>
      <c r="AB71" s="146"/>
      <c r="AC71" s="146"/>
      <c r="AD71" s="146"/>
      <c r="AE71" s="146"/>
      <c r="AF71" s="146"/>
      <c r="AG71" s="146" t="s">
        <v>136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45" outlineLevel="1" x14ac:dyDescent="0.2">
      <c r="A72" s="149"/>
      <c r="B72" s="150"/>
      <c r="C72" s="303" t="s">
        <v>223</v>
      </c>
      <c r="D72" s="304"/>
      <c r="E72" s="304"/>
      <c r="F72" s="304"/>
      <c r="G72" s="304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6"/>
      <c r="AA72" s="146"/>
      <c r="AB72" s="146"/>
      <c r="AC72" s="146"/>
      <c r="AD72" s="146"/>
      <c r="AE72" s="146"/>
      <c r="AF72" s="146"/>
      <c r="AG72" s="146" t="s">
        <v>148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74" t="str">
        <f>C72</f>
        <v>cca 40m potrubí, vedeno nad novým podhledem, a v SDK opláštění „pilířů“ (zde vyříznout a zapravit díru 2x cca 30x250cm), + přívod z místa určeného správcem budovy trubkou kotvenou na strop či zeď, 1 odbočka ze stávající trubky, 1 kohout na odbočce napojení,  1 rozbočka, 2 koncové rohové ventily</v>
      </c>
      <c r="BB72" s="146"/>
      <c r="BC72" s="146"/>
      <c r="BD72" s="146"/>
      <c r="BE72" s="146"/>
      <c r="BF72" s="146"/>
      <c r="BG72" s="146"/>
      <c r="BH72" s="146"/>
    </row>
    <row r="73" spans="1:60" x14ac:dyDescent="0.2">
      <c r="A73" s="162">
        <v>28</v>
      </c>
      <c r="B73" s="163" t="s">
        <v>224</v>
      </c>
      <c r="C73" s="176" t="s">
        <v>225</v>
      </c>
      <c r="D73" s="164" t="s">
        <v>226</v>
      </c>
      <c r="E73" s="165">
        <v>2</v>
      </c>
      <c r="F73" s="243"/>
      <c r="G73" s="166">
        <f>E73*F73</f>
        <v>0</v>
      </c>
      <c r="H73" s="166">
        <v>0</v>
      </c>
      <c r="I73" s="166">
        <v>0</v>
      </c>
      <c r="J73" s="166">
        <v>1575</v>
      </c>
      <c r="K73" s="166">
        <v>3150</v>
      </c>
      <c r="L73" s="166">
        <v>21</v>
      </c>
      <c r="M73" s="166">
        <v>3811.5</v>
      </c>
      <c r="N73" s="165">
        <v>2E-3</v>
      </c>
      <c r="O73" s="165">
        <v>4.0000000000000001E-3</v>
      </c>
      <c r="P73" s="165">
        <v>0</v>
      </c>
      <c r="Q73" s="165">
        <v>0</v>
      </c>
      <c r="R73" s="166"/>
      <c r="S73" s="166" t="s">
        <v>160</v>
      </c>
      <c r="T73" s="167" t="s">
        <v>161</v>
      </c>
      <c r="U73" s="152">
        <v>0</v>
      </c>
      <c r="V73" s="152">
        <v>0</v>
      </c>
      <c r="W73" s="152"/>
      <c r="X73" s="152" t="s">
        <v>134</v>
      </c>
      <c r="Y73" s="152" t="s">
        <v>135</v>
      </c>
      <c r="Z73" s="146"/>
      <c r="AA73" s="146"/>
      <c r="AB73" s="146"/>
      <c r="AC73" s="146"/>
      <c r="AD73" s="146"/>
      <c r="AE73" s="146"/>
      <c r="AF73" s="146"/>
      <c r="AG73" s="146" t="s">
        <v>136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49"/>
      <c r="B74" s="150"/>
      <c r="C74" s="303" t="s">
        <v>227</v>
      </c>
      <c r="D74" s="304"/>
      <c r="E74" s="304"/>
      <c r="F74" s="304"/>
      <c r="G74" s="304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6"/>
      <c r="AA74" s="146"/>
      <c r="AB74" s="146"/>
      <c r="AC74" s="146"/>
      <c r="AD74" s="146"/>
      <c r="AE74" s="146"/>
      <c r="AF74" s="146"/>
      <c r="AG74" s="146" t="s">
        <v>148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x14ac:dyDescent="0.2">
      <c r="A75" s="168">
        <v>29</v>
      </c>
      <c r="B75" s="169" t="s">
        <v>228</v>
      </c>
      <c r="C75" s="178" t="s">
        <v>229</v>
      </c>
      <c r="D75" s="170" t="s">
        <v>179</v>
      </c>
      <c r="E75" s="171">
        <v>9.6000000000000002E-2</v>
      </c>
      <c r="F75" s="244"/>
      <c r="G75" s="166">
        <f>E75*F75</f>
        <v>0</v>
      </c>
      <c r="H75" s="172">
        <v>0</v>
      </c>
      <c r="I75" s="172">
        <v>0</v>
      </c>
      <c r="J75" s="172">
        <v>855</v>
      </c>
      <c r="K75" s="172">
        <v>82.08</v>
      </c>
      <c r="L75" s="172">
        <v>21</v>
      </c>
      <c r="M75" s="172">
        <v>99.316800000000001</v>
      </c>
      <c r="N75" s="171">
        <v>0</v>
      </c>
      <c r="O75" s="171">
        <v>0</v>
      </c>
      <c r="P75" s="171">
        <v>0</v>
      </c>
      <c r="Q75" s="171">
        <v>0</v>
      </c>
      <c r="R75" s="172"/>
      <c r="S75" s="172" t="s">
        <v>133</v>
      </c>
      <c r="T75" s="173" t="s">
        <v>133</v>
      </c>
      <c r="U75" s="152">
        <v>1.3740000000000001</v>
      </c>
      <c r="V75" s="152">
        <v>0.13190400000000002</v>
      </c>
      <c r="W75" s="152"/>
      <c r="X75" s="152" t="s">
        <v>180</v>
      </c>
      <c r="Y75" s="152" t="s">
        <v>135</v>
      </c>
      <c r="Z75" s="146"/>
      <c r="AA75" s="146"/>
      <c r="AB75" s="146"/>
      <c r="AC75" s="146"/>
      <c r="AD75" s="146"/>
      <c r="AE75" s="146"/>
      <c r="AF75" s="146"/>
      <c r="AG75" s="146" t="s">
        <v>181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x14ac:dyDescent="0.2">
      <c r="A76" s="156" t="s">
        <v>128</v>
      </c>
      <c r="B76" s="157" t="s">
        <v>76</v>
      </c>
      <c r="C76" s="175" t="s">
        <v>77</v>
      </c>
      <c r="D76" s="158"/>
      <c r="E76" s="159"/>
      <c r="F76" s="160"/>
      <c r="G76" s="160">
        <f>G77+G78+G79+G80+G81+G82</f>
        <v>0</v>
      </c>
      <c r="H76" s="160"/>
      <c r="I76" s="160">
        <v>1026</v>
      </c>
      <c r="J76" s="160"/>
      <c r="K76" s="160">
        <v>47893.98</v>
      </c>
      <c r="L76" s="160"/>
      <c r="M76" s="160"/>
      <c r="N76" s="159"/>
      <c r="O76" s="159"/>
      <c r="P76" s="159"/>
      <c r="Q76" s="159"/>
      <c r="R76" s="160"/>
      <c r="S76" s="160"/>
      <c r="T76" s="161"/>
      <c r="U76" s="155"/>
      <c r="V76" s="155"/>
      <c r="W76" s="155"/>
      <c r="X76" s="155"/>
      <c r="Y76" s="155"/>
      <c r="AG76" t="s">
        <v>129</v>
      </c>
    </row>
    <row r="77" spans="1:60" x14ac:dyDescent="0.2">
      <c r="A77" s="168">
        <v>30</v>
      </c>
      <c r="B77" s="169" t="s">
        <v>230</v>
      </c>
      <c r="C77" s="178" t="s">
        <v>231</v>
      </c>
      <c r="D77" s="170" t="s">
        <v>146</v>
      </c>
      <c r="E77" s="171">
        <v>2</v>
      </c>
      <c r="F77" s="244"/>
      <c r="G77" s="166">
        <f t="shared" ref="G77:G82" si="1">E77*F77</f>
        <v>0</v>
      </c>
      <c r="H77" s="172">
        <v>0</v>
      </c>
      <c r="I77" s="172">
        <v>0</v>
      </c>
      <c r="J77" s="172">
        <v>542</v>
      </c>
      <c r="K77" s="172">
        <v>1084</v>
      </c>
      <c r="L77" s="172">
        <v>21</v>
      </c>
      <c r="M77" s="172">
        <v>1311.64</v>
      </c>
      <c r="N77" s="171">
        <v>0</v>
      </c>
      <c r="O77" s="171">
        <v>0</v>
      </c>
      <c r="P77" s="171">
        <v>0</v>
      </c>
      <c r="Q77" s="171">
        <v>0</v>
      </c>
      <c r="R77" s="172"/>
      <c r="S77" s="172" t="s">
        <v>133</v>
      </c>
      <c r="T77" s="173" t="s">
        <v>133</v>
      </c>
      <c r="U77" s="152">
        <v>0.93</v>
      </c>
      <c r="V77" s="152">
        <v>1.86</v>
      </c>
      <c r="W77" s="152"/>
      <c r="X77" s="152" t="s">
        <v>134</v>
      </c>
      <c r="Y77" s="152" t="s">
        <v>135</v>
      </c>
      <c r="Z77" s="146"/>
      <c r="AA77" s="146"/>
      <c r="AB77" s="146"/>
      <c r="AC77" s="146"/>
      <c r="AD77" s="146"/>
      <c r="AE77" s="146"/>
      <c r="AF77" s="146"/>
      <c r="AG77" s="146" t="s">
        <v>136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x14ac:dyDescent="0.2">
      <c r="A78" s="168">
        <v>31</v>
      </c>
      <c r="B78" s="169" t="s">
        <v>232</v>
      </c>
      <c r="C78" s="178" t="s">
        <v>233</v>
      </c>
      <c r="D78" s="170" t="s">
        <v>146</v>
      </c>
      <c r="E78" s="171">
        <v>2</v>
      </c>
      <c r="F78" s="244"/>
      <c r="G78" s="166">
        <f t="shared" si="1"/>
        <v>0</v>
      </c>
      <c r="H78" s="172">
        <v>0</v>
      </c>
      <c r="I78" s="172">
        <v>0</v>
      </c>
      <c r="J78" s="172">
        <v>284</v>
      </c>
      <c r="K78" s="172">
        <v>568</v>
      </c>
      <c r="L78" s="172">
        <v>21</v>
      </c>
      <c r="M78" s="172">
        <v>687.28</v>
      </c>
      <c r="N78" s="171">
        <v>0</v>
      </c>
      <c r="O78" s="171">
        <v>0</v>
      </c>
      <c r="P78" s="171">
        <v>2E-3</v>
      </c>
      <c r="Q78" s="171">
        <v>4.0000000000000001E-3</v>
      </c>
      <c r="R78" s="172"/>
      <c r="S78" s="172" t="s">
        <v>133</v>
      </c>
      <c r="T78" s="173" t="s">
        <v>133</v>
      </c>
      <c r="U78" s="152">
        <v>0.48749999999999999</v>
      </c>
      <c r="V78" s="152">
        <v>0.97499999999999998</v>
      </c>
      <c r="W78" s="152"/>
      <c r="X78" s="152" t="s">
        <v>134</v>
      </c>
      <c r="Y78" s="152" t="s">
        <v>135</v>
      </c>
      <c r="Z78" s="146"/>
      <c r="AA78" s="146"/>
      <c r="AB78" s="146"/>
      <c r="AC78" s="146"/>
      <c r="AD78" s="146"/>
      <c r="AE78" s="146"/>
      <c r="AF78" s="146"/>
      <c r="AG78" s="146" t="s">
        <v>136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ht="22.5" x14ac:dyDescent="0.2">
      <c r="A79" s="168">
        <v>32</v>
      </c>
      <c r="B79" s="169" t="s">
        <v>234</v>
      </c>
      <c r="C79" s="178" t="s">
        <v>235</v>
      </c>
      <c r="D79" s="170" t="s">
        <v>184</v>
      </c>
      <c r="E79" s="171">
        <v>4</v>
      </c>
      <c r="F79" s="244"/>
      <c r="G79" s="166">
        <f t="shared" si="1"/>
        <v>0</v>
      </c>
      <c r="H79" s="172">
        <v>0</v>
      </c>
      <c r="I79" s="172">
        <v>0</v>
      </c>
      <c r="J79" s="172">
        <v>6825</v>
      </c>
      <c r="K79" s="172">
        <v>27300</v>
      </c>
      <c r="L79" s="172">
        <v>21</v>
      </c>
      <c r="M79" s="172">
        <v>33033</v>
      </c>
      <c r="N79" s="171">
        <v>1.4999999999999999E-2</v>
      </c>
      <c r="O79" s="171">
        <v>0.06</v>
      </c>
      <c r="P79" s="171">
        <v>0</v>
      </c>
      <c r="Q79" s="171">
        <v>0</v>
      </c>
      <c r="R79" s="172"/>
      <c r="S79" s="172" t="s">
        <v>160</v>
      </c>
      <c r="T79" s="173" t="s">
        <v>161</v>
      </c>
      <c r="U79" s="152">
        <v>0</v>
      </c>
      <c r="V79" s="152">
        <v>0</v>
      </c>
      <c r="W79" s="152"/>
      <c r="X79" s="152" t="s">
        <v>134</v>
      </c>
      <c r="Y79" s="152" t="s">
        <v>135</v>
      </c>
      <c r="Z79" s="146"/>
      <c r="AA79" s="146"/>
      <c r="AB79" s="146"/>
      <c r="AC79" s="146"/>
      <c r="AD79" s="146"/>
      <c r="AE79" s="146"/>
      <c r="AF79" s="146"/>
      <c r="AG79" s="146" t="s">
        <v>136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22.5" x14ac:dyDescent="0.2">
      <c r="A80" s="168">
        <v>33</v>
      </c>
      <c r="B80" s="169" t="s">
        <v>236</v>
      </c>
      <c r="C80" s="178" t="s">
        <v>237</v>
      </c>
      <c r="D80" s="170" t="s">
        <v>184</v>
      </c>
      <c r="E80" s="171">
        <v>2</v>
      </c>
      <c r="F80" s="244"/>
      <c r="G80" s="166">
        <f t="shared" si="1"/>
        <v>0</v>
      </c>
      <c r="H80" s="172">
        <v>0</v>
      </c>
      <c r="I80" s="172">
        <v>0</v>
      </c>
      <c r="J80" s="172">
        <v>9240</v>
      </c>
      <c r="K80" s="172">
        <v>18480</v>
      </c>
      <c r="L80" s="172">
        <v>21</v>
      </c>
      <c r="M80" s="172">
        <v>22360.799999999999</v>
      </c>
      <c r="N80" s="171">
        <v>0.02</v>
      </c>
      <c r="O80" s="171">
        <v>0.04</v>
      </c>
      <c r="P80" s="171">
        <v>0</v>
      </c>
      <c r="Q80" s="171">
        <v>0</v>
      </c>
      <c r="R80" s="172"/>
      <c r="S80" s="172" t="s">
        <v>160</v>
      </c>
      <c r="T80" s="173" t="s">
        <v>161</v>
      </c>
      <c r="U80" s="152">
        <v>0</v>
      </c>
      <c r="V80" s="152">
        <v>0</v>
      </c>
      <c r="W80" s="152"/>
      <c r="X80" s="152" t="s">
        <v>134</v>
      </c>
      <c r="Y80" s="152" t="s">
        <v>135</v>
      </c>
      <c r="Z80" s="146"/>
      <c r="AA80" s="146"/>
      <c r="AB80" s="146"/>
      <c r="AC80" s="146"/>
      <c r="AD80" s="146"/>
      <c r="AE80" s="146"/>
      <c r="AF80" s="146"/>
      <c r="AG80" s="146" t="s">
        <v>136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x14ac:dyDescent="0.2">
      <c r="A81" s="168">
        <v>34</v>
      </c>
      <c r="B81" s="169" t="s">
        <v>238</v>
      </c>
      <c r="C81" s="178" t="s">
        <v>239</v>
      </c>
      <c r="D81" s="170" t="s">
        <v>146</v>
      </c>
      <c r="E81" s="171">
        <v>2</v>
      </c>
      <c r="F81" s="244"/>
      <c r="G81" s="166">
        <f t="shared" si="1"/>
        <v>0</v>
      </c>
      <c r="H81" s="172">
        <v>513</v>
      </c>
      <c r="I81" s="172">
        <v>1026</v>
      </c>
      <c r="J81" s="172">
        <v>0</v>
      </c>
      <c r="K81" s="172">
        <v>0</v>
      </c>
      <c r="L81" s="172">
        <v>21</v>
      </c>
      <c r="M81" s="172">
        <v>1241.46</v>
      </c>
      <c r="N81" s="171">
        <v>5.9999999999999995E-4</v>
      </c>
      <c r="O81" s="171">
        <v>1.1999999999999999E-3</v>
      </c>
      <c r="P81" s="171">
        <v>0</v>
      </c>
      <c r="Q81" s="171">
        <v>0</v>
      </c>
      <c r="R81" s="172" t="s">
        <v>151</v>
      </c>
      <c r="S81" s="172" t="s">
        <v>133</v>
      </c>
      <c r="T81" s="173" t="s">
        <v>133</v>
      </c>
      <c r="U81" s="152">
        <v>0</v>
      </c>
      <c r="V81" s="152">
        <v>0</v>
      </c>
      <c r="W81" s="152"/>
      <c r="X81" s="152" t="s">
        <v>152</v>
      </c>
      <c r="Y81" s="152" t="s">
        <v>135</v>
      </c>
      <c r="Z81" s="146"/>
      <c r="AA81" s="146"/>
      <c r="AB81" s="146"/>
      <c r="AC81" s="146"/>
      <c r="AD81" s="146"/>
      <c r="AE81" s="146"/>
      <c r="AF81" s="146"/>
      <c r="AG81" s="146" t="s">
        <v>153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x14ac:dyDescent="0.2">
      <c r="A82" s="168">
        <v>35</v>
      </c>
      <c r="B82" s="169" t="s">
        <v>240</v>
      </c>
      <c r="C82" s="178" t="s">
        <v>241</v>
      </c>
      <c r="D82" s="170" t="s">
        <v>179</v>
      </c>
      <c r="E82" s="171">
        <v>0.1012</v>
      </c>
      <c r="F82" s="244"/>
      <c r="G82" s="166">
        <f t="shared" si="1"/>
        <v>0</v>
      </c>
      <c r="H82" s="172">
        <v>0</v>
      </c>
      <c r="I82" s="172">
        <v>0</v>
      </c>
      <c r="J82" s="172">
        <v>4565</v>
      </c>
      <c r="K82" s="172">
        <v>461.97800000000001</v>
      </c>
      <c r="L82" s="172">
        <v>21</v>
      </c>
      <c r="M82" s="172">
        <v>558.99580000000003</v>
      </c>
      <c r="N82" s="171">
        <v>0</v>
      </c>
      <c r="O82" s="171">
        <v>0</v>
      </c>
      <c r="P82" s="171">
        <v>0</v>
      </c>
      <c r="Q82" s="171">
        <v>0</v>
      </c>
      <c r="R82" s="172"/>
      <c r="S82" s="172" t="s">
        <v>133</v>
      </c>
      <c r="T82" s="173" t="s">
        <v>133</v>
      </c>
      <c r="U82" s="152">
        <v>5.2060000000000004</v>
      </c>
      <c r="V82" s="152">
        <v>0.52684720000000007</v>
      </c>
      <c r="W82" s="152"/>
      <c r="X82" s="152" t="s">
        <v>180</v>
      </c>
      <c r="Y82" s="152" t="s">
        <v>135</v>
      </c>
      <c r="Z82" s="146"/>
      <c r="AA82" s="146"/>
      <c r="AB82" s="146"/>
      <c r="AC82" s="146"/>
      <c r="AD82" s="146"/>
      <c r="AE82" s="146"/>
      <c r="AF82" s="146"/>
      <c r="AG82" s="146" t="s">
        <v>181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x14ac:dyDescent="0.2">
      <c r="A83" s="156" t="s">
        <v>128</v>
      </c>
      <c r="B83" s="157" t="s">
        <v>78</v>
      </c>
      <c r="C83" s="175" t="s">
        <v>79</v>
      </c>
      <c r="D83" s="158"/>
      <c r="E83" s="159"/>
      <c r="F83" s="160"/>
      <c r="G83" s="160">
        <f>G84</f>
        <v>0</v>
      </c>
      <c r="H83" s="160"/>
      <c r="I83" s="160">
        <v>28.87</v>
      </c>
      <c r="J83" s="160"/>
      <c r="K83" s="160">
        <v>156.13</v>
      </c>
      <c r="L83" s="160"/>
      <c r="M83" s="160"/>
      <c r="N83" s="159"/>
      <c r="O83" s="159"/>
      <c r="P83" s="159"/>
      <c r="Q83" s="159"/>
      <c r="R83" s="160"/>
      <c r="S83" s="160"/>
      <c r="T83" s="161"/>
      <c r="U83" s="155"/>
      <c r="V83" s="155"/>
      <c r="W83" s="155"/>
      <c r="X83" s="155"/>
      <c r="Y83" s="155"/>
      <c r="AG83" t="s">
        <v>129</v>
      </c>
    </row>
    <row r="84" spans="1:60" x14ac:dyDescent="0.2">
      <c r="A84" s="162">
        <v>36</v>
      </c>
      <c r="B84" s="163" t="s">
        <v>242</v>
      </c>
      <c r="C84" s="176" t="s">
        <v>243</v>
      </c>
      <c r="D84" s="164" t="s">
        <v>146</v>
      </c>
      <c r="E84" s="165">
        <v>1</v>
      </c>
      <c r="F84" s="243"/>
      <c r="G84" s="166">
        <f>E84*F84</f>
        <v>0</v>
      </c>
      <c r="H84" s="166">
        <v>28.87</v>
      </c>
      <c r="I84" s="166">
        <v>28.87</v>
      </c>
      <c r="J84" s="166">
        <v>156.13</v>
      </c>
      <c r="K84" s="166">
        <v>156.13</v>
      </c>
      <c r="L84" s="166">
        <v>21</v>
      </c>
      <c r="M84" s="166">
        <v>223.85</v>
      </c>
      <c r="N84" s="165">
        <v>8.0000000000000007E-5</v>
      </c>
      <c r="O84" s="165">
        <v>8.0000000000000007E-5</v>
      </c>
      <c r="P84" s="165">
        <v>2.4930000000000001E-2</v>
      </c>
      <c r="Q84" s="165">
        <v>2.4930000000000001E-2</v>
      </c>
      <c r="R84" s="166"/>
      <c r="S84" s="166" t="s">
        <v>133</v>
      </c>
      <c r="T84" s="167" t="s">
        <v>133</v>
      </c>
      <c r="U84" s="152">
        <v>0.27</v>
      </c>
      <c r="V84" s="152">
        <v>0.27</v>
      </c>
      <c r="W84" s="152"/>
      <c r="X84" s="152" t="s">
        <v>134</v>
      </c>
      <c r="Y84" s="152" t="s">
        <v>135</v>
      </c>
      <c r="Z84" s="146"/>
      <c r="AA84" s="146"/>
      <c r="AB84" s="146"/>
      <c r="AC84" s="146"/>
      <c r="AD84" s="146"/>
      <c r="AE84" s="146"/>
      <c r="AF84" s="146"/>
      <c r="AG84" s="146" t="s">
        <v>136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">
      <c r="A85" s="149"/>
      <c r="B85" s="150"/>
      <c r="C85" s="303" t="s">
        <v>244</v>
      </c>
      <c r="D85" s="304"/>
      <c r="E85" s="304"/>
      <c r="F85" s="304"/>
      <c r="G85" s="304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6"/>
      <c r="AA85" s="146"/>
      <c r="AB85" s="146"/>
      <c r="AC85" s="146"/>
      <c r="AD85" s="146"/>
      <c r="AE85" s="146"/>
      <c r="AF85" s="146"/>
      <c r="AG85" s="146" t="s">
        <v>148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x14ac:dyDescent="0.2">
      <c r="A86" s="156" t="s">
        <v>128</v>
      </c>
      <c r="B86" s="157" t="s">
        <v>80</v>
      </c>
      <c r="C86" s="175" t="s">
        <v>81</v>
      </c>
      <c r="D86" s="158"/>
      <c r="E86" s="159"/>
      <c r="F86" s="160"/>
      <c r="G86" s="160">
        <f>G87</f>
        <v>0</v>
      </c>
      <c r="H86" s="160"/>
      <c r="I86" s="160">
        <v>0</v>
      </c>
      <c r="J86" s="160"/>
      <c r="K86" s="160">
        <v>4200</v>
      </c>
      <c r="L86" s="160"/>
      <c r="M86" s="160"/>
      <c r="N86" s="159"/>
      <c r="O86" s="159"/>
      <c r="P86" s="159"/>
      <c r="Q86" s="159"/>
      <c r="R86" s="160"/>
      <c r="S86" s="160"/>
      <c r="T86" s="161"/>
      <c r="U86" s="155"/>
      <c r="V86" s="155"/>
      <c r="W86" s="155"/>
      <c r="X86" s="155"/>
      <c r="Y86" s="155"/>
      <c r="AG86" t="s">
        <v>129</v>
      </c>
    </row>
    <row r="87" spans="1:60" x14ac:dyDescent="0.2">
      <c r="A87" s="162">
        <v>37</v>
      </c>
      <c r="B87" s="163" t="s">
        <v>245</v>
      </c>
      <c r="C87" s="176" t="s">
        <v>246</v>
      </c>
      <c r="D87" s="164" t="s">
        <v>184</v>
      </c>
      <c r="E87" s="165">
        <v>1</v>
      </c>
      <c r="F87" s="243"/>
      <c r="G87" s="166">
        <f>E87*F87</f>
        <v>0</v>
      </c>
      <c r="H87" s="166">
        <v>0</v>
      </c>
      <c r="I87" s="166">
        <v>0</v>
      </c>
      <c r="J87" s="166">
        <v>4200</v>
      </c>
      <c r="K87" s="166">
        <v>4200</v>
      </c>
      <c r="L87" s="166">
        <v>21</v>
      </c>
      <c r="M87" s="166">
        <v>5082</v>
      </c>
      <c r="N87" s="165">
        <v>0</v>
      </c>
      <c r="O87" s="165">
        <v>0</v>
      </c>
      <c r="P87" s="165">
        <v>0</v>
      </c>
      <c r="Q87" s="165">
        <v>0</v>
      </c>
      <c r="R87" s="166"/>
      <c r="S87" s="166" t="s">
        <v>160</v>
      </c>
      <c r="T87" s="167" t="s">
        <v>161</v>
      </c>
      <c r="U87" s="152">
        <v>0</v>
      </c>
      <c r="V87" s="152">
        <v>0</v>
      </c>
      <c r="W87" s="152"/>
      <c r="X87" s="152" t="s">
        <v>134</v>
      </c>
      <c r="Y87" s="152" t="s">
        <v>135</v>
      </c>
      <c r="Z87" s="146"/>
      <c r="AA87" s="146"/>
      <c r="AB87" s="146"/>
      <c r="AC87" s="146"/>
      <c r="AD87" s="146"/>
      <c r="AE87" s="146"/>
      <c r="AF87" s="146"/>
      <c r="AG87" s="146" t="s">
        <v>136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22.5" outlineLevel="1" x14ac:dyDescent="0.2">
      <c r="A88" s="149"/>
      <c r="B88" s="150"/>
      <c r="C88" s="303" t="s">
        <v>247</v>
      </c>
      <c r="D88" s="304"/>
      <c r="E88" s="304"/>
      <c r="F88" s="304"/>
      <c r="G88" s="304"/>
      <c r="H88" s="152"/>
      <c r="I88" s="152"/>
      <c r="J88" s="152"/>
      <c r="K88" s="152"/>
      <c r="L88" s="152"/>
      <c r="M88" s="152"/>
      <c r="N88" s="151"/>
      <c r="O88" s="151"/>
      <c r="P88" s="151"/>
      <c r="Q88" s="151"/>
      <c r="R88" s="152"/>
      <c r="S88" s="152"/>
      <c r="T88" s="152"/>
      <c r="U88" s="152"/>
      <c r="V88" s="152"/>
      <c r="W88" s="152"/>
      <c r="X88" s="152"/>
      <c r="Y88" s="152"/>
      <c r="Z88" s="146"/>
      <c r="AA88" s="146"/>
      <c r="AB88" s="146"/>
      <c r="AC88" s="146"/>
      <c r="AD88" s="146"/>
      <c r="AE88" s="146"/>
      <c r="AF88" s="146"/>
      <c r="AG88" s="146" t="s">
        <v>148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74" t="str">
        <f>C88</f>
        <v>výměna potrubí a chladicí kapaliny, vedeno z větší části v dutině střechy, nad rovinou střechy v rukávci z nerez plechu (ochrana proti povětrnostním vlivům)</v>
      </c>
      <c r="BB88" s="146"/>
      <c r="BC88" s="146"/>
      <c r="BD88" s="146"/>
      <c r="BE88" s="146"/>
      <c r="BF88" s="146"/>
      <c r="BG88" s="146"/>
      <c r="BH88" s="146"/>
    </row>
    <row r="89" spans="1:60" x14ac:dyDescent="0.2">
      <c r="A89" s="156" t="s">
        <v>128</v>
      </c>
      <c r="B89" s="157" t="s">
        <v>82</v>
      </c>
      <c r="C89" s="175" t="s">
        <v>83</v>
      </c>
      <c r="D89" s="158"/>
      <c r="E89" s="159"/>
      <c r="F89" s="160"/>
      <c r="G89" s="160">
        <f>G90+G92+G95+G97</f>
        <v>0</v>
      </c>
      <c r="H89" s="160"/>
      <c r="I89" s="160">
        <v>54637.02</v>
      </c>
      <c r="J89" s="160"/>
      <c r="K89" s="160">
        <v>64249.49</v>
      </c>
      <c r="L89" s="160"/>
      <c r="M89" s="160"/>
      <c r="N89" s="159"/>
      <c r="O89" s="159"/>
      <c r="P89" s="159"/>
      <c r="Q89" s="159"/>
      <c r="R89" s="160"/>
      <c r="S89" s="160"/>
      <c r="T89" s="161"/>
      <c r="U89" s="155"/>
      <c r="V89" s="155"/>
      <c r="W89" s="155"/>
      <c r="X89" s="155"/>
      <c r="Y89" s="155"/>
      <c r="AG89" t="s">
        <v>129</v>
      </c>
    </row>
    <row r="90" spans="1:60" x14ac:dyDescent="0.2">
      <c r="A90" s="162">
        <v>38</v>
      </c>
      <c r="B90" s="163" t="s">
        <v>248</v>
      </c>
      <c r="C90" s="176" t="s">
        <v>249</v>
      </c>
      <c r="D90" s="164" t="s">
        <v>169</v>
      </c>
      <c r="E90" s="165">
        <v>133.9</v>
      </c>
      <c r="F90" s="243"/>
      <c r="G90" s="166">
        <f>E90*F90</f>
        <v>0</v>
      </c>
      <c r="H90" s="166">
        <v>10.29</v>
      </c>
      <c r="I90" s="166">
        <v>1377.8309999999999</v>
      </c>
      <c r="J90" s="166">
        <v>360.21</v>
      </c>
      <c r="K90" s="166">
        <v>48232.118999999999</v>
      </c>
      <c r="L90" s="166">
        <v>21</v>
      </c>
      <c r="M90" s="166">
        <v>60028.039499999999</v>
      </c>
      <c r="N90" s="165">
        <v>2.5500000000000002E-3</v>
      </c>
      <c r="O90" s="165">
        <v>0.34144500000000005</v>
      </c>
      <c r="P90" s="165">
        <v>0</v>
      </c>
      <c r="Q90" s="165">
        <v>0</v>
      </c>
      <c r="R90" s="166"/>
      <c r="S90" s="166" t="s">
        <v>133</v>
      </c>
      <c r="T90" s="167" t="s">
        <v>133</v>
      </c>
      <c r="U90" s="152">
        <v>0.5</v>
      </c>
      <c r="V90" s="152">
        <v>66.95</v>
      </c>
      <c r="W90" s="152"/>
      <c r="X90" s="152" t="s">
        <v>134</v>
      </c>
      <c r="Y90" s="152" t="s">
        <v>135</v>
      </c>
      <c r="Z90" s="146"/>
      <c r="AA90" s="146"/>
      <c r="AB90" s="146"/>
      <c r="AC90" s="146"/>
      <c r="AD90" s="146"/>
      <c r="AE90" s="146"/>
      <c r="AF90" s="146"/>
      <c r="AG90" s="146" t="s">
        <v>136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49"/>
      <c r="B91" s="150"/>
      <c r="C91" s="177" t="s">
        <v>250</v>
      </c>
      <c r="D91" s="153"/>
      <c r="E91" s="154">
        <v>133.9</v>
      </c>
      <c r="F91" s="152"/>
      <c r="G91" s="152"/>
      <c r="H91" s="152"/>
      <c r="I91" s="152"/>
      <c r="J91" s="152"/>
      <c r="K91" s="152"/>
      <c r="L91" s="152"/>
      <c r="M91" s="152"/>
      <c r="N91" s="151"/>
      <c r="O91" s="151"/>
      <c r="P91" s="151"/>
      <c r="Q91" s="151"/>
      <c r="R91" s="152"/>
      <c r="S91" s="152"/>
      <c r="T91" s="152"/>
      <c r="U91" s="152"/>
      <c r="V91" s="152"/>
      <c r="W91" s="152"/>
      <c r="X91" s="152"/>
      <c r="Y91" s="152"/>
      <c r="Z91" s="146"/>
      <c r="AA91" s="146"/>
      <c r="AB91" s="146"/>
      <c r="AC91" s="146"/>
      <c r="AD91" s="146"/>
      <c r="AE91" s="146"/>
      <c r="AF91" s="146"/>
      <c r="AG91" s="146" t="s">
        <v>138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x14ac:dyDescent="0.2">
      <c r="A92" s="162">
        <v>39</v>
      </c>
      <c r="B92" s="163" t="s">
        <v>251</v>
      </c>
      <c r="C92" s="176" t="s">
        <v>252</v>
      </c>
      <c r="D92" s="164" t="s">
        <v>132</v>
      </c>
      <c r="E92" s="165">
        <v>88.162499999999994</v>
      </c>
      <c r="F92" s="243"/>
      <c r="G92" s="166">
        <f>E92*F92</f>
        <v>0</v>
      </c>
      <c r="H92" s="166">
        <v>16.82</v>
      </c>
      <c r="I92" s="166">
        <v>1482.8932499999999</v>
      </c>
      <c r="J92" s="166">
        <v>181.68</v>
      </c>
      <c r="K92" s="166">
        <v>16017.362999999999</v>
      </c>
      <c r="L92" s="166">
        <v>21</v>
      </c>
      <c r="M92" s="166">
        <v>21175.314599999998</v>
      </c>
      <c r="N92" s="165">
        <v>8.0000000000000007E-5</v>
      </c>
      <c r="O92" s="165">
        <v>7.0530000000000002E-3</v>
      </c>
      <c r="P92" s="165">
        <v>0</v>
      </c>
      <c r="Q92" s="165">
        <v>0</v>
      </c>
      <c r="R92" s="166"/>
      <c r="S92" s="166" t="s">
        <v>133</v>
      </c>
      <c r="T92" s="167" t="s">
        <v>133</v>
      </c>
      <c r="U92" s="152">
        <v>0.28999999999999998</v>
      </c>
      <c r="V92" s="152">
        <v>25.567124999999997</v>
      </c>
      <c r="W92" s="152"/>
      <c r="X92" s="152" t="s">
        <v>134</v>
      </c>
      <c r="Y92" s="152" t="s">
        <v>135</v>
      </c>
      <c r="Z92" s="146"/>
      <c r="AA92" s="146"/>
      <c r="AB92" s="146"/>
      <c r="AC92" s="146"/>
      <c r="AD92" s="146"/>
      <c r="AE92" s="146"/>
      <c r="AF92" s="146"/>
      <c r="AG92" s="146" t="s">
        <v>136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49"/>
      <c r="B93" s="150"/>
      <c r="C93" s="177" t="s">
        <v>196</v>
      </c>
      <c r="D93" s="153"/>
      <c r="E93" s="154">
        <v>91.042500000000004</v>
      </c>
      <c r="F93" s="152"/>
      <c r="G93" s="152"/>
      <c r="H93" s="152"/>
      <c r="I93" s="152"/>
      <c r="J93" s="152"/>
      <c r="K93" s="152"/>
      <c r="L93" s="152"/>
      <c r="M93" s="152"/>
      <c r="N93" s="151"/>
      <c r="O93" s="151"/>
      <c r="P93" s="151"/>
      <c r="Q93" s="151"/>
      <c r="R93" s="152"/>
      <c r="S93" s="152"/>
      <c r="T93" s="152"/>
      <c r="U93" s="152"/>
      <c r="V93" s="152"/>
      <c r="W93" s="152"/>
      <c r="X93" s="152"/>
      <c r="Y93" s="152"/>
      <c r="Z93" s="146"/>
      <c r="AA93" s="146"/>
      <c r="AB93" s="146"/>
      <c r="AC93" s="146"/>
      <c r="AD93" s="146"/>
      <c r="AE93" s="146"/>
      <c r="AF93" s="146"/>
      <c r="AG93" s="146" t="s">
        <v>138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2" x14ac:dyDescent="0.2">
      <c r="A94" s="149"/>
      <c r="B94" s="150"/>
      <c r="C94" s="177" t="s">
        <v>139</v>
      </c>
      <c r="D94" s="153"/>
      <c r="E94" s="154">
        <v>-2.88</v>
      </c>
      <c r="F94" s="152"/>
      <c r="G94" s="152"/>
      <c r="H94" s="152"/>
      <c r="I94" s="152"/>
      <c r="J94" s="152"/>
      <c r="K94" s="152"/>
      <c r="L94" s="152"/>
      <c r="M94" s="152"/>
      <c r="N94" s="151"/>
      <c r="O94" s="151"/>
      <c r="P94" s="151"/>
      <c r="Q94" s="151"/>
      <c r="R94" s="152"/>
      <c r="S94" s="152"/>
      <c r="T94" s="152"/>
      <c r="U94" s="152"/>
      <c r="V94" s="152"/>
      <c r="W94" s="152"/>
      <c r="X94" s="152"/>
      <c r="Y94" s="152"/>
      <c r="Z94" s="146"/>
      <c r="AA94" s="146"/>
      <c r="AB94" s="146"/>
      <c r="AC94" s="146"/>
      <c r="AD94" s="146"/>
      <c r="AE94" s="146"/>
      <c r="AF94" s="146"/>
      <c r="AG94" s="146" t="s">
        <v>138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ht="22.5" x14ac:dyDescent="0.2">
      <c r="A95" s="162">
        <v>40</v>
      </c>
      <c r="B95" s="163" t="s">
        <v>253</v>
      </c>
      <c r="C95" s="176" t="s">
        <v>254</v>
      </c>
      <c r="D95" s="164" t="s">
        <v>255</v>
      </c>
      <c r="E95" s="165">
        <v>1.0604899999999999</v>
      </c>
      <c r="F95" s="243"/>
      <c r="G95" s="166">
        <f>E95*F95</f>
        <v>0</v>
      </c>
      <c r="H95" s="166">
        <v>14260</v>
      </c>
      <c r="I95" s="166">
        <v>15122.587399999999</v>
      </c>
      <c r="J95" s="166">
        <v>0</v>
      </c>
      <c r="K95" s="166">
        <v>0</v>
      </c>
      <c r="L95" s="166">
        <v>21</v>
      </c>
      <c r="M95" s="166">
        <v>18298.333900000001</v>
      </c>
      <c r="N95" s="165">
        <v>0.5</v>
      </c>
      <c r="O95" s="165">
        <v>0.53024499999999997</v>
      </c>
      <c r="P95" s="165">
        <v>0</v>
      </c>
      <c r="Q95" s="165">
        <v>0</v>
      </c>
      <c r="R95" s="166" t="s">
        <v>151</v>
      </c>
      <c r="S95" s="166" t="s">
        <v>133</v>
      </c>
      <c r="T95" s="167" t="s">
        <v>133</v>
      </c>
      <c r="U95" s="152">
        <v>0</v>
      </c>
      <c r="V95" s="152">
        <v>0</v>
      </c>
      <c r="W95" s="152"/>
      <c r="X95" s="152" t="s">
        <v>152</v>
      </c>
      <c r="Y95" s="152" t="s">
        <v>135</v>
      </c>
      <c r="Z95" s="146"/>
      <c r="AA95" s="146"/>
      <c r="AB95" s="146"/>
      <c r="AC95" s="146"/>
      <c r="AD95" s="146"/>
      <c r="AE95" s="146"/>
      <c r="AF95" s="146"/>
      <c r="AG95" s="146" t="s">
        <v>153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">
      <c r="A96" s="149"/>
      <c r="B96" s="150"/>
      <c r="C96" s="177" t="s">
        <v>256</v>
      </c>
      <c r="D96" s="153"/>
      <c r="E96" s="154">
        <v>1.0604899999999999</v>
      </c>
      <c r="F96" s="152"/>
      <c r="G96" s="152"/>
      <c r="H96" s="152"/>
      <c r="I96" s="152"/>
      <c r="J96" s="152"/>
      <c r="K96" s="152"/>
      <c r="L96" s="152"/>
      <c r="M96" s="152"/>
      <c r="N96" s="151"/>
      <c r="O96" s="151"/>
      <c r="P96" s="151"/>
      <c r="Q96" s="151"/>
      <c r="R96" s="152"/>
      <c r="S96" s="152"/>
      <c r="T96" s="152"/>
      <c r="U96" s="152"/>
      <c r="V96" s="152"/>
      <c r="W96" s="152"/>
      <c r="X96" s="152"/>
      <c r="Y96" s="152"/>
      <c r="Z96" s="146"/>
      <c r="AA96" s="146"/>
      <c r="AB96" s="146"/>
      <c r="AC96" s="146"/>
      <c r="AD96" s="146"/>
      <c r="AE96" s="146"/>
      <c r="AF96" s="146"/>
      <c r="AG96" s="146" t="s">
        <v>138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x14ac:dyDescent="0.2">
      <c r="A97" s="162">
        <v>41</v>
      </c>
      <c r="B97" s="163" t="s">
        <v>257</v>
      </c>
      <c r="C97" s="176" t="s">
        <v>258</v>
      </c>
      <c r="D97" s="164" t="s">
        <v>132</v>
      </c>
      <c r="E97" s="165">
        <v>100.14675</v>
      </c>
      <c r="F97" s="243"/>
      <c r="G97" s="166">
        <f>E97*F97</f>
        <v>0</v>
      </c>
      <c r="H97" s="166">
        <v>366</v>
      </c>
      <c r="I97" s="166">
        <v>36653.710500000001</v>
      </c>
      <c r="J97" s="166">
        <v>0</v>
      </c>
      <c r="K97" s="166">
        <v>0</v>
      </c>
      <c r="L97" s="166">
        <v>21</v>
      </c>
      <c r="M97" s="166">
        <v>44350.989099999999</v>
      </c>
      <c r="N97" s="165">
        <v>9.9000000000000008E-3</v>
      </c>
      <c r="O97" s="165">
        <v>0.99145282500000009</v>
      </c>
      <c r="P97" s="165">
        <v>0</v>
      </c>
      <c r="Q97" s="165">
        <v>0</v>
      </c>
      <c r="R97" s="166" t="s">
        <v>151</v>
      </c>
      <c r="S97" s="166" t="s">
        <v>259</v>
      </c>
      <c r="T97" s="167" t="s">
        <v>259</v>
      </c>
      <c r="U97" s="152">
        <v>0</v>
      </c>
      <c r="V97" s="152">
        <v>0</v>
      </c>
      <c r="W97" s="152"/>
      <c r="X97" s="152" t="s">
        <v>152</v>
      </c>
      <c r="Y97" s="152" t="s">
        <v>135</v>
      </c>
      <c r="Z97" s="146"/>
      <c r="AA97" s="146"/>
      <c r="AB97" s="146"/>
      <c r="AC97" s="146"/>
      <c r="AD97" s="146"/>
      <c r="AE97" s="146"/>
      <c r="AF97" s="146"/>
      <c r="AG97" s="146" t="s">
        <v>153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">
      <c r="A98" s="149"/>
      <c r="B98" s="150"/>
      <c r="C98" s="177" t="s">
        <v>260</v>
      </c>
      <c r="D98" s="153"/>
      <c r="E98" s="154">
        <v>100.14675</v>
      </c>
      <c r="F98" s="152"/>
      <c r="G98" s="152"/>
      <c r="H98" s="152"/>
      <c r="I98" s="152"/>
      <c r="J98" s="152"/>
      <c r="K98" s="152"/>
      <c r="L98" s="152"/>
      <c r="M98" s="152"/>
      <c r="N98" s="151"/>
      <c r="O98" s="151"/>
      <c r="P98" s="151"/>
      <c r="Q98" s="151"/>
      <c r="R98" s="152"/>
      <c r="S98" s="152"/>
      <c r="T98" s="152"/>
      <c r="U98" s="152"/>
      <c r="V98" s="152"/>
      <c r="W98" s="152"/>
      <c r="X98" s="152"/>
      <c r="Y98" s="152"/>
      <c r="Z98" s="146"/>
      <c r="AA98" s="146"/>
      <c r="AB98" s="146"/>
      <c r="AC98" s="146"/>
      <c r="AD98" s="146"/>
      <c r="AE98" s="146"/>
      <c r="AF98" s="146"/>
      <c r="AG98" s="146" t="s">
        <v>138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x14ac:dyDescent="0.2">
      <c r="A99" s="156" t="s">
        <v>128</v>
      </c>
      <c r="B99" s="157" t="s">
        <v>84</v>
      </c>
      <c r="C99" s="175" t="s">
        <v>85</v>
      </c>
      <c r="D99" s="158"/>
      <c r="E99" s="159"/>
      <c r="F99" s="160"/>
      <c r="G99" s="160">
        <f>G100+G103</f>
        <v>0</v>
      </c>
      <c r="H99" s="160"/>
      <c r="I99" s="160">
        <v>17663.71</v>
      </c>
      <c r="J99" s="160"/>
      <c r="K99" s="160">
        <v>29394.69</v>
      </c>
      <c r="L99" s="160"/>
      <c r="M99" s="160"/>
      <c r="N99" s="159"/>
      <c r="O99" s="159"/>
      <c r="P99" s="159"/>
      <c r="Q99" s="159"/>
      <c r="R99" s="160"/>
      <c r="S99" s="160"/>
      <c r="T99" s="161"/>
      <c r="U99" s="155"/>
      <c r="V99" s="155"/>
      <c r="W99" s="155"/>
      <c r="X99" s="155"/>
      <c r="Y99" s="155"/>
      <c r="AG99" t="s">
        <v>129</v>
      </c>
    </row>
    <row r="100" spans="1:60" x14ac:dyDescent="0.2">
      <c r="A100" s="162">
        <v>42</v>
      </c>
      <c r="B100" s="163" t="s">
        <v>261</v>
      </c>
      <c r="C100" s="176" t="s">
        <v>262</v>
      </c>
      <c r="D100" s="164" t="s">
        <v>169</v>
      </c>
      <c r="E100" s="165">
        <v>38.9</v>
      </c>
      <c r="F100" s="243"/>
      <c r="G100" s="166">
        <f>E100*F100</f>
        <v>0</v>
      </c>
      <c r="H100" s="166">
        <v>454.08</v>
      </c>
      <c r="I100" s="166">
        <v>17663.712</v>
      </c>
      <c r="J100" s="166">
        <v>741.92</v>
      </c>
      <c r="K100" s="166">
        <v>28860.687999999998</v>
      </c>
      <c r="L100" s="166">
        <v>21</v>
      </c>
      <c r="M100" s="166">
        <v>56294.524000000005</v>
      </c>
      <c r="N100" s="165">
        <v>5.2900000000000004E-3</v>
      </c>
      <c r="O100" s="165">
        <v>0.20578100000000002</v>
      </c>
      <c r="P100" s="165">
        <v>0</v>
      </c>
      <c r="Q100" s="165">
        <v>0</v>
      </c>
      <c r="R100" s="166"/>
      <c r="S100" s="166" t="s">
        <v>133</v>
      </c>
      <c r="T100" s="167" t="s">
        <v>133</v>
      </c>
      <c r="U100" s="152">
        <v>1.1817500000000001</v>
      </c>
      <c r="V100" s="152">
        <v>45.970075000000001</v>
      </c>
      <c r="W100" s="152"/>
      <c r="X100" s="152" t="s">
        <v>134</v>
      </c>
      <c r="Y100" s="152" t="s">
        <v>135</v>
      </c>
      <c r="Z100" s="146"/>
      <c r="AA100" s="146"/>
      <c r="AB100" s="146"/>
      <c r="AC100" s="146"/>
      <c r="AD100" s="146"/>
      <c r="AE100" s="146"/>
      <c r="AF100" s="146"/>
      <c r="AG100" s="146" t="s">
        <v>136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49"/>
      <c r="B101" s="150"/>
      <c r="C101" s="303" t="s">
        <v>263</v>
      </c>
      <c r="D101" s="304"/>
      <c r="E101" s="304"/>
      <c r="F101" s="304"/>
      <c r="G101" s="304"/>
      <c r="H101" s="152"/>
      <c r="I101" s="152"/>
      <c r="J101" s="152"/>
      <c r="K101" s="152"/>
      <c r="L101" s="152"/>
      <c r="M101" s="152"/>
      <c r="N101" s="151"/>
      <c r="O101" s="151"/>
      <c r="P101" s="151"/>
      <c r="Q101" s="151"/>
      <c r="R101" s="152"/>
      <c r="S101" s="152"/>
      <c r="T101" s="152"/>
      <c r="U101" s="152"/>
      <c r="V101" s="152"/>
      <c r="W101" s="152"/>
      <c r="X101" s="152"/>
      <c r="Y101" s="152"/>
      <c r="Z101" s="146"/>
      <c r="AA101" s="146"/>
      <c r="AB101" s="146"/>
      <c r="AC101" s="146"/>
      <c r="AD101" s="146"/>
      <c r="AE101" s="146"/>
      <c r="AF101" s="146"/>
      <c r="AG101" s="146" t="s">
        <v>148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">
      <c r="A102" s="149"/>
      <c r="B102" s="150"/>
      <c r="C102" s="177" t="s">
        <v>208</v>
      </c>
      <c r="D102" s="153"/>
      <c r="E102" s="154">
        <v>38.9</v>
      </c>
      <c r="F102" s="152"/>
      <c r="G102" s="152"/>
      <c r="H102" s="152"/>
      <c r="I102" s="152"/>
      <c r="J102" s="152"/>
      <c r="K102" s="152"/>
      <c r="L102" s="152"/>
      <c r="M102" s="152"/>
      <c r="N102" s="151"/>
      <c r="O102" s="151"/>
      <c r="P102" s="151"/>
      <c r="Q102" s="151"/>
      <c r="R102" s="152"/>
      <c r="S102" s="152"/>
      <c r="T102" s="152"/>
      <c r="U102" s="152"/>
      <c r="V102" s="152"/>
      <c r="W102" s="152"/>
      <c r="X102" s="152"/>
      <c r="Y102" s="152"/>
      <c r="Z102" s="146"/>
      <c r="AA102" s="146"/>
      <c r="AB102" s="146"/>
      <c r="AC102" s="146"/>
      <c r="AD102" s="146"/>
      <c r="AE102" s="146"/>
      <c r="AF102" s="146"/>
      <c r="AG102" s="146" t="s">
        <v>138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x14ac:dyDescent="0.2">
      <c r="A103" s="168">
        <v>43</v>
      </c>
      <c r="B103" s="169" t="s">
        <v>264</v>
      </c>
      <c r="C103" s="178" t="s">
        <v>265</v>
      </c>
      <c r="D103" s="170" t="s">
        <v>179</v>
      </c>
      <c r="E103" s="171">
        <v>0.20577999999999999</v>
      </c>
      <c r="F103" s="244"/>
      <c r="G103" s="166">
        <f>E103*F103</f>
        <v>0</v>
      </c>
      <c r="H103" s="172">
        <v>0</v>
      </c>
      <c r="I103" s="172">
        <v>0</v>
      </c>
      <c r="J103" s="172">
        <v>2595</v>
      </c>
      <c r="K103" s="172">
        <v>533.9991</v>
      </c>
      <c r="L103" s="172">
        <v>21</v>
      </c>
      <c r="M103" s="172">
        <v>646.14</v>
      </c>
      <c r="N103" s="171">
        <v>0</v>
      </c>
      <c r="O103" s="171">
        <v>0</v>
      </c>
      <c r="P103" s="171">
        <v>0</v>
      </c>
      <c r="Q103" s="171">
        <v>0</v>
      </c>
      <c r="R103" s="172"/>
      <c r="S103" s="172" t="s">
        <v>133</v>
      </c>
      <c r="T103" s="173" t="s">
        <v>133</v>
      </c>
      <c r="U103" s="152">
        <v>4.82</v>
      </c>
      <c r="V103" s="152">
        <v>0.99185960000000006</v>
      </c>
      <c r="W103" s="152"/>
      <c r="X103" s="152" t="s">
        <v>180</v>
      </c>
      <c r="Y103" s="152" t="s">
        <v>135</v>
      </c>
      <c r="Z103" s="146"/>
      <c r="AA103" s="146"/>
      <c r="AB103" s="146"/>
      <c r="AC103" s="146"/>
      <c r="AD103" s="146"/>
      <c r="AE103" s="146"/>
      <c r="AF103" s="146"/>
      <c r="AG103" s="146" t="s">
        <v>181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x14ac:dyDescent="0.2">
      <c r="A104" s="156" t="s">
        <v>128</v>
      </c>
      <c r="B104" s="157" t="s">
        <v>86</v>
      </c>
      <c r="C104" s="175" t="s">
        <v>87</v>
      </c>
      <c r="D104" s="158"/>
      <c r="E104" s="159"/>
      <c r="F104" s="160"/>
      <c r="G104" s="160">
        <f>G105+G106+G113+G118+G119+G121+G124+G127+G130+G132+G133</f>
        <v>0</v>
      </c>
      <c r="H104" s="160"/>
      <c r="I104" s="160">
        <v>0</v>
      </c>
      <c r="J104" s="160"/>
      <c r="K104" s="160">
        <v>796929.31</v>
      </c>
      <c r="L104" s="160"/>
      <c r="M104" s="160"/>
      <c r="N104" s="159"/>
      <c r="O104" s="159"/>
      <c r="P104" s="159"/>
      <c r="Q104" s="159"/>
      <c r="R104" s="160"/>
      <c r="S104" s="160"/>
      <c r="T104" s="161"/>
      <c r="U104" s="155"/>
      <c r="V104" s="155"/>
      <c r="W104" s="155"/>
      <c r="X104" s="155"/>
      <c r="Y104" s="155"/>
      <c r="AG104" t="s">
        <v>129</v>
      </c>
    </row>
    <row r="105" spans="1:60" x14ac:dyDescent="0.2">
      <c r="A105" s="168">
        <v>44</v>
      </c>
      <c r="B105" s="169" t="s">
        <v>266</v>
      </c>
      <c r="C105" s="178" t="s">
        <v>267</v>
      </c>
      <c r="D105" s="170" t="s">
        <v>146</v>
      </c>
      <c r="E105" s="171">
        <v>2</v>
      </c>
      <c r="F105" s="244"/>
      <c r="G105" s="166">
        <f t="shared" ref="G105:G106" si="2">E105*F105</f>
        <v>0</v>
      </c>
      <c r="H105" s="172">
        <v>0</v>
      </c>
      <c r="I105" s="172">
        <v>0</v>
      </c>
      <c r="J105" s="172">
        <v>844</v>
      </c>
      <c r="K105" s="172">
        <v>1688</v>
      </c>
      <c r="L105" s="172">
        <v>21</v>
      </c>
      <c r="M105" s="172">
        <v>2042.48</v>
      </c>
      <c r="N105" s="171">
        <v>0</v>
      </c>
      <c r="O105" s="171">
        <v>0</v>
      </c>
      <c r="P105" s="171">
        <v>0</v>
      </c>
      <c r="Q105" s="171">
        <v>0</v>
      </c>
      <c r="R105" s="172"/>
      <c r="S105" s="172" t="s">
        <v>133</v>
      </c>
      <c r="T105" s="173" t="s">
        <v>133</v>
      </c>
      <c r="U105" s="152">
        <v>1.45</v>
      </c>
      <c r="V105" s="152">
        <v>2.9</v>
      </c>
      <c r="W105" s="152"/>
      <c r="X105" s="152" t="s">
        <v>134</v>
      </c>
      <c r="Y105" s="152" t="s">
        <v>135</v>
      </c>
      <c r="Z105" s="146"/>
      <c r="AA105" s="146"/>
      <c r="AB105" s="146"/>
      <c r="AC105" s="146"/>
      <c r="AD105" s="146"/>
      <c r="AE105" s="146"/>
      <c r="AF105" s="146"/>
      <c r="AG105" s="146" t="s">
        <v>136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ht="22.5" x14ac:dyDescent="0.2">
      <c r="A106" s="162">
        <v>45</v>
      </c>
      <c r="B106" s="163" t="s">
        <v>268</v>
      </c>
      <c r="C106" s="176" t="s">
        <v>269</v>
      </c>
      <c r="D106" s="164" t="s">
        <v>226</v>
      </c>
      <c r="E106" s="165">
        <v>4</v>
      </c>
      <c r="F106" s="243"/>
      <c r="G106" s="166">
        <f t="shared" si="2"/>
        <v>0</v>
      </c>
      <c r="H106" s="166">
        <v>0</v>
      </c>
      <c r="I106" s="166">
        <v>0</v>
      </c>
      <c r="J106" s="166">
        <v>35175</v>
      </c>
      <c r="K106" s="166">
        <v>140700</v>
      </c>
      <c r="L106" s="166">
        <v>21</v>
      </c>
      <c r="M106" s="166">
        <v>170247</v>
      </c>
      <c r="N106" s="165">
        <v>0.18</v>
      </c>
      <c r="O106" s="165">
        <v>0.72</v>
      </c>
      <c r="P106" s="165">
        <v>0</v>
      </c>
      <c r="Q106" s="165">
        <v>0</v>
      </c>
      <c r="R106" s="166"/>
      <c r="S106" s="166" t="s">
        <v>160</v>
      </c>
      <c r="T106" s="167" t="s">
        <v>161</v>
      </c>
      <c r="U106" s="152">
        <v>0</v>
      </c>
      <c r="V106" s="152">
        <v>0</v>
      </c>
      <c r="W106" s="152"/>
      <c r="X106" s="152" t="s">
        <v>134</v>
      </c>
      <c r="Y106" s="152" t="s">
        <v>135</v>
      </c>
      <c r="Z106" s="146"/>
      <c r="AA106" s="146"/>
      <c r="AB106" s="146"/>
      <c r="AC106" s="146"/>
      <c r="AD106" s="146"/>
      <c r="AE106" s="146"/>
      <c r="AF106" s="146"/>
      <c r="AG106" s="146" t="s">
        <v>136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">
      <c r="A107" s="149"/>
      <c r="B107" s="150"/>
      <c r="C107" s="303" t="s">
        <v>378</v>
      </c>
      <c r="D107" s="304"/>
      <c r="E107" s="304"/>
      <c r="F107" s="304"/>
      <c r="G107" s="304"/>
      <c r="H107" s="152"/>
      <c r="I107" s="152"/>
      <c r="J107" s="152"/>
      <c r="K107" s="152"/>
      <c r="L107" s="152"/>
      <c r="M107" s="152"/>
      <c r="N107" s="151"/>
      <c r="O107" s="151"/>
      <c r="P107" s="151"/>
      <c r="Q107" s="151"/>
      <c r="R107" s="152"/>
      <c r="S107" s="152"/>
      <c r="T107" s="152"/>
      <c r="U107" s="152"/>
      <c r="V107" s="152"/>
      <c r="W107" s="152"/>
      <c r="X107" s="152"/>
      <c r="Y107" s="152"/>
      <c r="Z107" s="146"/>
      <c r="AA107" s="146"/>
      <c r="AB107" s="146"/>
      <c r="AC107" s="146"/>
      <c r="AD107" s="146"/>
      <c r="AE107" s="146"/>
      <c r="AF107" s="146"/>
      <c r="AG107" s="146" t="s">
        <v>148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2" x14ac:dyDescent="0.2">
      <c r="A108" s="149"/>
      <c r="B108" s="150"/>
      <c r="C108" s="312" t="s">
        <v>270</v>
      </c>
      <c r="D108" s="313"/>
      <c r="E108" s="313"/>
      <c r="F108" s="313"/>
      <c r="G108" s="313"/>
      <c r="H108" s="152"/>
      <c r="I108" s="152"/>
      <c r="J108" s="152"/>
      <c r="K108" s="152"/>
      <c r="L108" s="152"/>
      <c r="M108" s="152"/>
      <c r="N108" s="151"/>
      <c r="O108" s="151"/>
      <c r="P108" s="151"/>
      <c r="Q108" s="151"/>
      <c r="R108" s="152"/>
      <c r="S108" s="152"/>
      <c r="T108" s="152"/>
      <c r="U108" s="152"/>
      <c r="V108" s="152"/>
      <c r="W108" s="152"/>
      <c r="X108" s="152"/>
      <c r="Y108" s="152"/>
      <c r="Z108" s="146"/>
      <c r="AA108" s="146"/>
      <c r="AB108" s="146"/>
      <c r="AC108" s="146"/>
      <c r="AD108" s="146"/>
      <c r="AE108" s="146"/>
      <c r="AF108" s="146"/>
      <c r="AG108" s="146" t="s">
        <v>148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2" x14ac:dyDescent="0.2">
      <c r="A109" s="149"/>
      <c r="B109" s="150"/>
      <c r="C109" s="312" t="s">
        <v>271</v>
      </c>
      <c r="D109" s="313"/>
      <c r="E109" s="313"/>
      <c r="F109" s="313"/>
      <c r="G109" s="313"/>
      <c r="H109" s="152"/>
      <c r="I109" s="152"/>
      <c r="J109" s="152"/>
      <c r="K109" s="152"/>
      <c r="L109" s="152"/>
      <c r="M109" s="152"/>
      <c r="N109" s="151"/>
      <c r="O109" s="151"/>
      <c r="P109" s="151"/>
      <c r="Q109" s="151"/>
      <c r="R109" s="152"/>
      <c r="S109" s="152"/>
      <c r="T109" s="152"/>
      <c r="U109" s="152"/>
      <c r="V109" s="152"/>
      <c r="W109" s="152"/>
      <c r="X109" s="152"/>
      <c r="Y109" s="152"/>
      <c r="Z109" s="146"/>
      <c r="AA109" s="146"/>
      <c r="AB109" s="146"/>
      <c r="AC109" s="146"/>
      <c r="AD109" s="146"/>
      <c r="AE109" s="146"/>
      <c r="AF109" s="146"/>
      <c r="AG109" s="146" t="s">
        <v>148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ht="33.75" outlineLevel="2" x14ac:dyDescent="0.2">
      <c r="A110" s="149"/>
      <c r="B110" s="150"/>
      <c r="C110" s="312" t="s">
        <v>272</v>
      </c>
      <c r="D110" s="313"/>
      <c r="E110" s="313"/>
      <c r="F110" s="313"/>
      <c r="G110" s="313"/>
      <c r="H110" s="152"/>
      <c r="I110" s="152"/>
      <c r="J110" s="152"/>
      <c r="K110" s="152"/>
      <c r="L110" s="152"/>
      <c r="M110" s="152"/>
      <c r="N110" s="151"/>
      <c r="O110" s="151"/>
      <c r="P110" s="151"/>
      <c r="Q110" s="151"/>
      <c r="R110" s="152"/>
      <c r="S110" s="152"/>
      <c r="T110" s="152"/>
      <c r="U110" s="152"/>
      <c r="V110" s="152"/>
      <c r="W110" s="152"/>
      <c r="X110" s="152"/>
      <c r="Y110" s="152"/>
      <c r="Z110" s="146"/>
      <c r="AA110" s="146"/>
      <c r="AB110" s="146"/>
      <c r="AC110" s="146"/>
      <c r="AD110" s="146"/>
      <c r="AE110" s="146"/>
      <c r="AF110" s="146"/>
      <c r="AG110" s="146" t="s">
        <v>148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74" t="str">
        <f>C110</f>
        <v>Na dvou stranách (1 dlouhá, jedna kratší) konstrukce lícuje s hranou pódia, na ostatních dvou stranách vrchní deska přesahuje, v přesazích výřezy na pilíře a radiátory – dle situace každého pódia jednotlivě</v>
      </c>
      <c r="BB110" s="146"/>
      <c r="BC110" s="146"/>
      <c r="BD110" s="146"/>
      <c r="BE110" s="146"/>
      <c r="BF110" s="146"/>
      <c r="BG110" s="146"/>
      <c r="BH110" s="146"/>
    </row>
    <row r="111" spans="1:60" ht="22.5" outlineLevel="2" x14ac:dyDescent="0.2">
      <c r="A111" s="149"/>
      <c r="B111" s="150"/>
      <c r="C111" s="312" t="s">
        <v>273</v>
      </c>
      <c r="D111" s="313"/>
      <c r="E111" s="313"/>
      <c r="F111" s="313"/>
      <c r="G111" s="313"/>
      <c r="H111" s="152"/>
      <c r="I111" s="152"/>
      <c r="J111" s="152"/>
      <c r="K111" s="152"/>
      <c r="L111" s="152"/>
      <c r="M111" s="152"/>
      <c r="N111" s="151"/>
      <c r="O111" s="151"/>
      <c r="P111" s="151"/>
      <c r="Q111" s="151"/>
      <c r="R111" s="152"/>
      <c r="S111" s="152"/>
      <c r="T111" s="152"/>
      <c r="U111" s="152"/>
      <c r="V111" s="152"/>
      <c r="W111" s="152"/>
      <c r="X111" s="152"/>
      <c r="Y111" s="152"/>
      <c r="Z111" s="146"/>
      <c r="AA111" s="146"/>
      <c r="AB111" s="146"/>
      <c r="AC111" s="146"/>
      <c r="AD111" s="146"/>
      <c r="AE111" s="146"/>
      <c r="AF111" s="146"/>
      <c r="AG111" s="146" t="s">
        <v>148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74" t="str">
        <f>C111</f>
        <v>1 delší strana a polovina 1 kratší strany opatřena nerez plechem (nalepeno) + 900 mm oplechování u dveří do vstupní haly</v>
      </c>
      <c r="BB111" s="146"/>
      <c r="BC111" s="146"/>
      <c r="BD111" s="146"/>
      <c r="BE111" s="146"/>
      <c r="BF111" s="146"/>
      <c r="BG111" s="146"/>
      <c r="BH111" s="146"/>
    </row>
    <row r="112" spans="1:60" outlineLevel="2" x14ac:dyDescent="0.2">
      <c r="A112" s="149"/>
      <c r="B112" s="150"/>
      <c r="C112" s="312" t="s">
        <v>274</v>
      </c>
      <c r="D112" s="313"/>
      <c r="E112" s="313"/>
      <c r="F112" s="313"/>
      <c r="G112" s="313"/>
      <c r="H112" s="152"/>
      <c r="I112" s="152"/>
      <c r="J112" s="152"/>
      <c r="K112" s="152"/>
      <c r="L112" s="152"/>
      <c r="M112" s="152"/>
      <c r="N112" s="151"/>
      <c r="O112" s="151"/>
      <c r="P112" s="151"/>
      <c r="Q112" s="151"/>
      <c r="R112" s="152"/>
      <c r="S112" s="152"/>
      <c r="T112" s="152"/>
      <c r="U112" s="152"/>
      <c r="V112" s="152"/>
      <c r="W112" s="152"/>
      <c r="X112" s="152"/>
      <c r="Y112" s="152"/>
      <c r="Z112" s="146"/>
      <c r="AA112" s="146"/>
      <c r="AB112" s="146"/>
      <c r="AC112" s="146"/>
      <c r="AD112" s="146"/>
      <c r="AE112" s="146"/>
      <c r="AF112" s="146"/>
      <c r="AG112" s="146" t="s">
        <v>148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ht="22.5" x14ac:dyDescent="0.2">
      <c r="A113" s="162">
        <v>46</v>
      </c>
      <c r="B113" s="163" t="s">
        <v>275</v>
      </c>
      <c r="C113" s="176" t="s">
        <v>276</v>
      </c>
      <c r="D113" s="164" t="s">
        <v>226</v>
      </c>
      <c r="E113" s="165">
        <v>2</v>
      </c>
      <c r="F113" s="243"/>
      <c r="G113" s="166">
        <f>E113*F113</f>
        <v>0</v>
      </c>
      <c r="H113" s="166">
        <v>0</v>
      </c>
      <c r="I113" s="166">
        <v>0</v>
      </c>
      <c r="J113" s="166">
        <v>16275</v>
      </c>
      <c r="K113" s="166">
        <v>32550</v>
      </c>
      <c r="L113" s="166">
        <v>21</v>
      </c>
      <c r="M113" s="166">
        <v>39385.5</v>
      </c>
      <c r="N113" s="165">
        <v>0.08</v>
      </c>
      <c r="O113" s="165">
        <v>0.16</v>
      </c>
      <c r="P113" s="165">
        <v>0</v>
      </c>
      <c r="Q113" s="165">
        <v>0</v>
      </c>
      <c r="R113" s="166"/>
      <c r="S113" s="166" t="s">
        <v>160</v>
      </c>
      <c r="T113" s="167" t="s">
        <v>161</v>
      </c>
      <c r="U113" s="152">
        <v>0</v>
      </c>
      <c r="V113" s="152">
        <v>0</v>
      </c>
      <c r="W113" s="152"/>
      <c r="X113" s="152" t="s">
        <v>134</v>
      </c>
      <c r="Y113" s="152" t="s">
        <v>135</v>
      </c>
      <c r="Z113" s="146"/>
      <c r="AA113" s="146"/>
      <c r="AB113" s="146"/>
      <c r="AC113" s="146"/>
      <c r="AD113" s="146"/>
      <c r="AE113" s="146"/>
      <c r="AF113" s="146"/>
      <c r="AG113" s="146" t="s">
        <v>136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">
      <c r="A114" s="149"/>
      <c r="B114" s="150"/>
      <c r="C114" s="303" t="s">
        <v>378</v>
      </c>
      <c r="D114" s="304"/>
      <c r="E114" s="304"/>
      <c r="F114" s="304"/>
      <c r="G114" s="304"/>
      <c r="H114" s="152"/>
      <c r="I114" s="152"/>
      <c r="J114" s="152"/>
      <c r="K114" s="152"/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52"/>
      <c r="Z114" s="146"/>
      <c r="AA114" s="146"/>
      <c r="AB114" s="146"/>
      <c r="AC114" s="146"/>
      <c r="AD114" s="146"/>
      <c r="AE114" s="146"/>
      <c r="AF114" s="146"/>
      <c r="AG114" s="146" t="s">
        <v>148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2" x14ac:dyDescent="0.2">
      <c r="A115" s="149"/>
      <c r="B115" s="150"/>
      <c r="C115" s="312" t="s">
        <v>270</v>
      </c>
      <c r="D115" s="313"/>
      <c r="E115" s="313"/>
      <c r="F115" s="313"/>
      <c r="G115" s="313"/>
      <c r="H115" s="152"/>
      <c r="I115" s="152"/>
      <c r="J115" s="152"/>
      <c r="K115" s="152"/>
      <c r="L115" s="152"/>
      <c r="M115" s="152"/>
      <c r="N115" s="151"/>
      <c r="O115" s="151"/>
      <c r="P115" s="151"/>
      <c r="Q115" s="151"/>
      <c r="R115" s="152"/>
      <c r="S115" s="152"/>
      <c r="T115" s="152"/>
      <c r="U115" s="152"/>
      <c r="V115" s="152"/>
      <c r="W115" s="152"/>
      <c r="X115" s="152"/>
      <c r="Y115" s="152"/>
      <c r="Z115" s="146"/>
      <c r="AA115" s="146"/>
      <c r="AB115" s="146"/>
      <c r="AC115" s="146"/>
      <c r="AD115" s="146"/>
      <c r="AE115" s="146"/>
      <c r="AF115" s="146"/>
      <c r="AG115" s="146" t="s">
        <v>148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2" x14ac:dyDescent="0.2">
      <c r="A116" s="149"/>
      <c r="B116" s="150"/>
      <c r="C116" s="312" t="s">
        <v>271</v>
      </c>
      <c r="D116" s="313"/>
      <c r="E116" s="313"/>
      <c r="F116" s="313"/>
      <c r="G116" s="313"/>
      <c r="H116" s="152"/>
      <c r="I116" s="152"/>
      <c r="J116" s="152"/>
      <c r="K116" s="152"/>
      <c r="L116" s="152"/>
      <c r="M116" s="152"/>
      <c r="N116" s="151"/>
      <c r="O116" s="151"/>
      <c r="P116" s="151"/>
      <c r="Q116" s="151"/>
      <c r="R116" s="152"/>
      <c r="S116" s="152"/>
      <c r="T116" s="152"/>
      <c r="U116" s="152"/>
      <c r="V116" s="152"/>
      <c r="W116" s="152"/>
      <c r="X116" s="152"/>
      <c r="Y116" s="152"/>
      <c r="Z116" s="146"/>
      <c r="AA116" s="146"/>
      <c r="AB116" s="146"/>
      <c r="AC116" s="146"/>
      <c r="AD116" s="146"/>
      <c r="AE116" s="146"/>
      <c r="AF116" s="146"/>
      <c r="AG116" s="146" t="s">
        <v>148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2" x14ac:dyDescent="0.2">
      <c r="A117" s="149"/>
      <c r="B117" s="150"/>
      <c r="C117" s="312" t="s">
        <v>277</v>
      </c>
      <c r="D117" s="313"/>
      <c r="E117" s="313"/>
      <c r="F117" s="313"/>
      <c r="G117" s="313"/>
      <c r="H117" s="152"/>
      <c r="I117" s="152"/>
      <c r="J117" s="152"/>
      <c r="K117" s="152"/>
      <c r="L117" s="152"/>
      <c r="M117" s="152"/>
      <c r="N117" s="151"/>
      <c r="O117" s="151"/>
      <c r="P117" s="151"/>
      <c r="Q117" s="151"/>
      <c r="R117" s="152"/>
      <c r="S117" s="152"/>
      <c r="T117" s="152"/>
      <c r="U117" s="152"/>
      <c r="V117" s="152"/>
      <c r="W117" s="152"/>
      <c r="X117" s="152"/>
      <c r="Y117" s="152"/>
      <c r="Z117" s="146"/>
      <c r="AA117" s="146"/>
      <c r="AB117" s="146"/>
      <c r="AC117" s="146"/>
      <c r="AD117" s="146"/>
      <c r="AE117" s="146"/>
      <c r="AF117" s="146"/>
      <c r="AG117" s="146" t="s">
        <v>148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ht="22.5" x14ac:dyDescent="0.2">
      <c r="A118" s="168">
        <v>47</v>
      </c>
      <c r="B118" s="169" t="s">
        <v>278</v>
      </c>
      <c r="C118" s="178" t="s">
        <v>279</v>
      </c>
      <c r="D118" s="170" t="s">
        <v>184</v>
      </c>
      <c r="E118" s="171">
        <v>1</v>
      </c>
      <c r="F118" s="244"/>
      <c r="G118" s="166">
        <f t="shared" ref="G118:G119" si="3">E118*F118</f>
        <v>0</v>
      </c>
      <c r="H118" s="172">
        <v>0</v>
      </c>
      <c r="I118" s="172">
        <v>0</v>
      </c>
      <c r="J118" s="172">
        <v>6825</v>
      </c>
      <c r="K118" s="172">
        <v>6825</v>
      </c>
      <c r="L118" s="172">
        <v>21</v>
      </c>
      <c r="M118" s="172">
        <v>8258.25</v>
      </c>
      <c r="N118" s="171">
        <v>2E-3</v>
      </c>
      <c r="O118" s="171">
        <v>2E-3</v>
      </c>
      <c r="P118" s="171">
        <v>1E-3</v>
      </c>
      <c r="Q118" s="171">
        <v>1E-3</v>
      </c>
      <c r="R118" s="172"/>
      <c r="S118" s="172" t="s">
        <v>160</v>
      </c>
      <c r="T118" s="173" t="s">
        <v>161</v>
      </c>
      <c r="U118" s="152">
        <v>0</v>
      </c>
      <c r="V118" s="152">
        <v>0</v>
      </c>
      <c r="W118" s="152"/>
      <c r="X118" s="152" t="s">
        <v>134</v>
      </c>
      <c r="Y118" s="152" t="s">
        <v>135</v>
      </c>
      <c r="Z118" s="146"/>
      <c r="AA118" s="146"/>
      <c r="AB118" s="146"/>
      <c r="AC118" s="146"/>
      <c r="AD118" s="146"/>
      <c r="AE118" s="146"/>
      <c r="AF118" s="146"/>
      <c r="AG118" s="146" t="s">
        <v>136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ht="22.5" x14ac:dyDescent="0.2">
      <c r="A119" s="162">
        <v>48</v>
      </c>
      <c r="B119" s="163" t="s">
        <v>280</v>
      </c>
      <c r="C119" s="176" t="s">
        <v>281</v>
      </c>
      <c r="D119" s="164" t="s">
        <v>184</v>
      </c>
      <c r="E119" s="165">
        <v>2</v>
      </c>
      <c r="F119" s="243"/>
      <c r="G119" s="166">
        <f t="shared" si="3"/>
        <v>0</v>
      </c>
      <c r="H119" s="166">
        <v>0</v>
      </c>
      <c r="I119" s="166">
        <v>0</v>
      </c>
      <c r="J119" s="166">
        <v>1575</v>
      </c>
      <c r="K119" s="166">
        <v>3150</v>
      </c>
      <c r="L119" s="166">
        <v>21</v>
      </c>
      <c r="M119" s="166">
        <v>3811.5</v>
      </c>
      <c r="N119" s="165">
        <v>0</v>
      </c>
      <c r="O119" s="165">
        <v>0</v>
      </c>
      <c r="P119" s="165">
        <v>0</v>
      </c>
      <c r="Q119" s="165">
        <v>0</v>
      </c>
      <c r="R119" s="166"/>
      <c r="S119" s="166" t="s">
        <v>160</v>
      </c>
      <c r="T119" s="167" t="s">
        <v>161</v>
      </c>
      <c r="U119" s="152">
        <v>0</v>
      </c>
      <c r="V119" s="152">
        <v>0</v>
      </c>
      <c r="W119" s="152"/>
      <c r="X119" s="152" t="s">
        <v>134</v>
      </c>
      <c r="Y119" s="152" t="s">
        <v>135</v>
      </c>
      <c r="Z119" s="146"/>
      <c r="AA119" s="146"/>
      <c r="AB119" s="146"/>
      <c r="AC119" s="146"/>
      <c r="AD119" s="146"/>
      <c r="AE119" s="146"/>
      <c r="AF119" s="146"/>
      <c r="AG119" s="146" t="s">
        <v>136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49"/>
      <c r="B120" s="150"/>
      <c r="C120" s="303" t="s">
        <v>282</v>
      </c>
      <c r="D120" s="304"/>
      <c r="E120" s="304"/>
      <c r="F120" s="304"/>
      <c r="G120" s="304"/>
      <c r="H120" s="152"/>
      <c r="I120" s="152"/>
      <c r="J120" s="152"/>
      <c r="K120" s="152"/>
      <c r="L120" s="152"/>
      <c r="M120" s="152"/>
      <c r="N120" s="151"/>
      <c r="O120" s="151"/>
      <c r="P120" s="151"/>
      <c r="Q120" s="151"/>
      <c r="R120" s="152"/>
      <c r="S120" s="152"/>
      <c r="T120" s="152"/>
      <c r="U120" s="152"/>
      <c r="V120" s="152"/>
      <c r="W120" s="152"/>
      <c r="X120" s="152"/>
      <c r="Y120" s="152"/>
      <c r="Z120" s="146"/>
      <c r="AA120" s="146"/>
      <c r="AB120" s="146"/>
      <c r="AC120" s="146"/>
      <c r="AD120" s="146"/>
      <c r="AE120" s="146"/>
      <c r="AF120" s="146"/>
      <c r="AG120" s="146" t="s">
        <v>148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ht="22.5" x14ac:dyDescent="0.2">
      <c r="A121" s="162">
        <v>49</v>
      </c>
      <c r="B121" s="163" t="s">
        <v>283</v>
      </c>
      <c r="C121" s="176" t="s">
        <v>284</v>
      </c>
      <c r="D121" s="164" t="s">
        <v>184</v>
      </c>
      <c r="E121" s="165">
        <v>2</v>
      </c>
      <c r="F121" s="243"/>
      <c r="G121" s="166">
        <f>E121*F121</f>
        <v>0</v>
      </c>
      <c r="H121" s="166">
        <v>0</v>
      </c>
      <c r="I121" s="166">
        <v>0</v>
      </c>
      <c r="J121" s="166">
        <v>11025</v>
      </c>
      <c r="K121" s="166">
        <v>22050</v>
      </c>
      <c r="L121" s="166">
        <v>21</v>
      </c>
      <c r="M121" s="166">
        <v>26680.5</v>
      </c>
      <c r="N121" s="165">
        <v>4.4999999999999998E-2</v>
      </c>
      <c r="O121" s="165">
        <v>0.09</v>
      </c>
      <c r="P121" s="165">
        <v>1E-3</v>
      </c>
      <c r="Q121" s="165">
        <v>2E-3</v>
      </c>
      <c r="R121" s="166"/>
      <c r="S121" s="166" t="s">
        <v>160</v>
      </c>
      <c r="T121" s="167" t="s">
        <v>161</v>
      </c>
      <c r="U121" s="152">
        <v>0</v>
      </c>
      <c r="V121" s="152">
        <v>0</v>
      </c>
      <c r="W121" s="152"/>
      <c r="X121" s="152" t="s">
        <v>134</v>
      </c>
      <c r="Y121" s="152" t="s">
        <v>135</v>
      </c>
      <c r="Z121" s="146"/>
      <c r="AA121" s="146"/>
      <c r="AB121" s="146"/>
      <c r="AC121" s="146"/>
      <c r="AD121" s="146"/>
      <c r="AE121" s="146"/>
      <c r="AF121" s="146"/>
      <c r="AG121" s="146" t="s">
        <v>136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ht="33.75" outlineLevel="1" x14ac:dyDescent="0.2">
      <c r="A122" s="149"/>
      <c r="B122" s="150"/>
      <c r="C122" s="303" t="s">
        <v>379</v>
      </c>
      <c r="D122" s="304"/>
      <c r="E122" s="304"/>
      <c r="F122" s="304"/>
      <c r="G122" s="304"/>
      <c r="H122" s="152"/>
      <c r="I122" s="152"/>
      <c r="J122" s="152"/>
      <c r="K122" s="152"/>
      <c r="L122" s="152"/>
      <c r="M122" s="152"/>
      <c r="N122" s="151"/>
      <c r="O122" s="151"/>
      <c r="P122" s="151"/>
      <c r="Q122" s="151"/>
      <c r="R122" s="152"/>
      <c r="S122" s="152"/>
      <c r="T122" s="152"/>
      <c r="U122" s="152"/>
      <c r="V122" s="152"/>
      <c r="W122" s="152"/>
      <c r="X122" s="152"/>
      <c r="Y122" s="152"/>
      <c r="Z122" s="146"/>
      <c r="AA122" s="146"/>
      <c r="AB122" s="146"/>
      <c r="AC122" s="146"/>
      <c r="AD122" s="146"/>
      <c r="AE122" s="146"/>
      <c r="AF122" s="146"/>
      <c r="AG122" s="146" t="s">
        <v>148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74" t="str">
        <f>C122</f>
        <v>zárubeň smrk masiv, s těsněním v drážce,  nátěr světle šedý, odstín dle výběru objednatele (dveře i zárubeň i ty překližkové desky), omyvatelná, vodou ředitelná barva, , jedny s panikovým zámkem, druhé s běžným, s vložkou,</v>
      </c>
      <c r="BB122" s="146"/>
      <c r="BC122" s="146"/>
      <c r="BD122" s="146"/>
      <c r="BE122" s="146"/>
      <c r="BF122" s="146"/>
      <c r="BG122" s="146"/>
      <c r="BH122" s="146"/>
    </row>
    <row r="123" spans="1:60" ht="22.5" outlineLevel="2" x14ac:dyDescent="0.2">
      <c r="A123" s="149"/>
      <c r="B123" s="150"/>
      <c r="C123" s="312" t="s">
        <v>285</v>
      </c>
      <c r="D123" s="313"/>
      <c r="E123" s="313"/>
      <c r="F123" s="313"/>
      <c r="G123" s="313"/>
      <c r="H123" s="152"/>
      <c r="I123" s="152"/>
      <c r="J123" s="152"/>
      <c r="K123" s="152"/>
      <c r="L123" s="152"/>
      <c r="M123" s="152"/>
      <c r="N123" s="151"/>
      <c r="O123" s="151"/>
      <c r="P123" s="151"/>
      <c r="Q123" s="151"/>
      <c r="R123" s="152"/>
      <c r="S123" s="152"/>
      <c r="T123" s="152"/>
      <c r="U123" s="152"/>
      <c r="V123" s="152"/>
      <c r="W123" s="152"/>
      <c r="X123" s="152"/>
      <c r="Y123" s="152"/>
      <c r="Z123" s="146"/>
      <c r="AA123" s="146"/>
      <c r="AB123" s="146"/>
      <c r="AC123" s="146"/>
      <c r="AD123" s="146"/>
      <c r="AE123" s="146"/>
      <c r="AF123" s="146"/>
      <c r="AG123" s="146" t="s">
        <v>148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74" t="str">
        <f>C123</f>
        <v>zárubeň ze stran doplněná deskami z překližky (celkem 4 desky 700 x výška zárubně) – zajištění stability dveří – kotveno k pódiím</v>
      </c>
      <c r="BB123" s="146"/>
      <c r="BC123" s="146"/>
      <c r="BD123" s="146"/>
      <c r="BE123" s="146"/>
      <c r="BF123" s="146"/>
      <c r="BG123" s="146"/>
      <c r="BH123" s="146"/>
    </row>
    <row r="124" spans="1:60" ht="22.5" x14ac:dyDescent="0.2">
      <c r="A124" s="162">
        <v>50</v>
      </c>
      <c r="B124" s="163" t="s">
        <v>286</v>
      </c>
      <c r="C124" s="176" t="s">
        <v>287</v>
      </c>
      <c r="D124" s="164" t="s">
        <v>184</v>
      </c>
      <c r="E124" s="165">
        <v>1</v>
      </c>
      <c r="F124" s="243"/>
      <c r="G124" s="166">
        <f>E124*F124</f>
        <v>0</v>
      </c>
      <c r="H124" s="166">
        <v>0</v>
      </c>
      <c r="I124" s="166">
        <v>0</v>
      </c>
      <c r="J124" s="166">
        <v>8925</v>
      </c>
      <c r="K124" s="166">
        <v>8925</v>
      </c>
      <c r="L124" s="166">
        <v>21</v>
      </c>
      <c r="M124" s="166">
        <v>10799.25</v>
      </c>
      <c r="N124" s="165">
        <v>4.4999999999999998E-2</v>
      </c>
      <c r="O124" s="165">
        <v>4.4999999999999998E-2</v>
      </c>
      <c r="P124" s="165">
        <v>1E-3</v>
      </c>
      <c r="Q124" s="165">
        <v>1E-3</v>
      </c>
      <c r="R124" s="166"/>
      <c r="S124" s="166" t="s">
        <v>160</v>
      </c>
      <c r="T124" s="167" t="s">
        <v>161</v>
      </c>
      <c r="U124" s="152">
        <v>0</v>
      </c>
      <c r="V124" s="152">
        <v>0</v>
      </c>
      <c r="W124" s="152"/>
      <c r="X124" s="152" t="s">
        <v>134</v>
      </c>
      <c r="Y124" s="152" t="s">
        <v>135</v>
      </c>
      <c r="Z124" s="146"/>
      <c r="AA124" s="146"/>
      <c r="AB124" s="146"/>
      <c r="AC124" s="146"/>
      <c r="AD124" s="146"/>
      <c r="AE124" s="146"/>
      <c r="AF124" s="146"/>
      <c r="AG124" s="146" t="s">
        <v>136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ht="33.75" outlineLevel="1" x14ac:dyDescent="0.2">
      <c r="A125" s="149"/>
      <c r="B125" s="150"/>
      <c r="C125" s="303" t="s">
        <v>379</v>
      </c>
      <c r="D125" s="304"/>
      <c r="E125" s="304"/>
      <c r="F125" s="304"/>
      <c r="G125" s="304"/>
      <c r="H125" s="152"/>
      <c r="I125" s="152"/>
      <c r="J125" s="152"/>
      <c r="K125" s="152"/>
      <c r="L125" s="152"/>
      <c r="M125" s="152"/>
      <c r="N125" s="151"/>
      <c r="O125" s="151"/>
      <c r="P125" s="151"/>
      <c r="Q125" s="151"/>
      <c r="R125" s="152"/>
      <c r="S125" s="152"/>
      <c r="T125" s="152"/>
      <c r="U125" s="152"/>
      <c r="V125" s="152"/>
      <c r="W125" s="152"/>
      <c r="X125" s="152"/>
      <c r="Y125" s="152"/>
      <c r="Z125" s="146"/>
      <c r="AA125" s="146"/>
      <c r="AB125" s="146"/>
      <c r="AC125" s="146"/>
      <c r="AD125" s="146"/>
      <c r="AE125" s="146"/>
      <c r="AF125" s="146"/>
      <c r="AG125" s="146" t="s">
        <v>148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74" t="str">
        <f>C125</f>
        <v>zárubeň smrk masiv, s těsněním v drážce,  nátěr světle šedý, odstín dle výběru objednatele (dveře i zárubeň i ty překližkové desky), omyvatelná, vodou ředitelná barva, , jedny s panikovým zámkem, druhé s běžným, s vložkou,</v>
      </c>
      <c r="BB125" s="146"/>
      <c r="BC125" s="146"/>
      <c r="BD125" s="146"/>
      <c r="BE125" s="146"/>
      <c r="BF125" s="146"/>
      <c r="BG125" s="146"/>
      <c r="BH125" s="146"/>
    </row>
    <row r="126" spans="1:60" ht="22.5" outlineLevel="2" x14ac:dyDescent="0.2">
      <c r="A126" s="149"/>
      <c r="B126" s="150"/>
      <c r="C126" s="312" t="s">
        <v>285</v>
      </c>
      <c r="D126" s="313"/>
      <c r="E126" s="313"/>
      <c r="F126" s="313"/>
      <c r="G126" s="313"/>
      <c r="H126" s="152"/>
      <c r="I126" s="152"/>
      <c r="J126" s="152"/>
      <c r="K126" s="152"/>
      <c r="L126" s="152"/>
      <c r="M126" s="152"/>
      <c r="N126" s="151"/>
      <c r="O126" s="151"/>
      <c r="P126" s="151"/>
      <c r="Q126" s="151"/>
      <c r="R126" s="152"/>
      <c r="S126" s="152"/>
      <c r="T126" s="152"/>
      <c r="U126" s="152"/>
      <c r="V126" s="152"/>
      <c r="W126" s="152"/>
      <c r="X126" s="152"/>
      <c r="Y126" s="152"/>
      <c r="Z126" s="146"/>
      <c r="AA126" s="146"/>
      <c r="AB126" s="146"/>
      <c r="AC126" s="146"/>
      <c r="AD126" s="146"/>
      <c r="AE126" s="146"/>
      <c r="AF126" s="146"/>
      <c r="AG126" s="146" t="s">
        <v>148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74" t="str">
        <f>C126</f>
        <v>zárubeň ze stran doplněná deskami z překližky (celkem 4 desky 700 x výška zárubně) – zajištění stability dveří – kotveno k pódiím</v>
      </c>
      <c r="BB126" s="146"/>
      <c r="BC126" s="146"/>
      <c r="BD126" s="146"/>
      <c r="BE126" s="146"/>
      <c r="BF126" s="146"/>
      <c r="BG126" s="146"/>
      <c r="BH126" s="146"/>
    </row>
    <row r="127" spans="1:60" ht="22.5" x14ac:dyDescent="0.2">
      <c r="A127" s="162">
        <v>51</v>
      </c>
      <c r="B127" s="163" t="s">
        <v>288</v>
      </c>
      <c r="C127" s="176" t="s">
        <v>289</v>
      </c>
      <c r="D127" s="164" t="s">
        <v>184</v>
      </c>
      <c r="E127" s="165">
        <v>1</v>
      </c>
      <c r="F127" s="243"/>
      <c r="G127" s="166">
        <f>E127*F127</f>
        <v>0</v>
      </c>
      <c r="H127" s="166">
        <v>0</v>
      </c>
      <c r="I127" s="166">
        <v>0</v>
      </c>
      <c r="J127" s="166">
        <v>8925</v>
      </c>
      <c r="K127" s="166">
        <v>8925</v>
      </c>
      <c r="L127" s="166">
        <v>21</v>
      </c>
      <c r="M127" s="166">
        <v>10799.25</v>
      </c>
      <c r="N127" s="165">
        <v>4.4999999999999998E-2</v>
      </c>
      <c r="O127" s="165">
        <v>4.4999999999999998E-2</v>
      </c>
      <c r="P127" s="165">
        <v>1E-3</v>
      </c>
      <c r="Q127" s="165">
        <v>1E-3</v>
      </c>
      <c r="R127" s="166"/>
      <c r="S127" s="166" t="s">
        <v>160</v>
      </c>
      <c r="T127" s="167" t="s">
        <v>161</v>
      </c>
      <c r="U127" s="152">
        <v>0</v>
      </c>
      <c r="V127" s="152">
        <v>0</v>
      </c>
      <c r="W127" s="152"/>
      <c r="X127" s="152" t="s">
        <v>134</v>
      </c>
      <c r="Y127" s="152" t="s">
        <v>135</v>
      </c>
      <c r="Z127" s="146"/>
      <c r="AA127" s="146"/>
      <c r="AB127" s="146"/>
      <c r="AC127" s="146"/>
      <c r="AD127" s="146"/>
      <c r="AE127" s="146"/>
      <c r="AF127" s="146"/>
      <c r="AG127" s="146" t="s">
        <v>136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ht="33.75" outlineLevel="1" x14ac:dyDescent="0.2">
      <c r="A128" s="149"/>
      <c r="B128" s="150"/>
      <c r="C128" s="303" t="s">
        <v>379</v>
      </c>
      <c r="D128" s="304"/>
      <c r="E128" s="304"/>
      <c r="F128" s="304"/>
      <c r="G128" s="304"/>
      <c r="H128" s="152"/>
      <c r="I128" s="152"/>
      <c r="J128" s="152"/>
      <c r="K128" s="152"/>
      <c r="L128" s="152"/>
      <c r="M128" s="152"/>
      <c r="N128" s="151"/>
      <c r="O128" s="151"/>
      <c r="P128" s="151"/>
      <c r="Q128" s="151"/>
      <c r="R128" s="152"/>
      <c r="S128" s="152"/>
      <c r="T128" s="152"/>
      <c r="U128" s="152"/>
      <c r="V128" s="152"/>
      <c r="W128" s="152"/>
      <c r="X128" s="152"/>
      <c r="Y128" s="152"/>
      <c r="Z128" s="146"/>
      <c r="AA128" s="146"/>
      <c r="AB128" s="146"/>
      <c r="AC128" s="146"/>
      <c r="AD128" s="146"/>
      <c r="AE128" s="146"/>
      <c r="AF128" s="146"/>
      <c r="AG128" s="146" t="s">
        <v>148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74" t="str">
        <f>C128</f>
        <v>zárubeň smrk masiv, s těsněním v drážce,  nátěr světle šedý, odstín dle výběru objednatele (dveře i zárubeň i ty překližkové desky), omyvatelná, vodou ředitelná barva, , jedny s panikovým zámkem, druhé s běžným, s vložkou,</v>
      </c>
      <c r="BB128" s="146"/>
      <c r="BC128" s="146"/>
      <c r="BD128" s="146"/>
      <c r="BE128" s="146"/>
      <c r="BF128" s="146"/>
      <c r="BG128" s="146"/>
      <c r="BH128" s="146"/>
    </row>
    <row r="129" spans="1:60" ht="22.5" outlineLevel="2" x14ac:dyDescent="0.2">
      <c r="A129" s="149"/>
      <c r="B129" s="150"/>
      <c r="C129" s="312" t="s">
        <v>285</v>
      </c>
      <c r="D129" s="313"/>
      <c r="E129" s="313"/>
      <c r="F129" s="313"/>
      <c r="G129" s="313"/>
      <c r="H129" s="152"/>
      <c r="I129" s="152"/>
      <c r="J129" s="152"/>
      <c r="K129" s="152"/>
      <c r="L129" s="152"/>
      <c r="M129" s="152"/>
      <c r="N129" s="151"/>
      <c r="O129" s="151"/>
      <c r="P129" s="151"/>
      <c r="Q129" s="151"/>
      <c r="R129" s="152"/>
      <c r="S129" s="152"/>
      <c r="T129" s="152"/>
      <c r="U129" s="152"/>
      <c r="V129" s="152"/>
      <c r="W129" s="152"/>
      <c r="X129" s="152"/>
      <c r="Y129" s="152"/>
      <c r="Z129" s="146"/>
      <c r="AA129" s="146"/>
      <c r="AB129" s="146"/>
      <c r="AC129" s="146"/>
      <c r="AD129" s="146"/>
      <c r="AE129" s="146"/>
      <c r="AF129" s="146"/>
      <c r="AG129" s="146" t="s">
        <v>148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74" t="str">
        <f>C129</f>
        <v>zárubeň ze stran doplněná deskami z překližky (celkem 4 desky 700 x výška zárubně) – zajištění stability dveří – kotveno k pódiím</v>
      </c>
      <c r="BB129" s="146"/>
      <c r="BC129" s="146"/>
      <c r="BD129" s="146"/>
      <c r="BE129" s="146"/>
      <c r="BF129" s="146"/>
      <c r="BG129" s="146"/>
      <c r="BH129" s="146"/>
    </row>
    <row r="130" spans="1:60" x14ac:dyDescent="0.2">
      <c r="A130" s="162">
        <v>52</v>
      </c>
      <c r="B130" s="163" t="s">
        <v>290</v>
      </c>
      <c r="C130" s="176" t="s">
        <v>291</v>
      </c>
      <c r="D130" s="164" t="s">
        <v>184</v>
      </c>
      <c r="E130" s="165">
        <v>1</v>
      </c>
      <c r="F130" s="243"/>
      <c r="G130" s="166">
        <f>E130*F130</f>
        <v>0</v>
      </c>
      <c r="H130" s="166">
        <v>0</v>
      </c>
      <c r="I130" s="166">
        <v>0</v>
      </c>
      <c r="J130" s="166">
        <v>8600</v>
      </c>
      <c r="K130" s="166">
        <v>8600</v>
      </c>
      <c r="L130" s="166">
        <v>21</v>
      </c>
      <c r="M130" s="166">
        <v>10406</v>
      </c>
      <c r="N130" s="165">
        <v>0.08</v>
      </c>
      <c r="O130" s="165">
        <v>0.08</v>
      </c>
      <c r="P130" s="165">
        <v>0</v>
      </c>
      <c r="Q130" s="165">
        <v>0</v>
      </c>
      <c r="R130" s="166"/>
      <c r="S130" s="166" t="s">
        <v>160</v>
      </c>
      <c r="T130" s="167" t="s">
        <v>161</v>
      </c>
      <c r="U130" s="152">
        <v>0</v>
      </c>
      <c r="V130" s="152">
        <v>0</v>
      </c>
      <c r="W130" s="152"/>
      <c r="X130" s="152" t="s">
        <v>134</v>
      </c>
      <c r="Y130" s="152" t="s">
        <v>135</v>
      </c>
      <c r="Z130" s="146"/>
      <c r="AA130" s="146"/>
      <c r="AB130" s="146"/>
      <c r="AC130" s="146"/>
      <c r="AD130" s="146"/>
      <c r="AE130" s="146"/>
      <c r="AF130" s="146"/>
      <c r="AG130" s="146" t="s">
        <v>136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49"/>
      <c r="B131" s="150"/>
      <c r="C131" s="303" t="s">
        <v>292</v>
      </c>
      <c r="D131" s="304"/>
      <c r="E131" s="304"/>
      <c r="F131" s="304"/>
      <c r="G131" s="304"/>
      <c r="H131" s="152"/>
      <c r="I131" s="152"/>
      <c r="J131" s="152"/>
      <c r="K131" s="152"/>
      <c r="L131" s="152"/>
      <c r="M131" s="152"/>
      <c r="N131" s="151"/>
      <c r="O131" s="151"/>
      <c r="P131" s="151"/>
      <c r="Q131" s="151"/>
      <c r="R131" s="152"/>
      <c r="S131" s="152"/>
      <c r="T131" s="152"/>
      <c r="U131" s="152"/>
      <c r="V131" s="152"/>
      <c r="W131" s="152"/>
      <c r="X131" s="152"/>
      <c r="Y131" s="152"/>
      <c r="Z131" s="146"/>
      <c r="AA131" s="146"/>
      <c r="AB131" s="146"/>
      <c r="AC131" s="146"/>
      <c r="AD131" s="146"/>
      <c r="AE131" s="146"/>
      <c r="AF131" s="146"/>
      <c r="AG131" s="146" t="s">
        <v>148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x14ac:dyDescent="0.2">
      <c r="A132" s="168">
        <v>53</v>
      </c>
      <c r="B132" s="169" t="s">
        <v>293</v>
      </c>
      <c r="C132" s="178" t="s">
        <v>294</v>
      </c>
      <c r="D132" s="170" t="s">
        <v>295</v>
      </c>
      <c r="E132" s="171">
        <v>1</v>
      </c>
      <c r="F132" s="242">
        <f>'příl. interiér'!G16</f>
        <v>0</v>
      </c>
      <c r="G132" s="166">
        <f t="shared" ref="G132:G133" si="4">E132*F132</f>
        <v>0</v>
      </c>
      <c r="H132" s="172">
        <v>0</v>
      </c>
      <c r="I132" s="172">
        <v>0</v>
      </c>
      <c r="J132" s="172">
        <v>561833</v>
      </c>
      <c r="K132" s="172">
        <v>561833</v>
      </c>
      <c r="L132" s="172">
        <v>21</v>
      </c>
      <c r="M132" s="172">
        <v>679817.93</v>
      </c>
      <c r="N132" s="171">
        <v>0</v>
      </c>
      <c r="O132" s="171">
        <v>0</v>
      </c>
      <c r="P132" s="171">
        <v>0</v>
      </c>
      <c r="Q132" s="171">
        <v>0</v>
      </c>
      <c r="R132" s="172"/>
      <c r="S132" s="172" t="s">
        <v>160</v>
      </c>
      <c r="T132" s="173" t="s">
        <v>161</v>
      </c>
      <c r="U132" s="152">
        <v>0</v>
      </c>
      <c r="V132" s="152">
        <v>0</v>
      </c>
      <c r="W132" s="152"/>
      <c r="X132" s="152" t="s">
        <v>134</v>
      </c>
      <c r="Y132" s="152" t="s">
        <v>135</v>
      </c>
      <c r="Z132" s="146"/>
      <c r="AA132" s="146"/>
      <c r="AB132" s="146"/>
      <c r="AC132" s="146"/>
      <c r="AD132" s="146"/>
      <c r="AE132" s="146"/>
      <c r="AF132" s="146"/>
      <c r="AG132" s="146" t="s">
        <v>136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x14ac:dyDescent="0.2">
      <c r="A133" s="168">
        <v>54</v>
      </c>
      <c r="B133" s="169" t="s">
        <v>296</v>
      </c>
      <c r="C133" s="178" t="s">
        <v>297</v>
      </c>
      <c r="D133" s="170" t="s">
        <v>179</v>
      </c>
      <c r="E133" s="171">
        <v>1.1419999999999999</v>
      </c>
      <c r="F133" s="244"/>
      <c r="G133" s="166">
        <f t="shared" si="4"/>
        <v>0</v>
      </c>
      <c r="H133" s="172">
        <v>0</v>
      </c>
      <c r="I133" s="172">
        <v>0</v>
      </c>
      <c r="J133" s="172">
        <v>1474</v>
      </c>
      <c r="K133" s="172">
        <v>1683.3079999999998</v>
      </c>
      <c r="L133" s="172">
        <v>21</v>
      </c>
      <c r="M133" s="172">
        <v>2036.8051</v>
      </c>
      <c r="N133" s="171">
        <v>0</v>
      </c>
      <c r="O133" s="171">
        <v>0</v>
      </c>
      <c r="P133" s="171">
        <v>0</v>
      </c>
      <c r="Q133" s="171">
        <v>0</v>
      </c>
      <c r="R133" s="172"/>
      <c r="S133" s="172" t="s">
        <v>133</v>
      </c>
      <c r="T133" s="173" t="s">
        <v>133</v>
      </c>
      <c r="U133" s="152">
        <v>2.4209999999999998</v>
      </c>
      <c r="V133" s="152">
        <v>2.7647819999999994</v>
      </c>
      <c r="W133" s="152"/>
      <c r="X133" s="152" t="s">
        <v>180</v>
      </c>
      <c r="Y133" s="152" t="s">
        <v>135</v>
      </c>
      <c r="Z133" s="146"/>
      <c r="AA133" s="146"/>
      <c r="AB133" s="146"/>
      <c r="AC133" s="146"/>
      <c r="AD133" s="146"/>
      <c r="AE133" s="146"/>
      <c r="AF133" s="146"/>
      <c r="AG133" s="146" t="s">
        <v>181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x14ac:dyDescent="0.2">
      <c r="A134" s="156" t="s">
        <v>128</v>
      </c>
      <c r="B134" s="157" t="s">
        <v>88</v>
      </c>
      <c r="C134" s="175" t="s">
        <v>89</v>
      </c>
      <c r="D134" s="158"/>
      <c r="E134" s="159"/>
      <c r="F134" s="160"/>
      <c r="G134" s="160">
        <f>G135+G137+G139+G141+G145+G147+G150+G153+G155+G157+G159+G161</f>
        <v>0</v>
      </c>
      <c r="H134" s="160"/>
      <c r="I134" s="160">
        <v>205431.67999999999</v>
      </c>
      <c r="J134" s="160"/>
      <c r="K134" s="160">
        <v>101558.26</v>
      </c>
      <c r="L134" s="160"/>
      <c r="M134" s="160"/>
      <c r="N134" s="159"/>
      <c r="O134" s="159"/>
      <c r="P134" s="159"/>
      <c r="Q134" s="159"/>
      <c r="R134" s="160"/>
      <c r="S134" s="160"/>
      <c r="T134" s="161"/>
      <c r="U134" s="155"/>
      <c r="V134" s="155"/>
      <c r="W134" s="155"/>
      <c r="X134" s="155"/>
      <c r="Y134" s="155"/>
      <c r="AG134" t="s">
        <v>129</v>
      </c>
    </row>
    <row r="135" spans="1:60" ht="22.5" x14ac:dyDescent="0.2">
      <c r="A135" s="162">
        <v>55</v>
      </c>
      <c r="B135" s="163" t="s">
        <v>298</v>
      </c>
      <c r="C135" s="176" t="s">
        <v>299</v>
      </c>
      <c r="D135" s="164" t="s">
        <v>146</v>
      </c>
      <c r="E135" s="165">
        <v>8</v>
      </c>
      <c r="F135" s="243"/>
      <c r="G135" s="166">
        <f>E135*F135</f>
        <v>0</v>
      </c>
      <c r="H135" s="166">
        <v>0</v>
      </c>
      <c r="I135" s="166">
        <v>0</v>
      </c>
      <c r="J135" s="166">
        <v>1717</v>
      </c>
      <c r="K135" s="166">
        <v>13736</v>
      </c>
      <c r="L135" s="166">
        <v>21</v>
      </c>
      <c r="M135" s="166">
        <v>16620.560000000001</v>
      </c>
      <c r="N135" s="165">
        <v>0</v>
      </c>
      <c r="O135" s="165">
        <v>0</v>
      </c>
      <c r="P135" s="165">
        <v>0</v>
      </c>
      <c r="Q135" s="165">
        <v>0</v>
      </c>
      <c r="R135" s="166"/>
      <c r="S135" s="166" t="s">
        <v>133</v>
      </c>
      <c r="T135" s="167" t="s">
        <v>133</v>
      </c>
      <c r="U135" s="152">
        <v>2.7</v>
      </c>
      <c r="V135" s="152">
        <v>21.6</v>
      </c>
      <c r="W135" s="152"/>
      <c r="X135" s="152" t="s">
        <v>134</v>
      </c>
      <c r="Y135" s="152" t="s">
        <v>135</v>
      </c>
      <c r="Z135" s="146"/>
      <c r="AA135" s="146"/>
      <c r="AB135" s="146"/>
      <c r="AC135" s="146"/>
      <c r="AD135" s="146"/>
      <c r="AE135" s="146"/>
      <c r="AF135" s="146"/>
      <c r="AG135" s="146" t="s">
        <v>136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ht="22.5" outlineLevel="1" x14ac:dyDescent="0.2">
      <c r="A136" s="149"/>
      <c r="B136" s="150"/>
      <c r="C136" s="303" t="s">
        <v>300</v>
      </c>
      <c r="D136" s="304"/>
      <c r="E136" s="304"/>
      <c r="F136" s="304"/>
      <c r="G136" s="304"/>
      <c r="H136" s="152"/>
      <c r="I136" s="152"/>
      <c r="J136" s="152"/>
      <c r="K136" s="152"/>
      <c r="L136" s="152"/>
      <c r="M136" s="152"/>
      <c r="N136" s="151"/>
      <c r="O136" s="151"/>
      <c r="P136" s="151"/>
      <c r="Q136" s="151"/>
      <c r="R136" s="152"/>
      <c r="S136" s="152"/>
      <c r="T136" s="152"/>
      <c r="U136" s="152"/>
      <c r="V136" s="152"/>
      <c r="W136" s="152"/>
      <c r="X136" s="152"/>
      <c r="Y136" s="152"/>
      <c r="Z136" s="146"/>
      <c r="AA136" s="146"/>
      <c r="AB136" s="146"/>
      <c r="AC136" s="146"/>
      <c r="AD136" s="146"/>
      <c r="AE136" s="146"/>
      <c r="AF136" s="146"/>
      <c r="AG136" s="146" t="s">
        <v>148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74" t="str">
        <f>C136</f>
        <v>Světlíky osadit včetně spodních „šachet“ a napojení na SDK podhled, včetně vložených zavěšených stínících desek v šachtách (viz řez)</v>
      </c>
      <c r="BB136" s="146"/>
      <c r="BC136" s="146"/>
      <c r="BD136" s="146"/>
      <c r="BE136" s="146"/>
      <c r="BF136" s="146"/>
      <c r="BG136" s="146"/>
      <c r="BH136" s="146"/>
    </row>
    <row r="137" spans="1:60" x14ac:dyDescent="0.2">
      <c r="A137" s="162">
        <v>56</v>
      </c>
      <c r="B137" s="163" t="s">
        <v>301</v>
      </c>
      <c r="C137" s="176" t="s">
        <v>302</v>
      </c>
      <c r="D137" s="164" t="s">
        <v>132</v>
      </c>
      <c r="E137" s="165">
        <v>94.245000000000005</v>
      </c>
      <c r="F137" s="243"/>
      <c r="G137" s="166">
        <f>E137*F137</f>
        <v>0</v>
      </c>
      <c r="H137" s="166">
        <v>0</v>
      </c>
      <c r="I137" s="166">
        <v>0</v>
      </c>
      <c r="J137" s="166">
        <v>297</v>
      </c>
      <c r="K137" s="166">
        <v>27990.765000000003</v>
      </c>
      <c r="L137" s="166">
        <v>21</v>
      </c>
      <c r="M137" s="166">
        <v>33868.831700000002</v>
      </c>
      <c r="N137" s="165">
        <v>0</v>
      </c>
      <c r="O137" s="165">
        <v>0</v>
      </c>
      <c r="P137" s="165">
        <v>5.0000000000000001E-3</v>
      </c>
      <c r="Q137" s="165">
        <v>0.471225</v>
      </c>
      <c r="R137" s="166"/>
      <c r="S137" s="166" t="s">
        <v>133</v>
      </c>
      <c r="T137" s="167" t="s">
        <v>133</v>
      </c>
      <c r="U137" s="152">
        <v>0.51</v>
      </c>
      <c r="V137" s="152">
        <v>48.064950000000003</v>
      </c>
      <c r="W137" s="152"/>
      <c r="X137" s="152" t="s">
        <v>134</v>
      </c>
      <c r="Y137" s="152" t="s">
        <v>135</v>
      </c>
      <c r="Z137" s="146"/>
      <c r="AA137" s="146"/>
      <c r="AB137" s="146"/>
      <c r="AC137" s="146"/>
      <c r="AD137" s="146"/>
      <c r="AE137" s="146"/>
      <c r="AF137" s="146"/>
      <c r="AG137" s="146" t="s">
        <v>136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49"/>
      <c r="B138" s="150"/>
      <c r="C138" s="177" t="s">
        <v>191</v>
      </c>
      <c r="D138" s="153"/>
      <c r="E138" s="154">
        <v>94.245000000000005</v>
      </c>
      <c r="F138" s="152"/>
      <c r="G138" s="152"/>
      <c r="H138" s="152"/>
      <c r="I138" s="152"/>
      <c r="J138" s="152"/>
      <c r="K138" s="152"/>
      <c r="L138" s="152"/>
      <c r="M138" s="152"/>
      <c r="N138" s="151"/>
      <c r="O138" s="151"/>
      <c r="P138" s="151"/>
      <c r="Q138" s="151"/>
      <c r="R138" s="152"/>
      <c r="S138" s="152"/>
      <c r="T138" s="152"/>
      <c r="U138" s="152"/>
      <c r="V138" s="152"/>
      <c r="W138" s="152"/>
      <c r="X138" s="152"/>
      <c r="Y138" s="152"/>
      <c r="Z138" s="146"/>
      <c r="AA138" s="146"/>
      <c r="AB138" s="146"/>
      <c r="AC138" s="146"/>
      <c r="AD138" s="146"/>
      <c r="AE138" s="146"/>
      <c r="AF138" s="146"/>
      <c r="AG138" s="146" t="s">
        <v>138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x14ac:dyDescent="0.2">
      <c r="A139" s="162">
        <v>57</v>
      </c>
      <c r="B139" s="163" t="s">
        <v>303</v>
      </c>
      <c r="C139" s="176" t="s">
        <v>304</v>
      </c>
      <c r="D139" s="164" t="s">
        <v>132</v>
      </c>
      <c r="E139" s="165">
        <v>94.245000000000005</v>
      </c>
      <c r="F139" s="243"/>
      <c r="G139" s="166">
        <f>E139*F139</f>
        <v>0</v>
      </c>
      <c r="H139" s="166">
        <v>0</v>
      </c>
      <c r="I139" s="166">
        <v>0</v>
      </c>
      <c r="J139" s="166">
        <v>63.6</v>
      </c>
      <c r="K139" s="166">
        <v>5993.982</v>
      </c>
      <c r="L139" s="166">
        <v>21</v>
      </c>
      <c r="M139" s="166">
        <v>7252.715799999999</v>
      </c>
      <c r="N139" s="165">
        <v>0</v>
      </c>
      <c r="O139" s="165">
        <v>0</v>
      </c>
      <c r="P139" s="165">
        <v>2E-3</v>
      </c>
      <c r="Q139" s="165">
        <v>0.18849000000000002</v>
      </c>
      <c r="R139" s="166"/>
      <c r="S139" s="166" t="s">
        <v>133</v>
      </c>
      <c r="T139" s="167" t="s">
        <v>133</v>
      </c>
      <c r="U139" s="152">
        <v>0.1</v>
      </c>
      <c r="V139" s="152">
        <v>9.4245000000000001</v>
      </c>
      <c r="W139" s="152"/>
      <c r="X139" s="152" t="s">
        <v>134</v>
      </c>
      <c r="Y139" s="152" t="s">
        <v>135</v>
      </c>
      <c r="Z139" s="146"/>
      <c r="AA139" s="146"/>
      <c r="AB139" s="146"/>
      <c r="AC139" s="146"/>
      <c r="AD139" s="146"/>
      <c r="AE139" s="146"/>
      <c r="AF139" s="146"/>
      <c r="AG139" s="146" t="s">
        <v>136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49"/>
      <c r="B140" s="150"/>
      <c r="C140" s="177" t="s">
        <v>191</v>
      </c>
      <c r="D140" s="153"/>
      <c r="E140" s="154">
        <v>94.245000000000005</v>
      </c>
      <c r="F140" s="152"/>
      <c r="G140" s="152"/>
      <c r="H140" s="152"/>
      <c r="I140" s="152"/>
      <c r="J140" s="152"/>
      <c r="K140" s="152"/>
      <c r="L140" s="152"/>
      <c r="M140" s="152"/>
      <c r="N140" s="151"/>
      <c r="O140" s="151"/>
      <c r="P140" s="151"/>
      <c r="Q140" s="151"/>
      <c r="R140" s="152"/>
      <c r="S140" s="152"/>
      <c r="T140" s="152"/>
      <c r="U140" s="152"/>
      <c r="V140" s="152"/>
      <c r="W140" s="152"/>
      <c r="X140" s="152"/>
      <c r="Y140" s="152"/>
      <c r="Z140" s="146"/>
      <c r="AA140" s="146"/>
      <c r="AB140" s="146"/>
      <c r="AC140" s="146"/>
      <c r="AD140" s="146"/>
      <c r="AE140" s="146"/>
      <c r="AF140" s="146"/>
      <c r="AG140" s="146" t="s">
        <v>138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x14ac:dyDescent="0.2">
      <c r="A141" s="162">
        <v>58</v>
      </c>
      <c r="B141" s="163" t="s">
        <v>305</v>
      </c>
      <c r="C141" s="176" t="s">
        <v>306</v>
      </c>
      <c r="D141" s="164" t="s">
        <v>164</v>
      </c>
      <c r="E141" s="165">
        <v>426.78</v>
      </c>
      <c r="F141" s="243"/>
      <c r="G141" s="166">
        <f>E141*F141</f>
        <v>0</v>
      </c>
      <c r="H141" s="166">
        <v>11.28</v>
      </c>
      <c r="I141" s="166">
        <v>4814.0783999999994</v>
      </c>
      <c r="J141" s="166">
        <v>53.12</v>
      </c>
      <c r="K141" s="166">
        <v>22670.553599999999</v>
      </c>
      <c r="L141" s="166">
        <v>21</v>
      </c>
      <c r="M141" s="166">
        <v>33256.402300000002</v>
      </c>
      <c r="N141" s="165">
        <v>5.0000000000000002E-5</v>
      </c>
      <c r="O141" s="165">
        <v>2.1339E-2</v>
      </c>
      <c r="P141" s="165">
        <v>0</v>
      </c>
      <c r="Q141" s="165">
        <v>0</v>
      </c>
      <c r="R141" s="166"/>
      <c r="S141" s="166" t="s">
        <v>133</v>
      </c>
      <c r="T141" s="167" t="s">
        <v>133</v>
      </c>
      <c r="U141" s="152">
        <v>0.08</v>
      </c>
      <c r="V141" s="152">
        <v>34.142399999999995</v>
      </c>
      <c r="W141" s="152"/>
      <c r="X141" s="152" t="s">
        <v>134</v>
      </c>
      <c r="Y141" s="152" t="s">
        <v>135</v>
      </c>
      <c r="Z141" s="146"/>
      <c r="AA141" s="146"/>
      <c r="AB141" s="146"/>
      <c r="AC141" s="146"/>
      <c r="AD141" s="146"/>
      <c r="AE141" s="146"/>
      <c r="AF141" s="146"/>
      <c r="AG141" s="146" t="s">
        <v>136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49"/>
      <c r="B142" s="150"/>
      <c r="C142" s="177" t="s">
        <v>307</v>
      </c>
      <c r="D142" s="153"/>
      <c r="E142" s="154">
        <v>239.58</v>
      </c>
      <c r="F142" s="152"/>
      <c r="G142" s="152"/>
      <c r="H142" s="152"/>
      <c r="I142" s="152"/>
      <c r="J142" s="152"/>
      <c r="K142" s="152"/>
      <c r="L142" s="152"/>
      <c r="M142" s="152"/>
      <c r="N142" s="151"/>
      <c r="O142" s="151"/>
      <c r="P142" s="151"/>
      <c r="Q142" s="151"/>
      <c r="R142" s="152"/>
      <c r="S142" s="152"/>
      <c r="T142" s="152"/>
      <c r="U142" s="152"/>
      <c r="V142" s="152"/>
      <c r="W142" s="152"/>
      <c r="X142" s="152"/>
      <c r="Y142" s="152"/>
      <c r="Z142" s="146"/>
      <c r="AA142" s="146"/>
      <c r="AB142" s="146"/>
      <c r="AC142" s="146"/>
      <c r="AD142" s="146"/>
      <c r="AE142" s="146"/>
      <c r="AF142" s="146"/>
      <c r="AG142" s="146" t="s">
        <v>138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2" x14ac:dyDescent="0.2">
      <c r="A143" s="149"/>
      <c r="B143" s="150"/>
      <c r="C143" s="177" t="s">
        <v>308</v>
      </c>
      <c r="D143" s="153"/>
      <c r="E143" s="154">
        <v>57.6</v>
      </c>
      <c r="F143" s="152"/>
      <c r="G143" s="152"/>
      <c r="H143" s="152"/>
      <c r="I143" s="152"/>
      <c r="J143" s="152"/>
      <c r="K143" s="152"/>
      <c r="L143" s="152"/>
      <c r="M143" s="152"/>
      <c r="N143" s="151"/>
      <c r="O143" s="151"/>
      <c r="P143" s="151"/>
      <c r="Q143" s="151"/>
      <c r="R143" s="152"/>
      <c r="S143" s="152"/>
      <c r="T143" s="152"/>
      <c r="U143" s="152"/>
      <c r="V143" s="152"/>
      <c r="W143" s="152"/>
      <c r="X143" s="152"/>
      <c r="Y143" s="152"/>
      <c r="Z143" s="146"/>
      <c r="AA143" s="146"/>
      <c r="AB143" s="146"/>
      <c r="AC143" s="146"/>
      <c r="AD143" s="146"/>
      <c r="AE143" s="146"/>
      <c r="AF143" s="146"/>
      <c r="AG143" s="146" t="s">
        <v>138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2" x14ac:dyDescent="0.2">
      <c r="A144" s="149"/>
      <c r="B144" s="150"/>
      <c r="C144" s="177" t="s">
        <v>309</v>
      </c>
      <c r="D144" s="153"/>
      <c r="E144" s="154">
        <v>129.6</v>
      </c>
      <c r="F144" s="152"/>
      <c r="G144" s="152"/>
      <c r="H144" s="152"/>
      <c r="I144" s="152"/>
      <c r="J144" s="152"/>
      <c r="K144" s="152"/>
      <c r="L144" s="152"/>
      <c r="M144" s="152"/>
      <c r="N144" s="151"/>
      <c r="O144" s="151"/>
      <c r="P144" s="151"/>
      <c r="Q144" s="151"/>
      <c r="R144" s="152"/>
      <c r="S144" s="152"/>
      <c r="T144" s="152"/>
      <c r="U144" s="152"/>
      <c r="V144" s="152"/>
      <c r="W144" s="152"/>
      <c r="X144" s="152"/>
      <c r="Y144" s="152"/>
      <c r="Z144" s="146"/>
      <c r="AA144" s="146"/>
      <c r="AB144" s="146"/>
      <c r="AC144" s="146"/>
      <c r="AD144" s="146"/>
      <c r="AE144" s="146"/>
      <c r="AF144" s="146"/>
      <c r="AG144" s="146" t="s">
        <v>138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ht="33.75" x14ac:dyDescent="0.2">
      <c r="A145" s="162">
        <v>59</v>
      </c>
      <c r="B145" s="163" t="s">
        <v>310</v>
      </c>
      <c r="C145" s="176" t="s">
        <v>311</v>
      </c>
      <c r="D145" s="164" t="s">
        <v>226</v>
      </c>
      <c r="E145" s="165">
        <v>2</v>
      </c>
      <c r="F145" s="243"/>
      <c r="G145" s="166">
        <f>E145*F145</f>
        <v>0</v>
      </c>
      <c r="H145" s="166">
        <v>0</v>
      </c>
      <c r="I145" s="166">
        <v>0</v>
      </c>
      <c r="J145" s="166">
        <v>4725</v>
      </c>
      <c r="K145" s="166">
        <v>9450</v>
      </c>
      <c r="L145" s="166">
        <v>21</v>
      </c>
      <c r="M145" s="166">
        <v>11434.5</v>
      </c>
      <c r="N145" s="165">
        <v>2.5000000000000001E-2</v>
      </c>
      <c r="O145" s="165">
        <v>0.05</v>
      </c>
      <c r="P145" s="165">
        <v>0</v>
      </c>
      <c r="Q145" s="165">
        <v>0</v>
      </c>
      <c r="R145" s="166"/>
      <c r="S145" s="166" t="s">
        <v>160</v>
      </c>
      <c r="T145" s="167" t="s">
        <v>161</v>
      </c>
      <c r="U145" s="152">
        <v>0</v>
      </c>
      <c r="V145" s="152">
        <v>0</v>
      </c>
      <c r="W145" s="152"/>
      <c r="X145" s="152" t="s">
        <v>134</v>
      </c>
      <c r="Y145" s="152" t="s">
        <v>135</v>
      </c>
      <c r="Z145" s="146"/>
      <c r="AA145" s="146"/>
      <c r="AB145" s="146"/>
      <c r="AC145" s="146"/>
      <c r="AD145" s="146"/>
      <c r="AE145" s="146"/>
      <c r="AF145" s="146"/>
      <c r="AG145" s="146" t="s">
        <v>136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 x14ac:dyDescent="0.2">
      <c r="A146" s="149"/>
      <c r="B146" s="150"/>
      <c r="C146" s="303" t="s">
        <v>312</v>
      </c>
      <c r="D146" s="304"/>
      <c r="E146" s="304"/>
      <c r="F146" s="304"/>
      <c r="G146" s="304"/>
      <c r="H146" s="152"/>
      <c r="I146" s="152"/>
      <c r="J146" s="152"/>
      <c r="K146" s="152"/>
      <c r="L146" s="152"/>
      <c r="M146" s="152"/>
      <c r="N146" s="151"/>
      <c r="O146" s="151"/>
      <c r="P146" s="151"/>
      <c r="Q146" s="151"/>
      <c r="R146" s="152"/>
      <c r="S146" s="152"/>
      <c r="T146" s="152"/>
      <c r="U146" s="152"/>
      <c r="V146" s="152"/>
      <c r="W146" s="152"/>
      <c r="X146" s="152"/>
      <c r="Y146" s="152"/>
      <c r="Z146" s="146"/>
      <c r="AA146" s="146"/>
      <c r="AB146" s="146"/>
      <c r="AC146" s="146"/>
      <c r="AD146" s="146"/>
      <c r="AE146" s="146"/>
      <c r="AF146" s="146"/>
      <c r="AG146" s="146" t="s">
        <v>148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ht="33.75" x14ac:dyDescent="0.2">
      <c r="A147" s="162">
        <v>60</v>
      </c>
      <c r="B147" s="163" t="s">
        <v>313</v>
      </c>
      <c r="C147" s="176" t="s">
        <v>314</v>
      </c>
      <c r="D147" s="164" t="s">
        <v>226</v>
      </c>
      <c r="E147" s="165">
        <v>2</v>
      </c>
      <c r="F147" s="243"/>
      <c r="G147" s="166">
        <f>E147*F147</f>
        <v>0</v>
      </c>
      <c r="H147" s="166">
        <v>0</v>
      </c>
      <c r="I147" s="166">
        <v>0</v>
      </c>
      <c r="J147" s="166">
        <v>4725</v>
      </c>
      <c r="K147" s="166">
        <v>9450</v>
      </c>
      <c r="L147" s="166">
        <v>21</v>
      </c>
      <c r="M147" s="166">
        <v>11434.5</v>
      </c>
      <c r="N147" s="165">
        <v>2.5000000000000001E-2</v>
      </c>
      <c r="O147" s="165">
        <v>0.05</v>
      </c>
      <c r="P147" s="165">
        <v>0</v>
      </c>
      <c r="Q147" s="165">
        <v>0</v>
      </c>
      <c r="R147" s="166"/>
      <c r="S147" s="166" t="s">
        <v>160</v>
      </c>
      <c r="T147" s="167" t="s">
        <v>161</v>
      </c>
      <c r="U147" s="152">
        <v>0</v>
      </c>
      <c r="V147" s="152">
        <v>0</v>
      </c>
      <c r="W147" s="152"/>
      <c r="X147" s="152" t="s">
        <v>134</v>
      </c>
      <c r="Y147" s="152" t="s">
        <v>135</v>
      </c>
      <c r="Z147" s="146"/>
      <c r="AA147" s="146"/>
      <c r="AB147" s="146"/>
      <c r="AC147" s="146"/>
      <c r="AD147" s="146"/>
      <c r="AE147" s="146"/>
      <c r="AF147" s="146"/>
      <c r="AG147" s="146" t="s">
        <v>136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49"/>
      <c r="B148" s="150"/>
      <c r="C148" s="303" t="s">
        <v>315</v>
      </c>
      <c r="D148" s="304"/>
      <c r="E148" s="304"/>
      <c r="F148" s="304"/>
      <c r="G148" s="304"/>
      <c r="H148" s="152"/>
      <c r="I148" s="152"/>
      <c r="J148" s="152"/>
      <c r="K148" s="152"/>
      <c r="L148" s="152"/>
      <c r="M148" s="152"/>
      <c r="N148" s="151"/>
      <c r="O148" s="151"/>
      <c r="P148" s="151"/>
      <c r="Q148" s="151"/>
      <c r="R148" s="152"/>
      <c r="S148" s="152"/>
      <c r="T148" s="152"/>
      <c r="U148" s="152"/>
      <c r="V148" s="152"/>
      <c r="W148" s="152"/>
      <c r="X148" s="152"/>
      <c r="Y148" s="152"/>
      <c r="Z148" s="146"/>
      <c r="AA148" s="146"/>
      <c r="AB148" s="146"/>
      <c r="AC148" s="146"/>
      <c r="AD148" s="146"/>
      <c r="AE148" s="146"/>
      <c r="AF148" s="146"/>
      <c r="AG148" s="146" t="s">
        <v>148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2" x14ac:dyDescent="0.2">
      <c r="A149" s="149"/>
      <c r="B149" s="150"/>
      <c r="C149" s="312" t="s">
        <v>312</v>
      </c>
      <c r="D149" s="313"/>
      <c r="E149" s="313"/>
      <c r="F149" s="313"/>
      <c r="G149" s="313"/>
      <c r="H149" s="152"/>
      <c r="I149" s="152"/>
      <c r="J149" s="152"/>
      <c r="K149" s="152"/>
      <c r="L149" s="152"/>
      <c r="M149" s="152"/>
      <c r="N149" s="151"/>
      <c r="O149" s="151"/>
      <c r="P149" s="151"/>
      <c r="Q149" s="151"/>
      <c r="R149" s="152"/>
      <c r="S149" s="152"/>
      <c r="T149" s="152"/>
      <c r="U149" s="152"/>
      <c r="V149" s="152"/>
      <c r="W149" s="152"/>
      <c r="X149" s="152"/>
      <c r="Y149" s="152"/>
      <c r="Z149" s="146"/>
      <c r="AA149" s="146"/>
      <c r="AB149" s="146"/>
      <c r="AC149" s="146"/>
      <c r="AD149" s="146"/>
      <c r="AE149" s="146"/>
      <c r="AF149" s="146"/>
      <c r="AG149" s="146" t="s">
        <v>148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x14ac:dyDescent="0.2">
      <c r="A150" s="162">
        <v>61</v>
      </c>
      <c r="B150" s="163" t="s">
        <v>316</v>
      </c>
      <c r="C150" s="176" t="s">
        <v>317</v>
      </c>
      <c r="D150" s="164" t="s">
        <v>132</v>
      </c>
      <c r="E150" s="165">
        <v>19.14</v>
      </c>
      <c r="F150" s="243"/>
      <c r="G150" s="166">
        <f>E150*F150</f>
        <v>0</v>
      </c>
      <c r="H150" s="166">
        <v>0</v>
      </c>
      <c r="I150" s="166">
        <v>0</v>
      </c>
      <c r="J150" s="166">
        <v>550</v>
      </c>
      <c r="K150" s="166">
        <v>10527</v>
      </c>
      <c r="L150" s="166">
        <v>21</v>
      </c>
      <c r="M150" s="166">
        <v>12737.67</v>
      </c>
      <c r="N150" s="165">
        <v>0</v>
      </c>
      <c r="O150" s="165">
        <v>0</v>
      </c>
      <c r="P150" s="165">
        <v>1.7999999999999999E-2</v>
      </c>
      <c r="Q150" s="165">
        <v>0.34451999999999999</v>
      </c>
      <c r="R150" s="166"/>
      <c r="S150" s="166" t="s">
        <v>160</v>
      </c>
      <c r="T150" s="167" t="s">
        <v>161</v>
      </c>
      <c r="U150" s="152">
        <v>0.89</v>
      </c>
      <c r="V150" s="152">
        <v>17.034600000000001</v>
      </c>
      <c r="W150" s="152"/>
      <c r="X150" s="152" t="s">
        <v>134</v>
      </c>
      <c r="Y150" s="152" t="s">
        <v>135</v>
      </c>
      <c r="Z150" s="146"/>
      <c r="AA150" s="146"/>
      <c r="AB150" s="146"/>
      <c r="AC150" s="146"/>
      <c r="AD150" s="146"/>
      <c r="AE150" s="146"/>
      <c r="AF150" s="146"/>
      <c r="AG150" s="146" t="s">
        <v>136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 x14ac:dyDescent="0.2">
      <c r="A151" s="149"/>
      <c r="B151" s="150"/>
      <c r="C151" s="177" t="s">
        <v>318</v>
      </c>
      <c r="D151" s="153"/>
      <c r="E151" s="154">
        <v>14.85</v>
      </c>
      <c r="F151" s="152"/>
      <c r="G151" s="152"/>
      <c r="H151" s="152"/>
      <c r="I151" s="152"/>
      <c r="J151" s="152"/>
      <c r="K151" s="152"/>
      <c r="L151" s="152"/>
      <c r="M151" s="152"/>
      <c r="N151" s="151"/>
      <c r="O151" s="151"/>
      <c r="P151" s="151"/>
      <c r="Q151" s="151"/>
      <c r="R151" s="152"/>
      <c r="S151" s="152"/>
      <c r="T151" s="152"/>
      <c r="U151" s="152"/>
      <c r="V151" s="152"/>
      <c r="W151" s="152"/>
      <c r="X151" s="152"/>
      <c r="Y151" s="152"/>
      <c r="Z151" s="146"/>
      <c r="AA151" s="146"/>
      <c r="AB151" s="146"/>
      <c r="AC151" s="146"/>
      <c r="AD151" s="146"/>
      <c r="AE151" s="146"/>
      <c r="AF151" s="146"/>
      <c r="AG151" s="146" t="s">
        <v>138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2" x14ac:dyDescent="0.2">
      <c r="A152" s="149"/>
      <c r="B152" s="150"/>
      <c r="C152" s="177" t="s">
        <v>319</v>
      </c>
      <c r="D152" s="153"/>
      <c r="E152" s="154">
        <v>4.29</v>
      </c>
      <c r="F152" s="152"/>
      <c r="G152" s="152"/>
      <c r="H152" s="152"/>
      <c r="I152" s="152"/>
      <c r="J152" s="152"/>
      <c r="K152" s="152"/>
      <c r="L152" s="152"/>
      <c r="M152" s="152"/>
      <c r="N152" s="151"/>
      <c r="O152" s="151"/>
      <c r="P152" s="151"/>
      <c r="Q152" s="151"/>
      <c r="R152" s="152"/>
      <c r="S152" s="152"/>
      <c r="T152" s="152"/>
      <c r="U152" s="152"/>
      <c r="V152" s="152"/>
      <c r="W152" s="152"/>
      <c r="X152" s="152"/>
      <c r="Y152" s="152"/>
      <c r="Z152" s="146"/>
      <c r="AA152" s="146"/>
      <c r="AB152" s="146"/>
      <c r="AC152" s="146"/>
      <c r="AD152" s="146"/>
      <c r="AE152" s="146"/>
      <c r="AF152" s="146"/>
      <c r="AG152" s="146" t="s">
        <v>138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x14ac:dyDescent="0.2">
      <c r="A153" s="162">
        <v>62</v>
      </c>
      <c r="B153" s="163" t="s">
        <v>320</v>
      </c>
      <c r="C153" s="176" t="s">
        <v>321</v>
      </c>
      <c r="D153" s="164" t="s">
        <v>179</v>
      </c>
      <c r="E153" s="165">
        <v>0.26354</v>
      </c>
      <c r="F153" s="243"/>
      <c r="G153" s="166">
        <f>E153*F153</f>
        <v>0</v>
      </c>
      <c r="H153" s="166">
        <v>29760</v>
      </c>
      <c r="I153" s="166">
        <v>7842.9503999999997</v>
      </c>
      <c r="J153" s="166">
        <v>0</v>
      </c>
      <c r="K153" s="166">
        <v>0</v>
      </c>
      <c r="L153" s="166">
        <v>21</v>
      </c>
      <c r="M153" s="166">
        <v>9489.9694999999992</v>
      </c>
      <c r="N153" s="165">
        <v>1</v>
      </c>
      <c r="O153" s="165">
        <v>0.26354</v>
      </c>
      <c r="P153" s="165">
        <v>0</v>
      </c>
      <c r="Q153" s="165">
        <v>0</v>
      </c>
      <c r="R153" s="166" t="s">
        <v>151</v>
      </c>
      <c r="S153" s="166" t="s">
        <v>133</v>
      </c>
      <c r="T153" s="167" t="s">
        <v>133</v>
      </c>
      <c r="U153" s="152">
        <v>0</v>
      </c>
      <c r="V153" s="152">
        <v>0</v>
      </c>
      <c r="W153" s="152"/>
      <c r="X153" s="152" t="s">
        <v>152</v>
      </c>
      <c r="Y153" s="152" t="s">
        <v>135</v>
      </c>
      <c r="Z153" s="146"/>
      <c r="AA153" s="146"/>
      <c r="AB153" s="146"/>
      <c r="AC153" s="146"/>
      <c r="AD153" s="146"/>
      <c r="AE153" s="146"/>
      <c r="AF153" s="146"/>
      <c r="AG153" s="146" t="s">
        <v>153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 x14ac:dyDescent="0.2">
      <c r="A154" s="149"/>
      <c r="B154" s="150"/>
      <c r="C154" s="177" t="s">
        <v>322</v>
      </c>
      <c r="D154" s="153"/>
      <c r="E154" s="154">
        <v>0.26354</v>
      </c>
      <c r="F154" s="152"/>
      <c r="G154" s="152"/>
      <c r="H154" s="152"/>
      <c r="I154" s="152"/>
      <c r="J154" s="152"/>
      <c r="K154" s="152"/>
      <c r="L154" s="152"/>
      <c r="M154" s="152"/>
      <c r="N154" s="151"/>
      <c r="O154" s="151"/>
      <c r="P154" s="151"/>
      <c r="Q154" s="151"/>
      <c r="R154" s="152"/>
      <c r="S154" s="152"/>
      <c r="T154" s="152"/>
      <c r="U154" s="152"/>
      <c r="V154" s="152"/>
      <c r="W154" s="152"/>
      <c r="X154" s="152"/>
      <c r="Y154" s="152"/>
      <c r="Z154" s="146"/>
      <c r="AA154" s="146"/>
      <c r="AB154" s="146"/>
      <c r="AC154" s="146"/>
      <c r="AD154" s="146"/>
      <c r="AE154" s="146"/>
      <c r="AF154" s="146"/>
      <c r="AG154" s="146" t="s">
        <v>138</v>
      </c>
      <c r="AH154" s="146">
        <v>0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x14ac:dyDescent="0.2">
      <c r="A155" s="162">
        <v>63</v>
      </c>
      <c r="B155" s="163" t="s">
        <v>323</v>
      </c>
      <c r="C155" s="176" t="s">
        <v>324</v>
      </c>
      <c r="D155" s="164" t="s">
        <v>179</v>
      </c>
      <c r="E155" s="165">
        <v>6.336E-2</v>
      </c>
      <c r="F155" s="243"/>
      <c r="G155" s="166">
        <f>E155*F155</f>
        <v>0</v>
      </c>
      <c r="H155" s="166">
        <v>36020</v>
      </c>
      <c r="I155" s="166">
        <v>2282.2271999999998</v>
      </c>
      <c r="J155" s="166">
        <v>0</v>
      </c>
      <c r="K155" s="166">
        <v>0</v>
      </c>
      <c r="L155" s="166">
        <v>21</v>
      </c>
      <c r="M155" s="166">
        <v>2761.4983000000002</v>
      </c>
      <c r="N155" s="165">
        <v>1</v>
      </c>
      <c r="O155" s="165">
        <v>6.336E-2</v>
      </c>
      <c r="P155" s="165">
        <v>0</v>
      </c>
      <c r="Q155" s="165">
        <v>0</v>
      </c>
      <c r="R155" s="166" t="s">
        <v>151</v>
      </c>
      <c r="S155" s="166" t="s">
        <v>133</v>
      </c>
      <c r="T155" s="167" t="s">
        <v>133</v>
      </c>
      <c r="U155" s="152">
        <v>0</v>
      </c>
      <c r="V155" s="152">
        <v>0</v>
      </c>
      <c r="W155" s="152"/>
      <c r="X155" s="152" t="s">
        <v>152</v>
      </c>
      <c r="Y155" s="152" t="s">
        <v>135</v>
      </c>
      <c r="Z155" s="146"/>
      <c r="AA155" s="146"/>
      <c r="AB155" s="146"/>
      <c r="AC155" s="146"/>
      <c r="AD155" s="146"/>
      <c r="AE155" s="146"/>
      <c r="AF155" s="146"/>
      <c r="AG155" s="146" t="s">
        <v>153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1" x14ac:dyDescent="0.2">
      <c r="A156" s="149"/>
      <c r="B156" s="150"/>
      <c r="C156" s="177" t="s">
        <v>325</v>
      </c>
      <c r="D156" s="153"/>
      <c r="E156" s="154">
        <v>6.336E-2</v>
      </c>
      <c r="F156" s="152"/>
      <c r="G156" s="152"/>
      <c r="H156" s="152"/>
      <c r="I156" s="152"/>
      <c r="J156" s="152"/>
      <c r="K156" s="152"/>
      <c r="L156" s="152"/>
      <c r="M156" s="152"/>
      <c r="N156" s="151"/>
      <c r="O156" s="151"/>
      <c r="P156" s="151"/>
      <c r="Q156" s="151"/>
      <c r="R156" s="152"/>
      <c r="S156" s="152"/>
      <c r="T156" s="152"/>
      <c r="U156" s="152"/>
      <c r="V156" s="152"/>
      <c r="W156" s="152"/>
      <c r="X156" s="152"/>
      <c r="Y156" s="152"/>
      <c r="Z156" s="146"/>
      <c r="AA156" s="146"/>
      <c r="AB156" s="146"/>
      <c r="AC156" s="146"/>
      <c r="AD156" s="146"/>
      <c r="AE156" s="146"/>
      <c r="AF156" s="146"/>
      <c r="AG156" s="146" t="s">
        <v>138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ht="22.5" x14ac:dyDescent="0.2">
      <c r="A157" s="162">
        <v>64</v>
      </c>
      <c r="B157" s="163" t="s">
        <v>326</v>
      </c>
      <c r="C157" s="176" t="s">
        <v>327</v>
      </c>
      <c r="D157" s="164" t="s">
        <v>179</v>
      </c>
      <c r="E157" s="165">
        <v>0.14255999999999999</v>
      </c>
      <c r="F157" s="243"/>
      <c r="G157" s="166">
        <f>E157*F157</f>
        <v>0</v>
      </c>
      <c r="H157" s="166">
        <v>39930</v>
      </c>
      <c r="I157" s="166">
        <v>5692.4207999999999</v>
      </c>
      <c r="J157" s="166">
        <v>0</v>
      </c>
      <c r="K157" s="166">
        <v>0</v>
      </c>
      <c r="L157" s="166">
        <v>21</v>
      </c>
      <c r="M157" s="166">
        <v>6887.8281999999999</v>
      </c>
      <c r="N157" s="165">
        <v>1</v>
      </c>
      <c r="O157" s="165">
        <v>0.14255999999999999</v>
      </c>
      <c r="P157" s="165">
        <v>0</v>
      </c>
      <c r="Q157" s="165">
        <v>0</v>
      </c>
      <c r="R157" s="166" t="s">
        <v>151</v>
      </c>
      <c r="S157" s="166" t="s">
        <v>133</v>
      </c>
      <c r="T157" s="167" t="s">
        <v>133</v>
      </c>
      <c r="U157" s="152">
        <v>0</v>
      </c>
      <c r="V157" s="152">
        <v>0</v>
      </c>
      <c r="W157" s="152"/>
      <c r="X157" s="152" t="s">
        <v>152</v>
      </c>
      <c r="Y157" s="152" t="s">
        <v>135</v>
      </c>
      <c r="Z157" s="146"/>
      <c r="AA157" s="146"/>
      <c r="AB157" s="146"/>
      <c r="AC157" s="146"/>
      <c r="AD157" s="146"/>
      <c r="AE157" s="146"/>
      <c r="AF157" s="146"/>
      <c r="AG157" s="146" t="s">
        <v>153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1" x14ac:dyDescent="0.2">
      <c r="A158" s="149"/>
      <c r="B158" s="150"/>
      <c r="C158" s="177" t="s">
        <v>328</v>
      </c>
      <c r="D158" s="153"/>
      <c r="E158" s="154">
        <v>0.14255999999999999</v>
      </c>
      <c r="F158" s="152"/>
      <c r="G158" s="152"/>
      <c r="H158" s="152"/>
      <c r="I158" s="152"/>
      <c r="J158" s="152"/>
      <c r="K158" s="152"/>
      <c r="L158" s="152"/>
      <c r="M158" s="152"/>
      <c r="N158" s="151"/>
      <c r="O158" s="151"/>
      <c r="P158" s="151"/>
      <c r="Q158" s="151"/>
      <c r="R158" s="152"/>
      <c r="S158" s="152"/>
      <c r="T158" s="152"/>
      <c r="U158" s="152"/>
      <c r="V158" s="152"/>
      <c r="W158" s="152"/>
      <c r="X158" s="152"/>
      <c r="Y158" s="152"/>
      <c r="Z158" s="146"/>
      <c r="AA158" s="146"/>
      <c r="AB158" s="146"/>
      <c r="AC158" s="146"/>
      <c r="AD158" s="146"/>
      <c r="AE158" s="146"/>
      <c r="AF158" s="146"/>
      <c r="AG158" s="146" t="s">
        <v>138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x14ac:dyDescent="0.2">
      <c r="A159" s="162">
        <v>65</v>
      </c>
      <c r="B159" s="163" t="s">
        <v>329</v>
      </c>
      <c r="C159" s="176" t="s">
        <v>330</v>
      </c>
      <c r="D159" s="164" t="s">
        <v>226</v>
      </c>
      <c r="E159" s="165">
        <v>8</v>
      </c>
      <c r="F159" s="243"/>
      <c r="G159" s="166">
        <f>E159*F159</f>
        <v>0</v>
      </c>
      <c r="H159" s="166">
        <v>23100</v>
      </c>
      <c r="I159" s="166">
        <v>184800</v>
      </c>
      <c r="J159" s="166">
        <v>0</v>
      </c>
      <c r="K159" s="166">
        <v>0</v>
      </c>
      <c r="L159" s="166">
        <v>21</v>
      </c>
      <c r="M159" s="166">
        <v>223608</v>
      </c>
      <c r="N159" s="165">
        <v>4.4999999999999998E-2</v>
      </c>
      <c r="O159" s="165">
        <v>0.36</v>
      </c>
      <c r="P159" s="165">
        <v>0</v>
      </c>
      <c r="Q159" s="165">
        <v>0</v>
      </c>
      <c r="R159" s="166"/>
      <c r="S159" s="166" t="s">
        <v>160</v>
      </c>
      <c r="T159" s="167" t="s">
        <v>161</v>
      </c>
      <c r="U159" s="152">
        <v>0</v>
      </c>
      <c r="V159" s="152">
        <v>0</v>
      </c>
      <c r="W159" s="152"/>
      <c r="X159" s="152" t="s">
        <v>152</v>
      </c>
      <c r="Y159" s="152" t="s">
        <v>135</v>
      </c>
      <c r="Z159" s="146"/>
      <c r="AA159" s="146"/>
      <c r="AB159" s="146"/>
      <c r="AC159" s="146"/>
      <c r="AD159" s="146"/>
      <c r="AE159" s="146"/>
      <c r="AF159" s="146"/>
      <c r="AG159" s="146" t="s">
        <v>153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 x14ac:dyDescent="0.2">
      <c r="A160" s="149"/>
      <c r="B160" s="150"/>
      <c r="C160" s="303" t="s">
        <v>331</v>
      </c>
      <c r="D160" s="304"/>
      <c r="E160" s="304"/>
      <c r="F160" s="304"/>
      <c r="G160" s="304"/>
      <c r="H160" s="152"/>
      <c r="I160" s="152"/>
      <c r="J160" s="152"/>
      <c r="K160" s="152"/>
      <c r="L160" s="152"/>
      <c r="M160" s="152"/>
      <c r="N160" s="151"/>
      <c r="O160" s="151"/>
      <c r="P160" s="151"/>
      <c r="Q160" s="151"/>
      <c r="R160" s="152"/>
      <c r="S160" s="152"/>
      <c r="T160" s="152"/>
      <c r="U160" s="152"/>
      <c r="V160" s="152"/>
      <c r="W160" s="152"/>
      <c r="X160" s="152"/>
      <c r="Y160" s="152"/>
      <c r="Z160" s="146"/>
      <c r="AA160" s="146"/>
      <c r="AB160" s="146"/>
      <c r="AC160" s="146"/>
      <c r="AD160" s="146"/>
      <c r="AE160" s="146"/>
      <c r="AF160" s="146"/>
      <c r="AG160" s="146" t="s">
        <v>148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x14ac:dyDescent="0.2">
      <c r="A161" s="168">
        <v>66</v>
      </c>
      <c r="B161" s="169" t="s">
        <v>332</v>
      </c>
      <c r="C161" s="178" t="s">
        <v>333</v>
      </c>
      <c r="D161" s="170" t="s">
        <v>179</v>
      </c>
      <c r="E161" s="171">
        <v>0.95079999999999998</v>
      </c>
      <c r="F161" s="244"/>
      <c r="G161" s="166">
        <f>E161*F161</f>
        <v>0</v>
      </c>
      <c r="H161" s="172">
        <v>0</v>
      </c>
      <c r="I161" s="172">
        <v>0</v>
      </c>
      <c r="J161" s="172">
        <v>1830</v>
      </c>
      <c r="K161" s="172">
        <v>1739.9639999999999</v>
      </c>
      <c r="L161" s="172">
        <v>21</v>
      </c>
      <c r="M161" s="172">
        <v>2105.3516</v>
      </c>
      <c r="N161" s="171">
        <v>0</v>
      </c>
      <c r="O161" s="171">
        <v>0</v>
      </c>
      <c r="P161" s="171">
        <v>0</v>
      </c>
      <c r="Q161" s="171">
        <v>0</v>
      </c>
      <c r="R161" s="172"/>
      <c r="S161" s="172" t="s">
        <v>133</v>
      </c>
      <c r="T161" s="173" t="s">
        <v>133</v>
      </c>
      <c r="U161" s="152">
        <v>3.0059999999999998</v>
      </c>
      <c r="V161" s="152">
        <v>2.8581047999999996</v>
      </c>
      <c r="W161" s="152"/>
      <c r="X161" s="152" t="s">
        <v>180</v>
      </c>
      <c r="Y161" s="152" t="s">
        <v>135</v>
      </c>
      <c r="Z161" s="146"/>
      <c r="AA161" s="146"/>
      <c r="AB161" s="146"/>
      <c r="AC161" s="146"/>
      <c r="AD161" s="146"/>
      <c r="AE161" s="146"/>
      <c r="AF161" s="146"/>
      <c r="AG161" s="146" t="s">
        <v>181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x14ac:dyDescent="0.2">
      <c r="A162" s="156" t="s">
        <v>128</v>
      </c>
      <c r="B162" s="157" t="s">
        <v>90</v>
      </c>
      <c r="C162" s="175" t="s">
        <v>91</v>
      </c>
      <c r="D162" s="158"/>
      <c r="E162" s="159"/>
      <c r="F162" s="160"/>
      <c r="G162" s="160">
        <f>G163+G164</f>
        <v>0</v>
      </c>
      <c r="H162" s="160"/>
      <c r="I162" s="160">
        <v>0</v>
      </c>
      <c r="J162" s="160"/>
      <c r="K162" s="160">
        <v>2714.56</v>
      </c>
      <c r="L162" s="160"/>
      <c r="M162" s="160"/>
      <c r="N162" s="159"/>
      <c r="O162" s="159"/>
      <c r="P162" s="159"/>
      <c r="Q162" s="159"/>
      <c r="R162" s="160"/>
      <c r="S162" s="160"/>
      <c r="T162" s="161"/>
      <c r="U162" s="155"/>
      <c r="V162" s="155"/>
      <c r="W162" s="155"/>
      <c r="X162" s="155"/>
      <c r="Y162" s="155"/>
      <c r="AG162" t="s">
        <v>129</v>
      </c>
    </row>
    <row r="163" spans="1:60" ht="22.5" x14ac:dyDescent="0.2">
      <c r="A163" s="168">
        <v>67</v>
      </c>
      <c r="B163" s="169" t="s">
        <v>334</v>
      </c>
      <c r="C163" s="178" t="s">
        <v>335</v>
      </c>
      <c r="D163" s="170" t="s">
        <v>184</v>
      </c>
      <c r="E163" s="171">
        <v>3</v>
      </c>
      <c r="F163" s="244"/>
      <c r="G163" s="166">
        <f t="shared" ref="G163:G164" si="5">E163*F163</f>
        <v>0</v>
      </c>
      <c r="H163" s="172">
        <v>0</v>
      </c>
      <c r="I163" s="172">
        <v>0</v>
      </c>
      <c r="J163" s="172">
        <v>900</v>
      </c>
      <c r="K163" s="172">
        <v>2700</v>
      </c>
      <c r="L163" s="172">
        <v>21</v>
      </c>
      <c r="M163" s="172">
        <v>3267</v>
      </c>
      <c r="N163" s="171">
        <v>6.0000000000000001E-3</v>
      </c>
      <c r="O163" s="171">
        <v>1.8000000000000002E-2</v>
      </c>
      <c r="P163" s="171">
        <v>0</v>
      </c>
      <c r="Q163" s="171">
        <v>0</v>
      </c>
      <c r="R163" s="172"/>
      <c r="S163" s="172" t="s">
        <v>160</v>
      </c>
      <c r="T163" s="173" t="s">
        <v>161</v>
      </c>
      <c r="U163" s="152">
        <v>0</v>
      </c>
      <c r="V163" s="152">
        <v>0</v>
      </c>
      <c r="W163" s="152"/>
      <c r="X163" s="152" t="s">
        <v>134</v>
      </c>
      <c r="Y163" s="152" t="s">
        <v>135</v>
      </c>
      <c r="Z163" s="146"/>
      <c r="AA163" s="146"/>
      <c r="AB163" s="146"/>
      <c r="AC163" s="146"/>
      <c r="AD163" s="146"/>
      <c r="AE163" s="146"/>
      <c r="AF163" s="146"/>
      <c r="AG163" s="146" t="s">
        <v>136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x14ac:dyDescent="0.2">
      <c r="A164" s="168">
        <v>68</v>
      </c>
      <c r="B164" s="169" t="s">
        <v>336</v>
      </c>
      <c r="C164" s="178" t="s">
        <v>337</v>
      </c>
      <c r="D164" s="170" t="s">
        <v>179</v>
      </c>
      <c r="E164" s="171">
        <v>1.7999999999999999E-2</v>
      </c>
      <c r="F164" s="244"/>
      <c r="G164" s="166">
        <f t="shared" si="5"/>
        <v>0</v>
      </c>
      <c r="H164" s="172">
        <v>0</v>
      </c>
      <c r="I164" s="172">
        <v>0</v>
      </c>
      <c r="J164" s="172">
        <v>809</v>
      </c>
      <c r="K164" s="172">
        <v>14.561999999999999</v>
      </c>
      <c r="L164" s="172">
        <v>21</v>
      </c>
      <c r="M164" s="172">
        <v>17.617599999999999</v>
      </c>
      <c r="N164" s="171">
        <v>0</v>
      </c>
      <c r="O164" s="171">
        <v>0</v>
      </c>
      <c r="P164" s="171">
        <v>0</v>
      </c>
      <c r="Q164" s="171">
        <v>0</v>
      </c>
      <c r="R164" s="172"/>
      <c r="S164" s="172" t="s">
        <v>133</v>
      </c>
      <c r="T164" s="173" t="s">
        <v>133</v>
      </c>
      <c r="U164" s="152">
        <v>1.2649999999999999</v>
      </c>
      <c r="V164" s="152">
        <v>2.2769999999999995E-2</v>
      </c>
      <c r="W164" s="152"/>
      <c r="X164" s="152" t="s">
        <v>180</v>
      </c>
      <c r="Y164" s="152" t="s">
        <v>135</v>
      </c>
      <c r="Z164" s="146"/>
      <c r="AA164" s="146"/>
      <c r="AB164" s="146"/>
      <c r="AC164" s="146"/>
      <c r="AD164" s="146"/>
      <c r="AE164" s="146"/>
      <c r="AF164" s="146"/>
      <c r="AG164" s="146" t="s">
        <v>181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x14ac:dyDescent="0.2">
      <c r="A165" s="156" t="s">
        <v>128</v>
      </c>
      <c r="B165" s="157" t="s">
        <v>92</v>
      </c>
      <c r="C165" s="175" t="s">
        <v>93</v>
      </c>
      <c r="D165" s="158"/>
      <c r="E165" s="159"/>
      <c r="F165" s="160"/>
      <c r="G165" s="160">
        <f>G166+G172</f>
        <v>0</v>
      </c>
      <c r="H165" s="160"/>
      <c r="I165" s="160">
        <v>3619.46</v>
      </c>
      <c r="J165" s="160"/>
      <c r="K165" s="160">
        <v>13786.5</v>
      </c>
      <c r="L165" s="160"/>
      <c r="M165" s="160"/>
      <c r="N165" s="159"/>
      <c r="O165" s="159"/>
      <c r="P165" s="159"/>
      <c r="Q165" s="159"/>
      <c r="R165" s="160"/>
      <c r="S165" s="160"/>
      <c r="T165" s="161"/>
      <c r="U165" s="155"/>
      <c r="V165" s="155"/>
      <c r="W165" s="155"/>
      <c r="X165" s="155"/>
      <c r="Y165" s="155"/>
      <c r="AG165" t="s">
        <v>129</v>
      </c>
    </row>
    <row r="166" spans="1:60" x14ac:dyDescent="0.2">
      <c r="A166" s="162">
        <v>69</v>
      </c>
      <c r="B166" s="163" t="s">
        <v>338</v>
      </c>
      <c r="C166" s="176" t="s">
        <v>339</v>
      </c>
      <c r="D166" s="164" t="s">
        <v>132</v>
      </c>
      <c r="E166" s="165">
        <v>162.67250000000001</v>
      </c>
      <c r="F166" s="243"/>
      <c r="G166" s="166">
        <f>E166*F166</f>
        <v>0</v>
      </c>
      <c r="H166" s="166">
        <v>3.63</v>
      </c>
      <c r="I166" s="166">
        <v>590.50117499999999</v>
      </c>
      <c r="J166" s="166">
        <v>20.67</v>
      </c>
      <c r="K166" s="166">
        <v>3362.4405750000005</v>
      </c>
      <c r="L166" s="166">
        <v>21</v>
      </c>
      <c r="M166" s="166">
        <v>4783.0573999999997</v>
      </c>
      <c r="N166" s="165">
        <v>5.0000000000000002E-5</v>
      </c>
      <c r="O166" s="165">
        <v>8.1336250000000002E-3</v>
      </c>
      <c r="P166" s="165">
        <v>0</v>
      </c>
      <c r="Q166" s="165">
        <v>0</v>
      </c>
      <c r="R166" s="166"/>
      <c r="S166" s="166" t="s">
        <v>133</v>
      </c>
      <c r="T166" s="167" t="s">
        <v>133</v>
      </c>
      <c r="U166" s="152">
        <v>0.03</v>
      </c>
      <c r="V166" s="152">
        <v>4.8801750000000004</v>
      </c>
      <c r="W166" s="152"/>
      <c r="X166" s="152" t="s">
        <v>134</v>
      </c>
      <c r="Y166" s="152" t="s">
        <v>135</v>
      </c>
      <c r="Z166" s="146"/>
      <c r="AA166" s="146"/>
      <c r="AB166" s="146"/>
      <c r="AC166" s="146"/>
      <c r="AD166" s="146"/>
      <c r="AE166" s="146"/>
      <c r="AF166" s="146"/>
      <c r="AG166" s="146" t="s">
        <v>136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 x14ac:dyDescent="0.2">
      <c r="A167" s="149"/>
      <c r="B167" s="150"/>
      <c r="C167" s="177" t="s">
        <v>137</v>
      </c>
      <c r="D167" s="153"/>
      <c r="E167" s="154">
        <v>96.92</v>
      </c>
      <c r="F167" s="152"/>
      <c r="G167" s="152"/>
      <c r="H167" s="152"/>
      <c r="I167" s="152"/>
      <c r="J167" s="152"/>
      <c r="K167" s="152"/>
      <c r="L167" s="152"/>
      <c r="M167" s="152"/>
      <c r="N167" s="151"/>
      <c r="O167" s="151"/>
      <c r="P167" s="151"/>
      <c r="Q167" s="151"/>
      <c r="R167" s="152"/>
      <c r="S167" s="152"/>
      <c r="T167" s="152"/>
      <c r="U167" s="152"/>
      <c r="V167" s="152"/>
      <c r="W167" s="152"/>
      <c r="X167" s="152"/>
      <c r="Y167" s="152"/>
      <c r="Z167" s="146"/>
      <c r="AA167" s="146"/>
      <c r="AB167" s="146"/>
      <c r="AC167" s="146"/>
      <c r="AD167" s="146"/>
      <c r="AE167" s="146"/>
      <c r="AF167" s="146"/>
      <c r="AG167" s="146" t="s">
        <v>138</v>
      </c>
      <c r="AH167" s="146">
        <v>0</v>
      </c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2" x14ac:dyDescent="0.2">
      <c r="A168" s="149"/>
      <c r="B168" s="150"/>
      <c r="C168" s="177" t="s">
        <v>139</v>
      </c>
      <c r="D168" s="153"/>
      <c r="E168" s="154">
        <v>-2.88</v>
      </c>
      <c r="F168" s="152"/>
      <c r="G168" s="152"/>
      <c r="H168" s="152"/>
      <c r="I168" s="152"/>
      <c r="J168" s="152"/>
      <c r="K168" s="152"/>
      <c r="L168" s="152"/>
      <c r="M168" s="152"/>
      <c r="N168" s="151"/>
      <c r="O168" s="151"/>
      <c r="P168" s="151"/>
      <c r="Q168" s="151"/>
      <c r="R168" s="152"/>
      <c r="S168" s="152"/>
      <c r="T168" s="152"/>
      <c r="U168" s="152"/>
      <c r="V168" s="152"/>
      <c r="W168" s="152"/>
      <c r="X168" s="152"/>
      <c r="Y168" s="152"/>
      <c r="Z168" s="146"/>
      <c r="AA168" s="146"/>
      <c r="AB168" s="146"/>
      <c r="AC168" s="146"/>
      <c r="AD168" s="146"/>
      <c r="AE168" s="146"/>
      <c r="AF168" s="146"/>
      <c r="AG168" s="146" t="s">
        <v>138</v>
      </c>
      <c r="AH168" s="146">
        <v>0</v>
      </c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2" x14ac:dyDescent="0.2">
      <c r="A169" s="149"/>
      <c r="B169" s="150"/>
      <c r="C169" s="177" t="s">
        <v>140</v>
      </c>
      <c r="D169" s="153"/>
      <c r="E169" s="154">
        <v>9.6</v>
      </c>
      <c r="F169" s="152"/>
      <c r="G169" s="152"/>
      <c r="H169" s="152"/>
      <c r="I169" s="152"/>
      <c r="J169" s="152"/>
      <c r="K169" s="152"/>
      <c r="L169" s="152"/>
      <c r="M169" s="152"/>
      <c r="N169" s="151"/>
      <c r="O169" s="151"/>
      <c r="P169" s="151"/>
      <c r="Q169" s="151"/>
      <c r="R169" s="152"/>
      <c r="S169" s="152"/>
      <c r="T169" s="152"/>
      <c r="U169" s="152"/>
      <c r="V169" s="152"/>
      <c r="W169" s="152"/>
      <c r="X169" s="152"/>
      <c r="Y169" s="152"/>
      <c r="Z169" s="146"/>
      <c r="AA169" s="146"/>
      <c r="AB169" s="146"/>
      <c r="AC169" s="146"/>
      <c r="AD169" s="146"/>
      <c r="AE169" s="146"/>
      <c r="AF169" s="146"/>
      <c r="AG169" s="146" t="s">
        <v>138</v>
      </c>
      <c r="AH169" s="146">
        <v>0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2" x14ac:dyDescent="0.2">
      <c r="A170" s="149"/>
      <c r="B170" s="150"/>
      <c r="C170" s="177" t="s">
        <v>202</v>
      </c>
      <c r="D170" s="153"/>
      <c r="E170" s="154">
        <v>55.432499999999997</v>
      </c>
      <c r="F170" s="152"/>
      <c r="G170" s="152"/>
      <c r="H170" s="152"/>
      <c r="I170" s="152"/>
      <c r="J170" s="152"/>
      <c r="K170" s="152"/>
      <c r="L170" s="152"/>
      <c r="M170" s="152"/>
      <c r="N170" s="151"/>
      <c r="O170" s="151"/>
      <c r="P170" s="151"/>
      <c r="Q170" s="151"/>
      <c r="R170" s="152"/>
      <c r="S170" s="152"/>
      <c r="T170" s="152"/>
      <c r="U170" s="152"/>
      <c r="V170" s="152"/>
      <c r="W170" s="152"/>
      <c r="X170" s="152"/>
      <c r="Y170" s="152"/>
      <c r="Z170" s="146"/>
      <c r="AA170" s="146"/>
      <c r="AB170" s="146"/>
      <c r="AC170" s="146"/>
      <c r="AD170" s="146"/>
      <c r="AE170" s="146"/>
      <c r="AF170" s="146"/>
      <c r="AG170" s="146" t="s">
        <v>138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2" x14ac:dyDescent="0.2">
      <c r="A171" s="149"/>
      <c r="B171" s="150"/>
      <c r="C171" s="177" t="s">
        <v>340</v>
      </c>
      <c r="D171" s="153"/>
      <c r="E171" s="154">
        <v>3.6</v>
      </c>
      <c r="F171" s="152"/>
      <c r="G171" s="152"/>
      <c r="H171" s="152"/>
      <c r="I171" s="152"/>
      <c r="J171" s="152"/>
      <c r="K171" s="152"/>
      <c r="L171" s="152"/>
      <c r="M171" s="152"/>
      <c r="N171" s="151"/>
      <c r="O171" s="151"/>
      <c r="P171" s="151"/>
      <c r="Q171" s="151"/>
      <c r="R171" s="152"/>
      <c r="S171" s="152"/>
      <c r="T171" s="152"/>
      <c r="U171" s="152"/>
      <c r="V171" s="152"/>
      <c r="W171" s="152"/>
      <c r="X171" s="152"/>
      <c r="Y171" s="152"/>
      <c r="Z171" s="146"/>
      <c r="AA171" s="146"/>
      <c r="AB171" s="146"/>
      <c r="AC171" s="146"/>
      <c r="AD171" s="146"/>
      <c r="AE171" s="146"/>
      <c r="AF171" s="146"/>
      <c r="AG171" s="146" t="s">
        <v>138</v>
      </c>
      <c r="AH171" s="146">
        <v>0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ht="22.5" x14ac:dyDescent="0.2">
      <c r="A172" s="162">
        <v>70</v>
      </c>
      <c r="B172" s="163" t="s">
        <v>341</v>
      </c>
      <c r="C172" s="176" t="s">
        <v>342</v>
      </c>
      <c r="D172" s="164" t="s">
        <v>132</v>
      </c>
      <c r="E172" s="165">
        <v>162.67250000000001</v>
      </c>
      <c r="F172" s="243"/>
      <c r="G172" s="166">
        <f>E172*F172</f>
        <v>0</v>
      </c>
      <c r="H172" s="166">
        <v>18.62</v>
      </c>
      <c r="I172" s="166">
        <v>3028.9619500000003</v>
      </c>
      <c r="J172" s="166">
        <v>64.08</v>
      </c>
      <c r="K172" s="166">
        <v>10424.053800000002</v>
      </c>
      <c r="L172" s="166">
        <v>21</v>
      </c>
      <c r="M172" s="166">
        <v>16278.154200000001</v>
      </c>
      <c r="N172" s="165">
        <v>2.5000000000000001E-4</v>
      </c>
      <c r="O172" s="165">
        <v>4.0668125000000006E-2</v>
      </c>
      <c r="P172" s="165">
        <v>0</v>
      </c>
      <c r="Q172" s="165">
        <v>0</v>
      </c>
      <c r="R172" s="166"/>
      <c r="S172" s="166" t="s">
        <v>133</v>
      </c>
      <c r="T172" s="167" t="s">
        <v>133</v>
      </c>
      <c r="U172" s="152">
        <v>0.1</v>
      </c>
      <c r="V172" s="152">
        <v>16.267250000000001</v>
      </c>
      <c r="W172" s="152"/>
      <c r="X172" s="152" t="s">
        <v>134</v>
      </c>
      <c r="Y172" s="152" t="s">
        <v>135</v>
      </c>
      <c r="Z172" s="146"/>
      <c r="AA172" s="146"/>
      <c r="AB172" s="146"/>
      <c r="AC172" s="146"/>
      <c r="AD172" s="146"/>
      <c r="AE172" s="146"/>
      <c r="AF172" s="146"/>
      <c r="AG172" s="146" t="s">
        <v>136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 x14ac:dyDescent="0.2">
      <c r="A173" s="149"/>
      <c r="B173" s="150"/>
      <c r="C173" s="177" t="s">
        <v>137</v>
      </c>
      <c r="D173" s="153"/>
      <c r="E173" s="154">
        <v>96.92</v>
      </c>
      <c r="F173" s="152"/>
      <c r="G173" s="152"/>
      <c r="H173" s="152"/>
      <c r="I173" s="152"/>
      <c r="J173" s="152"/>
      <c r="K173" s="152"/>
      <c r="L173" s="152"/>
      <c r="M173" s="152"/>
      <c r="N173" s="151"/>
      <c r="O173" s="151"/>
      <c r="P173" s="151"/>
      <c r="Q173" s="151"/>
      <c r="R173" s="152"/>
      <c r="S173" s="152"/>
      <c r="T173" s="152"/>
      <c r="U173" s="152"/>
      <c r="V173" s="152"/>
      <c r="W173" s="152"/>
      <c r="X173" s="152"/>
      <c r="Y173" s="152"/>
      <c r="Z173" s="146"/>
      <c r="AA173" s="146"/>
      <c r="AB173" s="146"/>
      <c r="AC173" s="146"/>
      <c r="AD173" s="146"/>
      <c r="AE173" s="146"/>
      <c r="AF173" s="146"/>
      <c r="AG173" s="146" t="s">
        <v>138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2" x14ac:dyDescent="0.2">
      <c r="A174" s="149"/>
      <c r="B174" s="150"/>
      <c r="C174" s="177" t="s">
        <v>139</v>
      </c>
      <c r="D174" s="153"/>
      <c r="E174" s="154">
        <v>-2.88</v>
      </c>
      <c r="F174" s="152"/>
      <c r="G174" s="152"/>
      <c r="H174" s="152"/>
      <c r="I174" s="152"/>
      <c r="J174" s="152"/>
      <c r="K174" s="152"/>
      <c r="L174" s="152"/>
      <c r="M174" s="152"/>
      <c r="N174" s="151"/>
      <c r="O174" s="151"/>
      <c r="P174" s="151"/>
      <c r="Q174" s="151"/>
      <c r="R174" s="152"/>
      <c r="S174" s="152"/>
      <c r="T174" s="152"/>
      <c r="U174" s="152"/>
      <c r="V174" s="152"/>
      <c r="W174" s="152"/>
      <c r="X174" s="152"/>
      <c r="Y174" s="152"/>
      <c r="Z174" s="146"/>
      <c r="AA174" s="146"/>
      <c r="AB174" s="146"/>
      <c r="AC174" s="146"/>
      <c r="AD174" s="146"/>
      <c r="AE174" s="146"/>
      <c r="AF174" s="146"/>
      <c r="AG174" s="146" t="s">
        <v>138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2" x14ac:dyDescent="0.2">
      <c r="A175" s="149"/>
      <c r="B175" s="150"/>
      <c r="C175" s="177" t="s">
        <v>140</v>
      </c>
      <c r="D175" s="153"/>
      <c r="E175" s="154">
        <v>9.6</v>
      </c>
      <c r="F175" s="152"/>
      <c r="G175" s="152"/>
      <c r="H175" s="152"/>
      <c r="I175" s="152"/>
      <c r="J175" s="152"/>
      <c r="K175" s="152"/>
      <c r="L175" s="152"/>
      <c r="M175" s="152"/>
      <c r="N175" s="151"/>
      <c r="O175" s="151"/>
      <c r="P175" s="151"/>
      <c r="Q175" s="151"/>
      <c r="R175" s="152"/>
      <c r="S175" s="152"/>
      <c r="T175" s="152"/>
      <c r="U175" s="152"/>
      <c r="V175" s="152"/>
      <c r="W175" s="152"/>
      <c r="X175" s="152"/>
      <c r="Y175" s="152"/>
      <c r="Z175" s="146"/>
      <c r="AA175" s="146"/>
      <c r="AB175" s="146"/>
      <c r="AC175" s="146"/>
      <c r="AD175" s="146"/>
      <c r="AE175" s="146"/>
      <c r="AF175" s="146"/>
      <c r="AG175" s="146" t="s">
        <v>138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2" x14ac:dyDescent="0.2">
      <c r="A176" s="149"/>
      <c r="B176" s="150"/>
      <c r="C176" s="177" t="s">
        <v>202</v>
      </c>
      <c r="D176" s="153"/>
      <c r="E176" s="154">
        <v>55.432499999999997</v>
      </c>
      <c r="F176" s="152"/>
      <c r="G176" s="152"/>
      <c r="H176" s="152"/>
      <c r="I176" s="152"/>
      <c r="J176" s="152"/>
      <c r="K176" s="152"/>
      <c r="L176" s="152"/>
      <c r="M176" s="152"/>
      <c r="N176" s="151"/>
      <c r="O176" s="151"/>
      <c r="P176" s="151"/>
      <c r="Q176" s="151"/>
      <c r="R176" s="152"/>
      <c r="S176" s="152"/>
      <c r="T176" s="152"/>
      <c r="U176" s="152"/>
      <c r="V176" s="152"/>
      <c r="W176" s="152"/>
      <c r="X176" s="152"/>
      <c r="Y176" s="152"/>
      <c r="Z176" s="146"/>
      <c r="AA176" s="146"/>
      <c r="AB176" s="146"/>
      <c r="AC176" s="146"/>
      <c r="AD176" s="146"/>
      <c r="AE176" s="146"/>
      <c r="AF176" s="146"/>
      <c r="AG176" s="146" t="s">
        <v>138</v>
      </c>
      <c r="AH176" s="146">
        <v>0</v>
      </c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2" x14ac:dyDescent="0.2">
      <c r="A177" s="149"/>
      <c r="B177" s="150"/>
      <c r="C177" s="177" t="s">
        <v>340</v>
      </c>
      <c r="D177" s="153"/>
      <c r="E177" s="154">
        <v>3.6</v>
      </c>
      <c r="F177" s="152"/>
      <c r="G177" s="152"/>
      <c r="H177" s="152"/>
      <c r="I177" s="152"/>
      <c r="J177" s="152"/>
      <c r="K177" s="152"/>
      <c r="L177" s="152"/>
      <c r="M177" s="152"/>
      <c r="N177" s="151"/>
      <c r="O177" s="151"/>
      <c r="P177" s="151"/>
      <c r="Q177" s="151"/>
      <c r="R177" s="152"/>
      <c r="S177" s="152"/>
      <c r="T177" s="152"/>
      <c r="U177" s="152"/>
      <c r="V177" s="152"/>
      <c r="W177" s="152"/>
      <c r="X177" s="152"/>
      <c r="Y177" s="152"/>
      <c r="Z177" s="146"/>
      <c r="AA177" s="146"/>
      <c r="AB177" s="146"/>
      <c r="AC177" s="146"/>
      <c r="AD177" s="146"/>
      <c r="AE177" s="146"/>
      <c r="AF177" s="146"/>
      <c r="AG177" s="146" t="s">
        <v>138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x14ac:dyDescent="0.2">
      <c r="A178" s="156" t="s">
        <v>128</v>
      </c>
      <c r="B178" s="157" t="s">
        <v>94</v>
      </c>
      <c r="C178" s="175" t="s">
        <v>95</v>
      </c>
      <c r="D178" s="158"/>
      <c r="E178" s="159"/>
      <c r="F178" s="160"/>
      <c r="G178" s="160">
        <f>G179+G181+G183</f>
        <v>0</v>
      </c>
      <c r="H178" s="160"/>
      <c r="I178" s="160">
        <v>0</v>
      </c>
      <c r="J178" s="160"/>
      <c r="K178" s="160">
        <v>9765</v>
      </c>
      <c r="L178" s="160"/>
      <c r="M178" s="160"/>
      <c r="N178" s="159"/>
      <c r="O178" s="159"/>
      <c r="P178" s="159"/>
      <c r="Q178" s="159"/>
      <c r="R178" s="160"/>
      <c r="S178" s="160"/>
      <c r="T178" s="161"/>
      <c r="U178" s="155"/>
      <c r="V178" s="155"/>
      <c r="W178" s="155"/>
      <c r="X178" s="155"/>
      <c r="Y178" s="155"/>
      <c r="AG178" t="s">
        <v>129</v>
      </c>
    </row>
    <row r="179" spans="1:60" x14ac:dyDescent="0.2">
      <c r="A179" s="162">
        <v>71</v>
      </c>
      <c r="B179" s="163" t="s">
        <v>343</v>
      </c>
      <c r="C179" s="176" t="s">
        <v>344</v>
      </c>
      <c r="D179" s="164" t="s">
        <v>184</v>
      </c>
      <c r="E179" s="165">
        <v>1</v>
      </c>
      <c r="F179" s="243"/>
      <c r="G179" s="166">
        <f>E179*F179</f>
        <v>0</v>
      </c>
      <c r="H179" s="166">
        <v>0</v>
      </c>
      <c r="I179" s="166">
        <v>0</v>
      </c>
      <c r="J179" s="166">
        <v>3990</v>
      </c>
      <c r="K179" s="166">
        <v>3990</v>
      </c>
      <c r="L179" s="166">
        <v>21</v>
      </c>
      <c r="M179" s="166">
        <v>4827.8999999999996</v>
      </c>
      <c r="N179" s="165">
        <v>2E-3</v>
      </c>
      <c r="O179" s="165">
        <v>2E-3</v>
      </c>
      <c r="P179" s="165">
        <v>0</v>
      </c>
      <c r="Q179" s="165">
        <v>0</v>
      </c>
      <c r="R179" s="166"/>
      <c r="S179" s="166" t="s">
        <v>160</v>
      </c>
      <c r="T179" s="167" t="s">
        <v>161</v>
      </c>
      <c r="U179" s="152">
        <v>0</v>
      </c>
      <c r="V179" s="152">
        <v>0</v>
      </c>
      <c r="W179" s="152"/>
      <c r="X179" s="152" t="s">
        <v>134</v>
      </c>
      <c r="Y179" s="152" t="s">
        <v>135</v>
      </c>
      <c r="Z179" s="146"/>
      <c r="AA179" s="146"/>
      <c r="AB179" s="146"/>
      <c r="AC179" s="146"/>
      <c r="AD179" s="146"/>
      <c r="AE179" s="146"/>
      <c r="AF179" s="146"/>
      <c r="AG179" s="146" t="s">
        <v>136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ht="33.75" outlineLevel="1" x14ac:dyDescent="0.2">
      <c r="A180" s="149"/>
      <c r="B180" s="150"/>
      <c r="C180" s="303" t="s">
        <v>345</v>
      </c>
      <c r="D180" s="304"/>
      <c r="E180" s="304"/>
      <c r="F180" s="304"/>
      <c r="G180" s="304"/>
      <c r="H180" s="152"/>
      <c r="I180" s="152"/>
      <c r="J180" s="152"/>
      <c r="K180" s="152"/>
      <c r="L180" s="152"/>
      <c r="M180" s="152"/>
      <c r="N180" s="151"/>
      <c r="O180" s="151"/>
      <c r="P180" s="151"/>
      <c r="Q180" s="151"/>
      <c r="R180" s="152"/>
      <c r="S180" s="152"/>
      <c r="T180" s="152"/>
      <c r="U180" s="152"/>
      <c r="V180" s="152"/>
      <c r="W180" s="152"/>
      <c r="X180" s="152"/>
      <c r="Y180" s="152"/>
      <c r="Z180" s="146"/>
      <c r="AA180" s="146"/>
      <c r="AB180" s="146"/>
      <c r="AC180" s="146"/>
      <c r="AD180" s="146"/>
      <c r="AE180" s="146"/>
      <c r="AF180" s="146"/>
      <c r="AG180" s="146" t="s">
        <v>148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74" t="str">
        <f>C180</f>
        <v>skla prosklených příček opatřit polepem průsvitnou fólií s efektem pískovaného skla, fólii nalepit v celé ploše skel = i pod rámečky, součástí montáže je tak demontáž a opětovná montáž příslušných rámečků celkem 38m2 fólie</v>
      </c>
      <c r="BB180" s="146"/>
      <c r="BC180" s="146"/>
      <c r="BD180" s="146"/>
      <c r="BE180" s="146"/>
      <c r="BF180" s="146"/>
      <c r="BG180" s="146"/>
      <c r="BH180" s="146"/>
    </row>
    <row r="181" spans="1:60" ht="22.5" x14ac:dyDescent="0.2">
      <c r="A181" s="162">
        <v>72</v>
      </c>
      <c r="B181" s="163" t="s">
        <v>346</v>
      </c>
      <c r="C181" s="176" t="s">
        <v>347</v>
      </c>
      <c r="D181" s="164" t="s">
        <v>184</v>
      </c>
      <c r="E181" s="165">
        <v>1</v>
      </c>
      <c r="F181" s="243"/>
      <c r="G181" s="166">
        <f>E181*F181</f>
        <v>0</v>
      </c>
      <c r="H181" s="166">
        <v>0</v>
      </c>
      <c r="I181" s="166">
        <v>0</v>
      </c>
      <c r="J181" s="166">
        <v>2625</v>
      </c>
      <c r="K181" s="166">
        <v>2625</v>
      </c>
      <c r="L181" s="166">
        <v>21</v>
      </c>
      <c r="M181" s="166">
        <v>3176.25</v>
      </c>
      <c r="N181" s="165">
        <v>0</v>
      </c>
      <c r="O181" s="165">
        <v>0</v>
      </c>
      <c r="P181" s="165">
        <v>0</v>
      </c>
      <c r="Q181" s="165">
        <v>0</v>
      </c>
      <c r="R181" s="166"/>
      <c r="S181" s="166" t="s">
        <v>160</v>
      </c>
      <c r="T181" s="167" t="s">
        <v>161</v>
      </c>
      <c r="U181" s="152">
        <v>0</v>
      </c>
      <c r="V181" s="152">
        <v>0</v>
      </c>
      <c r="W181" s="152"/>
      <c r="X181" s="152" t="s">
        <v>134</v>
      </c>
      <c r="Y181" s="152" t="s">
        <v>135</v>
      </c>
      <c r="Z181" s="146"/>
      <c r="AA181" s="146"/>
      <c r="AB181" s="146"/>
      <c r="AC181" s="146"/>
      <c r="AD181" s="146"/>
      <c r="AE181" s="146"/>
      <c r="AF181" s="146"/>
      <c r="AG181" s="146" t="s">
        <v>136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 x14ac:dyDescent="0.2">
      <c r="A182" s="149"/>
      <c r="B182" s="150"/>
      <c r="C182" s="303" t="s">
        <v>348</v>
      </c>
      <c r="D182" s="304"/>
      <c r="E182" s="304"/>
      <c r="F182" s="304"/>
      <c r="G182" s="304"/>
      <c r="H182" s="152"/>
      <c r="I182" s="152"/>
      <c r="J182" s="152"/>
      <c r="K182" s="152"/>
      <c r="L182" s="152"/>
      <c r="M182" s="152"/>
      <c r="N182" s="151"/>
      <c r="O182" s="151"/>
      <c r="P182" s="151"/>
      <c r="Q182" s="151"/>
      <c r="R182" s="152"/>
      <c r="S182" s="152"/>
      <c r="T182" s="152"/>
      <c r="U182" s="152"/>
      <c r="V182" s="152"/>
      <c r="W182" s="152"/>
      <c r="X182" s="152"/>
      <c r="Y182" s="152"/>
      <c r="Z182" s="146"/>
      <c r="AA182" s="146"/>
      <c r="AB182" s="146"/>
      <c r="AC182" s="146"/>
      <c r="AD182" s="146"/>
      <c r="AE182" s="146"/>
      <c r="AF182" s="146"/>
      <c r="AG182" s="146" t="s">
        <v>148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x14ac:dyDescent="0.2">
      <c r="A183" s="162">
        <v>73</v>
      </c>
      <c r="B183" s="163" t="s">
        <v>349</v>
      </c>
      <c r="C183" s="176" t="s">
        <v>350</v>
      </c>
      <c r="D183" s="164" t="s">
        <v>184</v>
      </c>
      <c r="E183" s="165">
        <v>1</v>
      </c>
      <c r="F183" s="243"/>
      <c r="G183" s="166">
        <f>E183*F183</f>
        <v>0</v>
      </c>
      <c r="H183" s="166">
        <v>0</v>
      </c>
      <c r="I183" s="166">
        <v>0</v>
      </c>
      <c r="J183" s="166">
        <v>3150</v>
      </c>
      <c r="K183" s="166">
        <v>3150</v>
      </c>
      <c r="L183" s="166">
        <v>21</v>
      </c>
      <c r="M183" s="166">
        <v>3811.5</v>
      </c>
      <c r="N183" s="165">
        <v>0.01</v>
      </c>
      <c r="O183" s="165">
        <v>0.01</v>
      </c>
      <c r="P183" s="165">
        <v>0</v>
      </c>
      <c r="Q183" s="165">
        <v>0</v>
      </c>
      <c r="R183" s="166"/>
      <c r="S183" s="166" t="s">
        <v>160</v>
      </c>
      <c r="T183" s="167" t="s">
        <v>161</v>
      </c>
      <c r="U183" s="152">
        <v>0</v>
      </c>
      <c r="V183" s="152">
        <v>0</v>
      </c>
      <c r="W183" s="152"/>
      <c r="X183" s="152" t="s">
        <v>134</v>
      </c>
      <c r="Y183" s="152" t="s">
        <v>135</v>
      </c>
      <c r="Z183" s="146"/>
      <c r="AA183" s="146"/>
      <c r="AB183" s="146"/>
      <c r="AC183" s="146"/>
      <c r="AD183" s="146"/>
      <c r="AE183" s="146"/>
      <c r="AF183" s="146"/>
      <c r="AG183" s="146" t="s">
        <v>136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ht="22.5" outlineLevel="1" x14ac:dyDescent="0.2">
      <c r="A184" s="149"/>
      <c r="B184" s="150"/>
      <c r="C184" s="303" t="s">
        <v>351</v>
      </c>
      <c r="D184" s="304"/>
      <c r="E184" s="304"/>
      <c r="F184" s="304"/>
      <c r="G184" s="304"/>
      <c r="H184" s="152"/>
      <c r="I184" s="152"/>
      <c r="J184" s="152"/>
      <c r="K184" s="152"/>
      <c r="L184" s="152"/>
      <c r="M184" s="152"/>
      <c r="N184" s="151"/>
      <c r="O184" s="151"/>
      <c r="P184" s="151"/>
      <c r="Q184" s="151"/>
      <c r="R184" s="152"/>
      <c r="S184" s="152"/>
      <c r="T184" s="152"/>
      <c r="U184" s="152"/>
      <c r="V184" s="152"/>
      <c r="W184" s="152"/>
      <c r="X184" s="152"/>
      <c r="Y184" s="152"/>
      <c r="Z184" s="146"/>
      <c r="AA184" s="146"/>
      <c r="AB184" s="146"/>
      <c r="AC184" s="146"/>
      <c r="AD184" s="146"/>
      <c r="AE184" s="146"/>
      <c r="AF184" s="146"/>
      <c r="AG184" s="146" t="s">
        <v>148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74" t="str">
        <f>C184</f>
        <v>(např. z latí sešroubovaných do „U“, po celém obvodu otvoru) – ochrání stávající rám okna proti odření a umožní přikotvení pantů a zámku dočasné výplně – uzávěry staveniště</v>
      </c>
      <c r="BB184" s="146"/>
      <c r="BC184" s="146"/>
      <c r="BD184" s="146"/>
      <c r="BE184" s="146"/>
      <c r="BF184" s="146"/>
      <c r="BG184" s="146"/>
      <c r="BH184" s="146"/>
    </row>
    <row r="185" spans="1:60" x14ac:dyDescent="0.2">
      <c r="A185" s="156" t="s">
        <v>128</v>
      </c>
      <c r="B185" s="157" t="s">
        <v>96</v>
      </c>
      <c r="C185" s="175" t="s">
        <v>97</v>
      </c>
      <c r="D185" s="158"/>
      <c r="E185" s="159"/>
      <c r="F185" s="160"/>
      <c r="G185" s="160">
        <f>G186+G187</f>
        <v>0</v>
      </c>
      <c r="H185" s="160"/>
      <c r="I185" s="160">
        <v>0</v>
      </c>
      <c r="J185" s="160"/>
      <c r="K185" s="160">
        <v>59171</v>
      </c>
      <c r="L185" s="160"/>
      <c r="M185" s="160"/>
      <c r="N185" s="159"/>
      <c r="O185" s="159"/>
      <c r="P185" s="159"/>
      <c r="Q185" s="159"/>
      <c r="R185" s="160"/>
      <c r="S185" s="160"/>
      <c r="T185" s="161"/>
      <c r="U185" s="155"/>
      <c r="V185" s="155"/>
      <c r="W185" s="155"/>
      <c r="X185" s="155"/>
      <c r="Y185" s="155"/>
      <c r="AG185" t="s">
        <v>129</v>
      </c>
    </row>
    <row r="186" spans="1:60" x14ac:dyDescent="0.2">
      <c r="A186" s="168">
        <v>74</v>
      </c>
      <c r="B186" s="169" t="s">
        <v>352</v>
      </c>
      <c r="C186" s="178" t="s">
        <v>353</v>
      </c>
      <c r="D186" s="170" t="s">
        <v>295</v>
      </c>
      <c r="E186" s="171">
        <v>1</v>
      </c>
      <c r="F186" s="242">
        <f>'příl. elektro'!G19</f>
        <v>0</v>
      </c>
      <c r="G186" s="166">
        <f>E186*F186</f>
        <v>0</v>
      </c>
      <c r="H186" s="172">
        <v>0</v>
      </c>
      <c r="I186" s="172">
        <v>0</v>
      </c>
      <c r="J186" s="172">
        <v>59171</v>
      </c>
      <c r="K186" s="172">
        <v>59171</v>
      </c>
      <c r="L186" s="172">
        <v>21</v>
      </c>
      <c r="M186" s="172">
        <v>71596.91</v>
      </c>
      <c r="N186" s="171">
        <v>0</v>
      </c>
      <c r="O186" s="171">
        <v>0</v>
      </c>
      <c r="P186" s="171">
        <v>0</v>
      </c>
      <c r="Q186" s="171">
        <v>0</v>
      </c>
      <c r="R186" s="172"/>
      <c r="S186" s="172" t="s">
        <v>160</v>
      </c>
      <c r="T186" s="173" t="s">
        <v>161</v>
      </c>
      <c r="U186" s="152">
        <v>0</v>
      </c>
      <c r="V186" s="152">
        <v>0</v>
      </c>
      <c r="W186" s="152"/>
      <c r="X186" s="152" t="s">
        <v>134</v>
      </c>
      <c r="Y186" s="152" t="s">
        <v>135</v>
      </c>
      <c r="Z186" s="146"/>
      <c r="AA186" s="146"/>
      <c r="AB186" s="146"/>
      <c r="AC186" s="146"/>
      <c r="AD186" s="146"/>
      <c r="AE186" s="146"/>
      <c r="AF186" s="146"/>
      <c r="AG186" s="146" t="s">
        <v>136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x14ac:dyDescent="0.2">
      <c r="A187" s="321" t="s">
        <v>424</v>
      </c>
      <c r="B187" s="169" t="s">
        <v>425</v>
      </c>
      <c r="C187" s="323" t="s">
        <v>426</v>
      </c>
      <c r="D187" s="170" t="s">
        <v>295</v>
      </c>
      <c r="E187" s="171">
        <v>1</v>
      </c>
      <c r="F187" s="244">
        <f>'[2]příl. elektro'!G20</f>
        <v>0</v>
      </c>
      <c r="G187" s="166">
        <f>E187*F187</f>
        <v>0</v>
      </c>
      <c r="H187" s="325"/>
      <c r="I187" s="325"/>
      <c r="J187" s="325"/>
      <c r="K187" s="325"/>
      <c r="L187" s="325"/>
      <c r="M187" s="325"/>
      <c r="N187" s="171">
        <v>0</v>
      </c>
      <c r="O187" s="171">
        <v>0</v>
      </c>
      <c r="P187" s="171">
        <v>0</v>
      </c>
      <c r="Q187" s="171">
        <v>0</v>
      </c>
      <c r="R187" s="325"/>
      <c r="S187" s="172" t="s">
        <v>160</v>
      </c>
      <c r="T187" s="173" t="s">
        <v>161</v>
      </c>
      <c r="U187" s="152"/>
      <c r="V187" s="152"/>
      <c r="W187" s="152"/>
      <c r="X187" s="152"/>
      <c r="Y187" s="152"/>
      <c r="Z187" s="146"/>
      <c r="AA187" s="146"/>
      <c r="AB187" s="146"/>
      <c r="AC187" s="146"/>
      <c r="AD187" s="146"/>
      <c r="AE187" s="146"/>
      <c r="AF187" s="146"/>
      <c r="AG187" s="146"/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ht="139.5" customHeight="1" x14ac:dyDescent="0.2">
      <c r="A188" s="321"/>
      <c r="B188" s="322"/>
      <c r="C188" s="303" t="s">
        <v>427</v>
      </c>
      <c r="D188" s="304"/>
      <c r="E188" s="304"/>
      <c r="F188" s="304"/>
      <c r="G188" s="304"/>
      <c r="H188" s="325"/>
      <c r="I188" s="325"/>
      <c r="J188" s="325"/>
      <c r="K188" s="325"/>
      <c r="L188" s="325"/>
      <c r="M188" s="325"/>
      <c r="N188" s="324"/>
      <c r="O188" s="324"/>
      <c r="P188" s="324"/>
      <c r="Q188" s="324"/>
      <c r="R188" s="325"/>
      <c r="S188" s="325"/>
      <c r="T188" s="326"/>
      <c r="U188" s="152"/>
      <c r="V188" s="152"/>
      <c r="W188" s="152"/>
      <c r="X188" s="152"/>
      <c r="Y188" s="152"/>
      <c r="Z188" s="146"/>
      <c r="AA188" s="146"/>
      <c r="AB188" s="146"/>
      <c r="AC188" s="146"/>
      <c r="AD188" s="146"/>
      <c r="AE188" s="146"/>
      <c r="AF188" s="146"/>
      <c r="AG188" s="146"/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x14ac:dyDescent="0.2">
      <c r="A189" s="156" t="s">
        <v>128</v>
      </c>
      <c r="B189" s="157" t="s">
        <v>98</v>
      </c>
      <c r="C189" s="175" t="s">
        <v>65</v>
      </c>
      <c r="D189" s="158"/>
      <c r="E189" s="159"/>
      <c r="F189" s="160"/>
      <c r="G189" s="160">
        <f>G190+G191+G192+G194+G195+G196</f>
        <v>0</v>
      </c>
      <c r="H189" s="160"/>
      <c r="I189" s="160">
        <v>0</v>
      </c>
      <c r="J189" s="160"/>
      <c r="K189" s="160">
        <v>10261.16</v>
      </c>
      <c r="L189" s="160"/>
      <c r="M189" s="160"/>
      <c r="N189" s="159"/>
      <c r="O189" s="159"/>
      <c r="P189" s="159"/>
      <c r="Q189" s="159"/>
      <c r="R189" s="160"/>
      <c r="S189" s="160"/>
      <c r="T189" s="161"/>
      <c r="U189" s="155"/>
      <c r="V189" s="155"/>
      <c r="W189" s="155"/>
      <c r="X189" s="155"/>
      <c r="Y189" s="155"/>
      <c r="AG189" t="s">
        <v>129</v>
      </c>
    </row>
    <row r="190" spans="1:60" x14ac:dyDescent="0.2">
      <c r="A190" s="168">
        <v>75</v>
      </c>
      <c r="B190" s="169" t="s">
        <v>354</v>
      </c>
      <c r="C190" s="178" t="s">
        <v>355</v>
      </c>
      <c r="D190" s="170" t="s">
        <v>356</v>
      </c>
      <c r="E190" s="171">
        <v>3</v>
      </c>
      <c r="F190" s="244"/>
      <c r="G190" s="166">
        <f t="shared" ref="G190:G192" si="6">E190*F190</f>
        <v>0</v>
      </c>
      <c r="H190" s="172">
        <v>0</v>
      </c>
      <c r="I190" s="172">
        <v>0</v>
      </c>
      <c r="J190" s="172">
        <v>51.5</v>
      </c>
      <c r="K190" s="172">
        <v>154.5</v>
      </c>
      <c r="L190" s="172">
        <v>21</v>
      </c>
      <c r="M190" s="172">
        <v>186.94499999999999</v>
      </c>
      <c r="N190" s="171">
        <v>0</v>
      </c>
      <c r="O190" s="171">
        <v>0</v>
      </c>
      <c r="P190" s="171">
        <v>0</v>
      </c>
      <c r="Q190" s="171">
        <v>0</v>
      </c>
      <c r="R190" s="172"/>
      <c r="S190" s="172" t="s">
        <v>133</v>
      </c>
      <c r="T190" s="173" t="s">
        <v>133</v>
      </c>
      <c r="U190" s="152">
        <v>0</v>
      </c>
      <c r="V190" s="152">
        <v>0</v>
      </c>
      <c r="W190" s="152"/>
      <c r="X190" s="152" t="s">
        <v>134</v>
      </c>
      <c r="Y190" s="152" t="s">
        <v>135</v>
      </c>
      <c r="Z190" s="146"/>
      <c r="AA190" s="146"/>
      <c r="AB190" s="146"/>
      <c r="AC190" s="146"/>
      <c r="AD190" s="146"/>
      <c r="AE190" s="146"/>
      <c r="AF190" s="146"/>
      <c r="AG190" s="146" t="s">
        <v>136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x14ac:dyDescent="0.2">
      <c r="A191" s="168">
        <v>76</v>
      </c>
      <c r="B191" s="169" t="s">
        <v>357</v>
      </c>
      <c r="C191" s="178" t="s">
        <v>358</v>
      </c>
      <c r="D191" s="170" t="s">
        <v>179</v>
      </c>
      <c r="E191" s="171">
        <v>1.42045</v>
      </c>
      <c r="F191" s="244"/>
      <c r="G191" s="166">
        <f t="shared" si="6"/>
        <v>0</v>
      </c>
      <c r="H191" s="172">
        <v>0</v>
      </c>
      <c r="I191" s="172">
        <v>0</v>
      </c>
      <c r="J191" s="172">
        <v>922</v>
      </c>
      <c r="K191" s="172">
        <v>1309.6549</v>
      </c>
      <c r="L191" s="172">
        <v>21</v>
      </c>
      <c r="M191" s="172">
        <v>1584.6765</v>
      </c>
      <c r="N191" s="171">
        <v>0</v>
      </c>
      <c r="O191" s="171">
        <v>0</v>
      </c>
      <c r="P191" s="171">
        <v>0</v>
      </c>
      <c r="Q191" s="171">
        <v>0</v>
      </c>
      <c r="R191" s="172"/>
      <c r="S191" s="172" t="s">
        <v>133</v>
      </c>
      <c r="T191" s="173" t="s">
        <v>133</v>
      </c>
      <c r="U191" s="152">
        <v>2.0089999999999999</v>
      </c>
      <c r="V191" s="152">
        <v>2.85368405</v>
      </c>
      <c r="W191" s="152"/>
      <c r="X191" s="152" t="s">
        <v>359</v>
      </c>
      <c r="Y191" s="152" t="s">
        <v>135</v>
      </c>
      <c r="Z191" s="146"/>
      <c r="AA191" s="146"/>
      <c r="AB191" s="146"/>
      <c r="AC191" s="146"/>
      <c r="AD191" s="146"/>
      <c r="AE191" s="146"/>
      <c r="AF191" s="146"/>
      <c r="AG191" s="146" t="s">
        <v>360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x14ac:dyDescent="0.2">
      <c r="A192" s="162">
        <v>77</v>
      </c>
      <c r="B192" s="163" t="s">
        <v>361</v>
      </c>
      <c r="C192" s="176" t="s">
        <v>362</v>
      </c>
      <c r="D192" s="164" t="s">
        <v>179</v>
      </c>
      <c r="E192" s="165">
        <v>1.42045</v>
      </c>
      <c r="F192" s="243"/>
      <c r="G192" s="166">
        <f t="shared" si="6"/>
        <v>0</v>
      </c>
      <c r="H192" s="166">
        <v>0</v>
      </c>
      <c r="I192" s="166">
        <v>0</v>
      </c>
      <c r="J192" s="166">
        <v>301</v>
      </c>
      <c r="K192" s="166">
        <v>427.55545000000001</v>
      </c>
      <c r="L192" s="166">
        <v>21</v>
      </c>
      <c r="M192" s="166">
        <v>517.34760000000006</v>
      </c>
      <c r="N192" s="165">
        <v>0</v>
      </c>
      <c r="O192" s="165">
        <v>0</v>
      </c>
      <c r="P192" s="165">
        <v>0</v>
      </c>
      <c r="Q192" s="165">
        <v>0</v>
      </c>
      <c r="R192" s="166"/>
      <c r="S192" s="166" t="s">
        <v>133</v>
      </c>
      <c r="T192" s="167" t="s">
        <v>133</v>
      </c>
      <c r="U192" s="152">
        <v>0.49</v>
      </c>
      <c r="V192" s="152">
        <v>0.69602049999999993</v>
      </c>
      <c r="W192" s="152"/>
      <c r="X192" s="152" t="s">
        <v>359</v>
      </c>
      <c r="Y192" s="152" t="s">
        <v>135</v>
      </c>
      <c r="Z192" s="146"/>
      <c r="AA192" s="146"/>
      <c r="AB192" s="146"/>
      <c r="AC192" s="146"/>
      <c r="AD192" s="146"/>
      <c r="AE192" s="146"/>
      <c r="AF192" s="146"/>
      <c r="AG192" s="146" t="s">
        <v>360</v>
      </c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1" x14ac:dyDescent="0.2">
      <c r="A193" s="149"/>
      <c r="B193" s="150"/>
      <c r="C193" s="303" t="s">
        <v>363</v>
      </c>
      <c r="D193" s="304"/>
      <c r="E193" s="304"/>
      <c r="F193" s="304"/>
      <c r="G193" s="304"/>
      <c r="H193" s="152"/>
      <c r="I193" s="152"/>
      <c r="J193" s="152"/>
      <c r="K193" s="152"/>
      <c r="L193" s="152"/>
      <c r="M193" s="152"/>
      <c r="N193" s="151"/>
      <c r="O193" s="151"/>
      <c r="P193" s="151"/>
      <c r="Q193" s="151"/>
      <c r="R193" s="152"/>
      <c r="S193" s="152"/>
      <c r="T193" s="152"/>
      <c r="U193" s="152"/>
      <c r="V193" s="152"/>
      <c r="W193" s="152"/>
      <c r="X193" s="152"/>
      <c r="Y193" s="152"/>
      <c r="Z193" s="146"/>
      <c r="AA193" s="146"/>
      <c r="AB193" s="146"/>
      <c r="AC193" s="146"/>
      <c r="AD193" s="146"/>
      <c r="AE193" s="146"/>
      <c r="AF193" s="146"/>
      <c r="AG193" s="146" t="s">
        <v>148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x14ac:dyDescent="0.2">
      <c r="A194" s="168">
        <v>78</v>
      </c>
      <c r="B194" s="169" t="s">
        <v>364</v>
      </c>
      <c r="C194" s="178" t="s">
        <v>365</v>
      </c>
      <c r="D194" s="170" t="s">
        <v>179</v>
      </c>
      <c r="E194" s="171">
        <v>19.886340000000001</v>
      </c>
      <c r="F194" s="244"/>
      <c r="G194" s="166">
        <f t="shared" ref="G194:G196" si="7">E194*F194</f>
        <v>0</v>
      </c>
      <c r="H194" s="172">
        <v>0</v>
      </c>
      <c r="I194" s="172">
        <v>0</v>
      </c>
      <c r="J194" s="172">
        <v>26.4</v>
      </c>
      <c r="K194" s="172">
        <v>524.99937599999998</v>
      </c>
      <c r="L194" s="172">
        <v>21</v>
      </c>
      <c r="M194" s="172">
        <v>635.25</v>
      </c>
      <c r="N194" s="171">
        <v>0</v>
      </c>
      <c r="O194" s="171">
        <v>0</v>
      </c>
      <c r="P194" s="171">
        <v>0</v>
      </c>
      <c r="Q194" s="171">
        <v>0</v>
      </c>
      <c r="R194" s="172"/>
      <c r="S194" s="172" t="s">
        <v>133</v>
      </c>
      <c r="T194" s="173" t="s">
        <v>133</v>
      </c>
      <c r="U194" s="152">
        <v>0</v>
      </c>
      <c r="V194" s="152">
        <v>0</v>
      </c>
      <c r="W194" s="152"/>
      <c r="X194" s="152" t="s">
        <v>359</v>
      </c>
      <c r="Y194" s="152" t="s">
        <v>135</v>
      </c>
      <c r="Z194" s="146"/>
      <c r="AA194" s="146"/>
      <c r="AB194" s="146"/>
      <c r="AC194" s="146"/>
      <c r="AD194" s="146"/>
      <c r="AE194" s="146"/>
      <c r="AF194" s="146"/>
      <c r="AG194" s="146" t="s">
        <v>360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x14ac:dyDescent="0.2">
      <c r="A195" s="168">
        <v>79</v>
      </c>
      <c r="B195" s="169" t="s">
        <v>366</v>
      </c>
      <c r="C195" s="178" t="s">
        <v>367</v>
      </c>
      <c r="D195" s="170" t="s">
        <v>179</v>
      </c>
      <c r="E195" s="171">
        <v>1.42045</v>
      </c>
      <c r="F195" s="244"/>
      <c r="G195" s="166">
        <f t="shared" si="7"/>
        <v>0</v>
      </c>
      <c r="H195" s="172">
        <v>0</v>
      </c>
      <c r="I195" s="172">
        <v>0</v>
      </c>
      <c r="J195" s="172">
        <v>2880</v>
      </c>
      <c r="K195" s="172">
        <v>4090.8960000000002</v>
      </c>
      <c r="L195" s="172">
        <v>21</v>
      </c>
      <c r="M195" s="172">
        <v>4949.9890000000005</v>
      </c>
      <c r="N195" s="171">
        <v>0</v>
      </c>
      <c r="O195" s="171">
        <v>0</v>
      </c>
      <c r="P195" s="171">
        <v>0</v>
      </c>
      <c r="Q195" s="171">
        <v>0</v>
      </c>
      <c r="R195" s="172"/>
      <c r="S195" s="172" t="s">
        <v>133</v>
      </c>
      <c r="T195" s="173" t="s">
        <v>133</v>
      </c>
      <c r="U195" s="152">
        <v>0</v>
      </c>
      <c r="V195" s="152">
        <v>0</v>
      </c>
      <c r="W195" s="152"/>
      <c r="X195" s="152" t="s">
        <v>359</v>
      </c>
      <c r="Y195" s="152" t="s">
        <v>135</v>
      </c>
      <c r="Z195" s="146"/>
      <c r="AA195" s="146"/>
      <c r="AB195" s="146"/>
      <c r="AC195" s="146"/>
      <c r="AD195" s="146"/>
      <c r="AE195" s="146"/>
      <c r="AF195" s="146"/>
      <c r="AG195" s="146" t="s">
        <v>360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x14ac:dyDescent="0.2">
      <c r="A196" s="162">
        <v>80</v>
      </c>
      <c r="B196" s="163" t="s">
        <v>368</v>
      </c>
      <c r="C196" s="176" t="s">
        <v>369</v>
      </c>
      <c r="D196" s="164" t="s">
        <v>179</v>
      </c>
      <c r="E196" s="165">
        <v>9.9431700000000003</v>
      </c>
      <c r="F196" s="243"/>
      <c r="G196" s="166">
        <f t="shared" si="7"/>
        <v>0</v>
      </c>
      <c r="H196" s="166">
        <v>0</v>
      </c>
      <c r="I196" s="166">
        <v>0</v>
      </c>
      <c r="J196" s="166">
        <v>377.5</v>
      </c>
      <c r="K196" s="166">
        <v>3753.5466750000001</v>
      </c>
      <c r="L196" s="166">
        <v>21</v>
      </c>
      <c r="M196" s="166">
        <v>4541.7955000000002</v>
      </c>
      <c r="N196" s="165">
        <v>0</v>
      </c>
      <c r="O196" s="165">
        <v>0</v>
      </c>
      <c r="P196" s="165">
        <v>0</v>
      </c>
      <c r="Q196" s="165">
        <v>0</v>
      </c>
      <c r="R196" s="166"/>
      <c r="S196" s="166" t="s">
        <v>133</v>
      </c>
      <c r="T196" s="167" t="s">
        <v>133</v>
      </c>
      <c r="U196" s="152">
        <v>0.75</v>
      </c>
      <c r="V196" s="152">
        <v>7.4573774999999998</v>
      </c>
      <c r="W196" s="152"/>
      <c r="X196" s="152" t="s">
        <v>359</v>
      </c>
      <c r="Y196" s="152" t="s">
        <v>135</v>
      </c>
      <c r="Z196" s="146"/>
      <c r="AA196" s="146"/>
      <c r="AB196" s="146"/>
      <c r="AC196" s="146"/>
      <c r="AD196" s="146"/>
      <c r="AE196" s="146"/>
      <c r="AF196" s="146"/>
      <c r="AG196" s="146" t="s">
        <v>360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ht="22.5" outlineLevel="1" x14ac:dyDescent="0.2">
      <c r="A197" s="149"/>
      <c r="B197" s="150"/>
      <c r="C197" s="303" t="s">
        <v>370</v>
      </c>
      <c r="D197" s="304"/>
      <c r="E197" s="304"/>
      <c r="F197" s="304"/>
      <c r="G197" s="304"/>
      <c r="H197" s="152"/>
      <c r="I197" s="152"/>
      <c r="J197" s="152"/>
      <c r="K197" s="152"/>
      <c r="L197" s="152"/>
      <c r="M197" s="152"/>
      <c r="N197" s="151"/>
      <c r="O197" s="151"/>
      <c r="P197" s="151"/>
      <c r="Q197" s="151"/>
      <c r="R197" s="152"/>
      <c r="S197" s="152"/>
      <c r="T197" s="152"/>
      <c r="U197" s="152"/>
      <c r="V197" s="152"/>
      <c r="W197" s="152"/>
      <c r="X197" s="152"/>
      <c r="Y197" s="152"/>
      <c r="Z197" s="146"/>
      <c r="AA197" s="146"/>
      <c r="AB197" s="146"/>
      <c r="AC197" s="146"/>
      <c r="AD197" s="146"/>
      <c r="AE197" s="146"/>
      <c r="AF197" s="146"/>
      <c r="AG197" s="146" t="s">
        <v>148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74" t="str">
        <f>C197</f>
        <v>S naložením suti nebo vybouraných hmot do dopravního prostředku a na jejich vyložením, popřípadě přeložením na normální dopravní prostředek.</v>
      </c>
      <c r="BB197" s="146"/>
      <c r="BC197" s="146"/>
      <c r="BD197" s="146"/>
      <c r="BE197" s="146"/>
      <c r="BF197" s="146"/>
      <c r="BG197" s="146"/>
      <c r="BH197" s="146"/>
    </row>
    <row r="198" spans="1:60" x14ac:dyDescent="0.2">
      <c r="A198" s="156" t="s">
        <v>128</v>
      </c>
      <c r="B198" s="157" t="s">
        <v>100</v>
      </c>
      <c r="C198" s="175" t="s">
        <v>29</v>
      </c>
      <c r="D198" s="158"/>
      <c r="E198" s="159"/>
      <c r="F198" s="160"/>
      <c r="G198" s="160">
        <f>G199</f>
        <v>0</v>
      </c>
      <c r="H198" s="160"/>
      <c r="I198" s="160">
        <v>0</v>
      </c>
      <c r="J198" s="160"/>
      <c r="K198" s="160">
        <v>24928.6</v>
      </c>
      <c r="L198" s="160"/>
      <c r="M198" s="160"/>
      <c r="N198" s="159"/>
      <c r="O198" s="159"/>
      <c r="P198" s="159"/>
      <c r="Q198" s="159"/>
      <c r="R198" s="160"/>
      <c r="S198" s="160"/>
      <c r="T198" s="161"/>
      <c r="U198" s="155"/>
      <c r="V198" s="155"/>
      <c r="W198" s="155"/>
      <c r="X198" s="155"/>
      <c r="Y198" s="155"/>
      <c r="AG198" t="s">
        <v>129</v>
      </c>
    </row>
    <row r="199" spans="1:60" x14ac:dyDescent="0.2">
      <c r="A199" s="162">
        <v>81</v>
      </c>
      <c r="B199" s="163" t="s">
        <v>371</v>
      </c>
      <c r="C199" s="176" t="s">
        <v>372</v>
      </c>
      <c r="D199" s="164" t="s">
        <v>373</v>
      </c>
      <c r="E199" s="165">
        <v>1</v>
      </c>
      <c r="F199" s="243"/>
      <c r="G199" s="166">
        <f>E199*F199</f>
        <v>0</v>
      </c>
      <c r="H199" s="166">
        <v>0</v>
      </c>
      <c r="I199" s="166">
        <v>0</v>
      </c>
      <c r="J199" s="166">
        <v>24928.6</v>
      </c>
      <c r="K199" s="166">
        <v>24928.6</v>
      </c>
      <c r="L199" s="166">
        <v>21</v>
      </c>
      <c r="M199" s="166">
        <v>30163.606</v>
      </c>
      <c r="N199" s="165">
        <v>0</v>
      </c>
      <c r="O199" s="165">
        <v>0</v>
      </c>
      <c r="P199" s="165">
        <v>0</v>
      </c>
      <c r="Q199" s="165">
        <v>0</v>
      </c>
      <c r="R199" s="166"/>
      <c r="S199" s="166" t="s">
        <v>133</v>
      </c>
      <c r="T199" s="167" t="s">
        <v>161</v>
      </c>
      <c r="U199" s="152">
        <v>0</v>
      </c>
      <c r="V199" s="152">
        <v>0</v>
      </c>
      <c r="W199" s="152"/>
      <c r="X199" s="152" t="s">
        <v>374</v>
      </c>
      <c r="Y199" s="152" t="s">
        <v>135</v>
      </c>
      <c r="Z199" s="146"/>
      <c r="AA199" s="146"/>
      <c r="AB199" s="146"/>
      <c r="AC199" s="146"/>
      <c r="AD199" s="146"/>
      <c r="AE199" s="146"/>
      <c r="AF199" s="146"/>
      <c r="AG199" s="146" t="s">
        <v>375</v>
      </c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1" x14ac:dyDescent="0.2">
      <c r="A200" s="149"/>
      <c r="B200" s="150"/>
      <c r="C200" s="303" t="s">
        <v>376</v>
      </c>
      <c r="D200" s="304"/>
      <c r="E200" s="304"/>
      <c r="F200" s="304"/>
      <c r="G200" s="304"/>
      <c r="H200" s="152"/>
      <c r="I200" s="152"/>
      <c r="J200" s="152"/>
      <c r="K200" s="152"/>
      <c r="L200" s="152"/>
      <c r="M200" s="152"/>
      <c r="N200" s="151"/>
      <c r="O200" s="151"/>
      <c r="P200" s="151"/>
      <c r="Q200" s="151"/>
      <c r="R200" s="152"/>
      <c r="S200" s="152"/>
      <c r="T200" s="152"/>
      <c r="U200" s="152"/>
      <c r="V200" s="152"/>
      <c r="W200" s="152"/>
      <c r="X200" s="152"/>
      <c r="Y200" s="152"/>
      <c r="Z200" s="146"/>
      <c r="AA200" s="146"/>
      <c r="AB200" s="146"/>
      <c r="AC200" s="146"/>
      <c r="AD200" s="146"/>
      <c r="AE200" s="146"/>
      <c r="AF200" s="146"/>
      <c r="AG200" s="146" t="s">
        <v>148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x14ac:dyDescent="0.2">
      <c r="A201" s="3"/>
      <c r="B201" s="4"/>
      <c r="C201" s="179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AE201">
        <v>15</v>
      </c>
      <c r="AF201">
        <v>21</v>
      </c>
      <c r="AG201" t="s">
        <v>114</v>
      </c>
    </row>
    <row r="202" spans="1:60" x14ac:dyDescent="0.2">
      <c r="C202" s="180"/>
      <c r="D202" s="10"/>
      <c r="AG202" t="s">
        <v>380</v>
      </c>
    </row>
    <row r="203" spans="1:60" x14ac:dyDescent="0.2">
      <c r="D203" s="10"/>
    </row>
    <row r="204" spans="1:60" x14ac:dyDescent="0.2">
      <c r="D204" s="10"/>
    </row>
    <row r="205" spans="1:60" x14ac:dyDescent="0.2">
      <c r="D205" s="10"/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</sheetData>
  <mergeCells count="47">
    <mergeCell ref="C184:G184"/>
    <mergeCell ref="C193:G193"/>
    <mergeCell ref="C197:G197"/>
    <mergeCell ref="C200:G200"/>
    <mergeCell ref="C146:G146"/>
    <mergeCell ref="C148:G148"/>
    <mergeCell ref="C149:G149"/>
    <mergeCell ref="C160:G160"/>
    <mergeCell ref="C180:G180"/>
    <mergeCell ref="C182:G182"/>
    <mergeCell ref="C188:G188"/>
    <mergeCell ref="C136:G136"/>
    <mergeCell ref="C115:G115"/>
    <mergeCell ref="C116:G116"/>
    <mergeCell ref="C117:G117"/>
    <mergeCell ref="C120:G120"/>
    <mergeCell ref="C122:G122"/>
    <mergeCell ref="C123:G123"/>
    <mergeCell ref="C125:G125"/>
    <mergeCell ref="C126:G126"/>
    <mergeCell ref="C128:G128"/>
    <mergeCell ref="C129:G129"/>
    <mergeCell ref="C131:G131"/>
    <mergeCell ref="C114:G114"/>
    <mergeCell ref="C72:G72"/>
    <mergeCell ref="C74:G74"/>
    <mergeCell ref="C85:G85"/>
    <mergeCell ref="C88:G88"/>
    <mergeCell ref="C101:G101"/>
    <mergeCell ref="C107:G107"/>
    <mergeCell ref="C108:G108"/>
    <mergeCell ref="C109:G109"/>
    <mergeCell ref="C110:G110"/>
    <mergeCell ref="C111:G111"/>
    <mergeCell ref="C112:G112"/>
    <mergeCell ref="C70:G70"/>
    <mergeCell ref="A1:G1"/>
    <mergeCell ref="C2:G2"/>
    <mergeCell ref="C3:G3"/>
    <mergeCell ref="C4:G4"/>
    <mergeCell ref="C18:G18"/>
    <mergeCell ref="C38:G38"/>
    <mergeCell ref="C42:G42"/>
    <mergeCell ref="C52:G52"/>
    <mergeCell ref="C53:G53"/>
    <mergeCell ref="C56:G56"/>
    <mergeCell ref="C57:G5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46"/>
  <sheetViews>
    <sheetView workbookViewId="0">
      <selection activeCell="G27" sqref="G27"/>
    </sheetView>
  </sheetViews>
  <sheetFormatPr defaultColWidth="9.140625" defaultRowHeight="12.75" x14ac:dyDescent="0.2"/>
  <cols>
    <col min="1" max="1" width="4.42578125" style="181" customWidth="1"/>
    <col min="2" max="2" width="10.5703125" style="181" customWidth="1"/>
    <col min="3" max="3" width="44.7109375" style="181" customWidth="1"/>
    <col min="4" max="4" width="4.5703125" style="181" customWidth="1"/>
    <col min="5" max="5" width="11.42578125" style="232" bestFit="1" customWidth="1"/>
    <col min="6" max="6" width="9.7109375" style="181" customWidth="1"/>
    <col min="7" max="7" width="13.5703125" style="181" customWidth="1"/>
    <col min="8" max="8" width="14" style="181" customWidth="1"/>
    <col min="9" max="9" width="5.5703125" style="181" customWidth="1"/>
    <col min="10" max="10" width="8.5703125" style="238" customWidth="1"/>
    <col min="11" max="16384" width="9.140625" style="181"/>
  </cols>
  <sheetData>
    <row r="1" spans="1:10" ht="15.75" x14ac:dyDescent="0.25">
      <c r="A1" s="314" t="s">
        <v>381</v>
      </c>
      <c r="B1" s="314"/>
      <c r="C1" s="314"/>
      <c r="D1" s="314"/>
      <c r="E1" s="314"/>
      <c r="F1" s="314"/>
      <c r="G1" s="314"/>
      <c r="I1" s="182"/>
      <c r="J1" s="183"/>
    </row>
    <row r="2" spans="1:10" ht="13.5" thickBot="1" x14ac:dyDescent="0.25">
      <c r="A2" s="184"/>
      <c r="B2" s="185"/>
      <c r="C2" s="186"/>
      <c r="D2" s="186"/>
      <c r="E2" s="187"/>
      <c r="F2" s="186"/>
      <c r="G2" s="186"/>
      <c r="I2" s="188"/>
      <c r="J2" s="189"/>
    </row>
    <row r="3" spans="1:10" ht="26.25" thickTop="1" x14ac:dyDescent="0.2">
      <c r="A3" s="315" t="s">
        <v>382</v>
      </c>
      <c r="B3" s="316"/>
      <c r="C3" s="190" t="s">
        <v>383</v>
      </c>
      <c r="D3" s="191"/>
      <c r="E3" s="192" t="s">
        <v>46</v>
      </c>
      <c r="F3" s="193"/>
      <c r="G3" s="191"/>
      <c r="H3" s="194"/>
      <c r="I3" s="184"/>
      <c r="J3" s="195"/>
    </row>
    <row r="4" spans="1:10" ht="13.5" thickBot="1" x14ac:dyDescent="0.25">
      <c r="A4" s="317" t="s">
        <v>384</v>
      </c>
      <c r="B4" s="318"/>
      <c r="C4" s="196" t="s">
        <v>385</v>
      </c>
      <c r="D4" s="197"/>
      <c r="E4" s="319"/>
      <c r="F4" s="320"/>
      <c r="G4" s="320"/>
      <c r="H4" s="198"/>
      <c r="I4" s="184"/>
      <c r="J4" s="199"/>
    </row>
    <row r="5" spans="1:10" ht="13.5" thickTop="1" x14ac:dyDescent="0.2">
      <c r="A5" s="200"/>
      <c r="B5" s="184"/>
      <c r="C5" s="184"/>
      <c r="D5" s="184"/>
      <c r="E5" s="201"/>
      <c r="F5" s="184"/>
      <c r="G5" s="184"/>
      <c r="I5" s="184"/>
      <c r="J5" s="189"/>
    </row>
    <row r="6" spans="1:10" x14ac:dyDescent="0.2">
      <c r="A6" s="202" t="s">
        <v>106</v>
      </c>
      <c r="B6" s="203" t="s">
        <v>386</v>
      </c>
      <c r="C6" s="203" t="s">
        <v>108</v>
      </c>
      <c r="D6" s="203" t="s">
        <v>109</v>
      </c>
      <c r="E6" s="203" t="s">
        <v>387</v>
      </c>
      <c r="F6" s="203" t="s">
        <v>388</v>
      </c>
      <c r="G6" s="204" t="s">
        <v>389</v>
      </c>
      <c r="H6" s="204" t="s">
        <v>390</v>
      </c>
      <c r="I6" s="205"/>
      <c r="J6" s="195"/>
    </row>
    <row r="7" spans="1:10" x14ac:dyDescent="0.2">
      <c r="A7" s="206" t="s">
        <v>128</v>
      </c>
      <c r="B7" s="207" t="s">
        <v>43</v>
      </c>
      <c r="C7" s="208" t="s">
        <v>391</v>
      </c>
      <c r="D7" s="209"/>
      <c r="E7" s="210"/>
      <c r="F7" s="210"/>
      <c r="G7" s="211"/>
      <c r="H7" s="212"/>
      <c r="I7" s="188"/>
      <c r="J7" s="189"/>
    </row>
    <row r="8" spans="1:10" x14ac:dyDescent="0.2">
      <c r="A8" s="213">
        <v>21</v>
      </c>
      <c r="B8" s="214" t="s">
        <v>392</v>
      </c>
      <c r="C8" s="215" t="s">
        <v>393</v>
      </c>
      <c r="D8" s="216" t="s">
        <v>226</v>
      </c>
      <c r="E8" s="217">
        <v>8</v>
      </c>
      <c r="F8" s="245"/>
      <c r="G8" s="218">
        <f t="shared" ref="G8:G15" si="0">E8*F8</f>
        <v>0</v>
      </c>
      <c r="H8" s="219" t="s">
        <v>394</v>
      </c>
      <c r="J8" s="181"/>
    </row>
    <row r="9" spans="1:10" x14ac:dyDescent="0.2">
      <c r="A9" s="213">
        <v>22</v>
      </c>
      <c r="B9" s="214" t="s">
        <v>395</v>
      </c>
      <c r="C9" s="215" t="s">
        <v>396</v>
      </c>
      <c r="D9" s="216" t="s">
        <v>226</v>
      </c>
      <c r="E9" s="217">
        <v>8</v>
      </c>
      <c r="F9" s="245"/>
      <c r="G9" s="218">
        <f t="shared" si="0"/>
        <v>0</v>
      </c>
      <c r="H9" s="219" t="s">
        <v>394</v>
      </c>
      <c r="J9" s="181"/>
    </row>
    <row r="10" spans="1:10" x14ac:dyDescent="0.2">
      <c r="A10" s="213">
        <v>23</v>
      </c>
      <c r="B10" s="214" t="s">
        <v>397</v>
      </c>
      <c r="C10" s="215" t="s">
        <v>398</v>
      </c>
      <c r="D10" s="216" t="s">
        <v>226</v>
      </c>
      <c r="E10" s="217">
        <v>8</v>
      </c>
      <c r="F10" s="245"/>
      <c r="G10" s="218">
        <f t="shared" si="0"/>
        <v>0</v>
      </c>
      <c r="H10" s="219" t="s">
        <v>394</v>
      </c>
      <c r="J10" s="181"/>
    </row>
    <row r="11" spans="1:10" x14ac:dyDescent="0.2">
      <c r="A11" s="213">
        <v>24</v>
      </c>
      <c r="B11" s="214" t="s">
        <v>399</v>
      </c>
      <c r="C11" s="215" t="s">
        <v>400</v>
      </c>
      <c r="D11" s="216" t="s">
        <v>226</v>
      </c>
      <c r="E11" s="220">
        <v>8</v>
      </c>
      <c r="F11" s="245"/>
      <c r="G11" s="218">
        <f t="shared" si="0"/>
        <v>0</v>
      </c>
      <c r="H11" s="219" t="s">
        <v>394</v>
      </c>
      <c r="J11" s="181"/>
    </row>
    <row r="12" spans="1:10" x14ac:dyDescent="0.2">
      <c r="A12" s="213">
        <v>25</v>
      </c>
      <c r="B12" s="214" t="s">
        <v>401</v>
      </c>
      <c r="C12" s="215" t="s">
        <v>402</v>
      </c>
      <c r="D12" s="216" t="s">
        <v>226</v>
      </c>
      <c r="E12" s="217">
        <v>1</v>
      </c>
      <c r="F12" s="245"/>
      <c r="G12" s="218">
        <f t="shared" si="0"/>
        <v>0</v>
      </c>
      <c r="H12" s="219" t="s">
        <v>394</v>
      </c>
      <c r="J12" s="181"/>
    </row>
    <row r="13" spans="1:10" x14ac:dyDescent="0.2">
      <c r="A13" s="213">
        <v>26</v>
      </c>
      <c r="B13" s="214" t="s">
        <v>403</v>
      </c>
      <c r="C13" s="215" t="s">
        <v>402</v>
      </c>
      <c r="D13" s="216" t="s">
        <v>226</v>
      </c>
      <c r="E13" s="217">
        <v>1</v>
      </c>
      <c r="F13" s="245"/>
      <c r="G13" s="218">
        <f t="shared" si="0"/>
        <v>0</v>
      </c>
      <c r="H13" s="219" t="s">
        <v>394</v>
      </c>
      <c r="J13" s="181"/>
    </row>
    <row r="14" spans="1:10" x14ac:dyDescent="0.2">
      <c r="A14" s="213">
        <v>27</v>
      </c>
      <c r="B14" s="214" t="s">
        <v>404</v>
      </c>
      <c r="C14" s="215" t="s">
        <v>402</v>
      </c>
      <c r="D14" s="216" t="s">
        <v>226</v>
      </c>
      <c r="E14" s="217">
        <v>1</v>
      </c>
      <c r="F14" s="245"/>
      <c r="G14" s="218">
        <f t="shared" si="0"/>
        <v>0</v>
      </c>
      <c r="H14" s="219" t="s">
        <v>394</v>
      </c>
      <c r="J14" s="181"/>
    </row>
    <row r="15" spans="1:10" ht="22.5" x14ac:dyDescent="0.2">
      <c r="A15" s="213">
        <v>28</v>
      </c>
      <c r="B15" s="214" t="s">
        <v>405</v>
      </c>
      <c r="C15" s="215" t="s">
        <v>406</v>
      </c>
      <c r="D15" s="216" t="s">
        <v>226</v>
      </c>
      <c r="E15" s="217">
        <v>2</v>
      </c>
      <c r="F15" s="245"/>
      <c r="G15" s="218">
        <f t="shared" si="0"/>
        <v>0</v>
      </c>
      <c r="H15" s="219" t="s">
        <v>394</v>
      </c>
      <c r="J15" s="181"/>
    </row>
    <row r="16" spans="1:10" x14ac:dyDescent="0.2">
      <c r="A16" s="221"/>
      <c r="B16" s="222" t="s">
        <v>407</v>
      </c>
      <c r="C16" s="223" t="str">
        <f>CONCATENATE(B7," ",C7)</f>
        <v>1 Výrobky truhlářské atypické</v>
      </c>
      <c r="D16" s="224"/>
      <c r="E16" s="225"/>
      <c r="F16" s="226"/>
      <c r="G16" s="239">
        <f>SUM(G8:G15)</f>
        <v>0</v>
      </c>
      <c r="H16" s="227"/>
      <c r="J16" s="181"/>
    </row>
    <row r="17" spans="1:24" x14ac:dyDescent="0.2">
      <c r="A17" s="228"/>
      <c r="E17" s="181"/>
      <c r="J17" s="181"/>
      <c r="W17" s="229"/>
      <c r="X17" s="229"/>
    </row>
    <row r="18" spans="1:24" x14ac:dyDescent="0.2">
      <c r="A18" s="228"/>
      <c r="C18" s="181" t="s">
        <v>408</v>
      </c>
      <c r="E18" s="181"/>
      <c r="J18" s="181"/>
      <c r="W18" s="229"/>
      <c r="X18" s="229"/>
    </row>
    <row r="19" spans="1:24" x14ac:dyDescent="0.2">
      <c r="A19" s="230"/>
      <c r="E19" s="181"/>
      <c r="J19" s="181"/>
      <c r="W19" s="229"/>
      <c r="X19" s="229"/>
    </row>
    <row r="20" spans="1:24" x14ac:dyDescent="0.2">
      <c r="A20" s="230"/>
      <c r="E20" s="181"/>
      <c r="J20" s="181"/>
      <c r="W20" s="229"/>
      <c r="X20" s="229"/>
    </row>
    <row r="21" spans="1:24" x14ac:dyDescent="0.2">
      <c r="A21" s="230"/>
      <c r="E21" s="181"/>
      <c r="J21" s="181"/>
      <c r="W21" s="229"/>
      <c r="X21" s="229"/>
    </row>
    <row r="22" spans="1:24" x14ac:dyDescent="0.2">
      <c r="A22" s="228"/>
      <c r="E22" s="181"/>
      <c r="J22" s="181"/>
      <c r="W22" s="229"/>
      <c r="X22" s="229"/>
    </row>
    <row r="23" spans="1:24" x14ac:dyDescent="0.2">
      <c r="A23" s="228"/>
      <c r="E23" s="181"/>
      <c r="J23" s="181"/>
      <c r="W23" s="229"/>
      <c r="X23" s="229"/>
    </row>
    <row r="24" spans="1:24" x14ac:dyDescent="0.2">
      <c r="A24" s="228"/>
      <c r="E24" s="181"/>
      <c r="J24" s="181"/>
      <c r="W24" s="229"/>
      <c r="X24" s="229"/>
    </row>
    <row r="25" spans="1:24" x14ac:dyDescent="0.2">
      <c r="A25" s="230"/>
      <c r="E25" s="181"/>
      <c r="J25" s="181"/>
      <c r="W25" s="229"/>
      <c r="X25" s="229"/>
    </row>
    <row r="26" spans="1:24" x14ac:dyDescent="0.2">
      <c r="A26" s="230"/>
      <c r="E26" s="181"/>
      <c r="J26" s="181"/>
      <c r="W26" s="229"/>
      <c r="X26" s="229"/>
    </row>
    <row r="27" spans="1:24" x14ac:dyDescent="0.2">
      <c r="A27" s="230"/>
      <c r="E27" s="181"/>
      <c r="J27" s="181"/>
      <c r="W27" s="229"/>
      <c r="X27" s="229"/>
    </row>
    <row r="28" spans="1:24" x14ac:dyDescent="0.2">
      <c r="A28" s="230"/>
      <c r="E28" s="181"/>
      <c r="J28" s="181"/>
      <c r="W28" s="229"/>
      <c r="X28" s="229"/>
    </row>
    <row r="29" spans="1:24" x14ac:dyDescent="0.2">
      <c r="A29" s="230"/>
      <c r="E29" s="181"/>
      <c r="J29" s="181"/>
      <c r="W29" s="229"/>
      <c r="X29" s="229"/>
    </row>
    <row r="30" spans="1:24" x14ac:dyDescent="0.2">
      <c r="A30" s="231"/>
      <c r="E30" s="181"/>
      <c r="J30" s="181"/>
      <c r="W30" s="229"/>
      <c r="X30" s="229"/>
    </row>
    <row r="31" spans="1:24" x14ac:dyDescent="0.2">
      <c r="A31" s="228"/>
      <c r="E31" s="181"/>
      <c r="J31" s="181"/>
      <c r="W31" s="229"/>
      <c r="X31" s="229"/>
    </row>
    <row r="32" spans="1:24" x14ac:dyDescent="0.2">
      <c r="A32" s="230"/>
      <c r="E32" s="181"/>
      <c r="J32" s="181"/>
      <c r="W32" s="229"/>
      <c r="X32" s="229"/>
    </row>
    <row r="33" spans="1:24" x14ac:dyDescent="0.2">
      <c r="A33" s="230"/>
      <c r="E33" s="181"/>
      <c r="J33" s="181"/>
      <c r="W33" s="229"/>
      <c r="X33" s="229"/>
    </row>
    <row r="34" spans="1:24" x14ac:dyDescent="0.2">
      <c r="A34" s="230"/>
      <c r="E34" s="181"/>
      <c r="J34" s="181"/>
      <c r="W34" s="229"/>
      <c r="X34" s="229"/>
    </row>
    <row r="35" spans="1:24" x14ac:dyDescent="0.2">
      <c r="A35" s="230"/>
      <c r="E35" s="181"/>
      <c r="J35" s="181"/>
      <c r="W35" s="229"/>
      <c r="X35" s="229"/>
    </row>
    <row r="36" spans="1:24" x14ac:dyDescent="0.2">
      <c r="A36" s="231"/>
      <c r="E36" s="181"/>
      <c r="J36" s="181"/>
      <c r="W36" s="229"/>
      <c r="X36" s="229"/>
    </row>
    <row r="37" spans="1:24" x14ac:dyDescent="0.2">
      <c r="A37" s="228"/>
      <c r="E37" s="181"/>
      <c r="J37" s="181"/>
      <c r="W37" s="229"/>
      <c r="X37" s="229"/>
    </row>
    <row r="38" spans="1:24" x14ac:dyDescent="0.2">
      <c r="A38" s="228"/>
      <c r="E38" s="181"/>
      <c r="J38" s="181"/>
      <c r="W38" s="229"/>
      <c r="X38" s="229"/>
    </row>
    <row r="39" spans="1:24" x14ac:dyDescent="0.2">
      <c r="A39" s="228"/>
      <c r="E39" s="181"/>
      <c r="J39" s="181"/>
      <c r="W39" s="229"/>
      <c r="X39" s="229"/>
    </row>
    <row r="40" spans="1:24" x14ac:dyDescent="0.2">
      <c r="A40" s="228"/>
      <c r="E40" s="181"/>
      <c r="J40" s="181"/>
      <c r="W40" s="229"/>
      <c r="X40" s="229"/>
    </row>
    <row r="41" spans="1:24" x14ac:dyDescent="0.2">
      <c r="A41" s="230"/>
      <c r="E41" s="181"/>
      <c r="J41" s="181"/>
      <c r="W41" s="229"/>
      <c r="X41" s="229"/>
    </row>
    <row r="42" spans="1:24" x14ac:dyDescent="0.2">
      <c r="A42" s="230"/>
      <c r="E42" s="181"/>
      <c r="J42" s="181"/>
      <c r="W42" s="229"/>
      <c r="X42" s="229"/>
    </row>
    <row r="43" spans="1:24" x14ac:dyDescent="0.2">
      <c r="A43" s="230"/>
      <c r="E43" s="181"/>
      <c r="J43" s="181"/>
      <c r="W43" s="229"/>
      <c r="X43" s="229"/>
    </row>
    <row r="44" spans="1:24" x14ac:dyDescent="0.2">
      <c r="A44" s="230"/>
      <c r="E44" s="181"/>
      <c r="J44" s="181"/>
      <c r="W44" s="229"/>
      <c r="X44" s="229"/>
    </row>
    <row r="45" spans="1:24" x14ac:dyDescent="0.2">
      <c r="A45" s="230"/>
      <c r="E45" s="181"/>
      <c r="J45" s="181"/>
      <c r="W45" s="229"/>
      <c r="X45" s="229"/>
    </row>
    <row r="46" spans="1:24" x14ac:dyDescent="0.2">
      <c r="A46" s="230"/>
      <c r="E46" s="181"/>
      <c r="J46" s="181"/>
      <c r="W46" s="229"/>
      <c r="X46" s="229"/>
    </row>
    <row r="47" spans="1:24" x14ac:dyDescent="0.2">
      <c r="A47" s="230"/>
      <c r="E47" s="181"/>
      <c r="J47" s="181"/>
      <c r="W47" s="229"/>
      <c r="X47" s="229"/>
    </row>
    <row r="48" spans="1:24" x14ac:dyDescent="0.2">
      <c r="A48" s="230"/>
      <c r="E48" s="181"/>
      <c r="J48" s="181"/>
      <c r="W48" s="229"/>
      <c r="X48" s="229"/>
    </row>
    <row r="49" spans="1:24" x14ac:dyDescent="0.2">
      <c r="A49" s="228"/>
      <c r="E49" s="181"/>
      <c r="J49" s="181"/>
      <c r="W49" s="229"/>
      <c r="X49" s="229"/>
    </row>
    <row r="50" spans="1:24" x14ac:dyDescent="0.2">
      <c r="A50" s="228"/>
      <c r="E50" s="181"/>
      <c r="J50" s="181"/>
      <c r="W50" s="229"/>
      <c r="X50" s="229"/>
    </row>
    <row r="51" spans="1:24" x14ac:dyDescent="0.2">
      <c r="A51" s="228"/>
      <c r="E51" s="181"/>
      <c r="J51" s="181"/>
      <c r="W51" s="229"/>
      <c r="X51" s="229"/>
    </row>
    <row r="52" spans="1:24" x14ac:dyDescent="0.2">
      <c r="A52" s="230"/>
      <c r="E52" s="181"/>
      <c r="J52" s="181"/>
      <c r="W52" s="229"/>
      <c r="X52" s="229"/>
    </row>
    <row r="53" spans="1:24" x14ac:dyDescent="0.2">
      <c r="A53" s="231"/>
      <c r="E53" s="181"/>
      <c r="J53" s="181"/>
      <c r="W53" s="229"/>
      <c r="X53" s="229"/>
    </row>
    <row r="54" spans="1:24" x14ac:dyDescent="0.2">
      <c r="A54" s="230"/>
      <c r="E54" s="181"/>
      <c r="J54" s="181"/>
      <c r="W54" s="229"/>
      <c r="X54" s="229"/>
    </row>
    <row r="55" spans="1:24" x14ac:dyDescent="0.2">
      <c r="A55" s="231"/>
      <c r="E55" s="181"/>
      <c r="J55" s="181"/>
      <c r="W55" s="229"/>
      <c r="X55" s="229"/>
    </row>
    <row r="56" spans="1:24" x14ac:dyDescent="0.2">
      <c r="A56" s="230"/>
      <c r="E56" s="181"/>
      <c r="J56" s="181"/>
      <c r="W56" s="229"/>
      <c r="X56" s="229"/>
    </row>
    <row r="57" spans="1:24" x14ac:dyDescent="0.2">
      <c r="A57" s="230"/>
      <c r="E57" s="181"/>
      <c r="J57" s="181"/>
      <c r="W57" s="229"/>
      <c r="X57" s="229"/>
    </row>
    <row r="58" spans="1:24" x14ac:dyDescent="0.2">
      <c r="A58" s="230"/>
      <c r="E58" s="181"/>
      <c r="J58" s="181"/>
      <c r="W58" s="229"/>
      <c r="X58" s="229"/>
    </row>
    <row r="59" spans="1:24" x14ac:dyDescent="0.2">
      <c r="A59" s="230"/>
      <c r="E59" s="181"/>
      <c r="J59" s="181"/>
      <c r="W59" s="229"/>
      <c r="X59" s="229"/>
    </row>
    <row r="60" spans="1:24" x14ac:dyDescent="0.2">
      <c r="A60" s="230"/>
      <c r="E60" s="181"/>
      <c r="J60" s="181"/>
      <c r="W60" s="229"/>
      <c r="X60" s="229"/>
    </row>
    <row r="61" spans="1:24" x14ac:dyDescent="0.2">
      <c r="A61" s="230"/>
      <c r="E61" s="181"/>
      <c r="J61" s="181"/>
      <c r="W61" s="229"/>
      <c r="X61" s="229"/>
    </row>
    <row r="62" spans="1:24" x14ac:dyDescent="0.2">
      <c r="A62" s="230"/>
      <c r="E62" s="181"/>
      <c r="J62" s="181"/>
      <c r="W62" s="229"/>
      <c r="X62" s="229"/>
    </row>
    <row r="63" spans="1:24" x14ac:dyDescent="0.2">
      <c r="A63" s="230"/>
      <c r="E63" s="181"/>
      <c r="J63" s="181"/>
      <c r="W63" s="229"/>
      <c r="X63" s="229"/>
    </row>
    <row r="64" spans="1:24" x14ac:dyDescent="0.2">
      <c r="A64" s="189"/>
      <c r="E64" s="181"/>
      <c r="J64" s="181"/>
    </row>
    <row r="65" spans="1:33" x14ac:dyDescent="0.2">
      <c r="A65" s="228"/>
      <c r="E65" s="181"/>
      <c r="J65" s="181"/>
      <c r="W65" s="229"/>
      <c r="X65" s="229"/>
    </row>
    <row r="66" spans="1:33" x14ac:dyDescent="0.2">
      <c r="A66" s="228"/>
      <c r="E66" s="181"/>
      <c r="J66" s="181"/>
      <c r="W66" s="229"/>
      <c r="X66" s="229"/>
    </row>
    <row r="67" spans="1:33" x14ac:dyDescent="0.2">
      <c r="E67" s="181"/>
      <c r="J67" s="181"/>
      <c r="O67" s="229"/>
      <c r="P67" s="229"/>
    </row>
    <row r="68" spans="1:33" x14ac:dyDescent="0.2">
      <c r="I68" s="188"/>
      <c r="J68" s="189"/>
      <c r="AF68" s="229"/>
      <c r="AG68" s="229"/>
    </row>
    <row r="69" spans="1:33" x14ac:dyDescent="0.2">
      <c r="I69" s="233"/>
      <c r="J69" s="228"/>
      <c r="AF69" s="229"/>
      <c r="AG69" s="229"/>
    </row>
    <row r="70" spans="1:33" x14ac:dyDescent="0.2">
      <c r="I70" s="233"/>
      <c r="J70" s="228"/>
      <c r="AF70" s="229"/>
      <c r="AG70" s="229"/>
    </row>
    <row r="71" spans="1:33" x14ac:dyDescent="0.2">
      <c r="I71" s="233"/>
      <c r="J71" s="228"/>
      <c r="AF71" s="229"/>
      <c r="AG71" s="229"/>
    </row>
    <row r="72" spans="1:33" x14ac:dyDescent="0.2">
      <c r="I72" s="233"/>
      <c r="J72" s="228"/>
      <c r="AF72" s="229"/>
      <c r="AG72" s="229"/>
    </row>
    <row r="73" spans="1:33" x14ac:dyDescent="0.2">
      <c r="I73" s="233"/>
      <c r="J73" s="231"/>
      <c r="AF73" s="229"/>
      <c r="AG73" s="229"/>
    </row>
    <row r="74" spans="1:33" ht="12.75" customHeight="1" x14ac:dyDescent="0.2">
      <c r="I74" s="233"/>
      <c r="J74" s="228"/>
      <c r="AF74" s="229"/>
      <c r="AG74" s="229"/>
    </row>
    <row r="75" spans="1:33" x14ac:dyDescent="0.2">
      <c r="A75" s="233"/>
      <c r="B75" s="228"/>
      <c r="E75" s="181"/>
      <c r="J75" s="181"/>
      <c r="X75" s="229"/>
      <c r="Y75" s="229"/>
    </row>
    <row r="76" spans="1:33" x14ac:dyDescent="0.2">
      <c r="A76" s="233"/>
      <c r="B76" s="228"/>
      <c r="E76" s="181"/>
      <c r="J76" s="181"/>
      <c r="X76" s="229"/>
      <c r="Y76" s="229"/>
    </row>
    <row r="77" spans="1:33" x14ac:dyDescent="0.2">
      <c r="A77" s="233"/>
      <c r="B77" s="228"/>
      <c r="E77" s="181"/>
      <c r="J77" s="181"/>
      <c r="X77" s="229"/>
      <c r="Y77" s="229"/>
    </row>
    <row r="78" spans="1:33" x14ac:dyDescent="0.2">
      <c r="A78" s="233"/>
      <c r="B78" s="228"/>
      <c r="E78" s="181"/>
      <c r="J78" s="181"/>
      <c r="X78" s="229"/>
      <c r="Y78" s="229"/>
    </row>
    <row r="79" spans="1:33" x14ac:dyDescent="0.2">
      <c r="A79" s="233"/>
      <c r="B79" s="231"/>
      <c r="E79" s="181"/>
      <c r="J79" s="181"/>
      <c r="X79" s="229"/>
      <c r="Y79" s="229"/>
    </row>
    <row r="80" spans="1:33" x14ac:dyDescent="0.2">
      <c r="A80" s="233"/>
      <c r="B80" s="228"/>
      <c r="E80" s="181"/>
      <c r="J80" s="181"/>
      <c r="X80" s="229"/>
      <c r="Y80" s="229"/>
    </row>
    <row r="81" spans="1:25" x14ac:dyDescent="0.2">
      <c r="A81" s="233"/>
      <c r="B81" s="228"/>
      <c r="E81" s="181"/>
      <c r="J81" s="181"/>
      <c r="X81" s="229"/>
      <c r="Y81" s="229"/>
    </row>
    <row r="82" spans="1:25" x14ac:dyDescent="0.2">
      <c r="A82" s="233"/>
      <c r="B82" s="228"/>
      <c r="E82" s="181"/>
      <c r="J82" s="181"/>
      <c r="X82" s="229"/>
      <c r="Y82" s="229"/>
    </row>
    <row r="83" spans="1:25" x14ac:dyDescent="0.2">
      <c r="A83" s="233"/>
      <c r="B83" s="231"/>
      <c r="E83" s="181"/>
      <c r="J83" s="181"/>
      <c r="X83" s="229"/>
      <c r="Y83" s="229"/>
    </row>
    <row r="84" spans="1:25" x14ac:dyDescent="0.2">
      <c r="A84" s="228"/>
      <c r="E84" s="181"/>
      <c r="J84" s="181"/>
      <c r="W84" s="229"/>
      <c r="X84" s="229"/>
    </row>
    <row r="85" spans="1:25" x14ac:dyDescent="0.2">
      <c r="A85" s="228"/>
      <c r="E85" s="181"/>
      <c r="J85" s="181"/>
      <c r="W85" s="229"/>
      <c r="X85" s="229"/>
    </row>
    <row r="86" spans="1:25" x14ac:dyDescent="0.2">
      <c r="A86" s="228"/>
      <c r="E86" s="181"/>
      <c r="J86" s="181"/>
      <c r="W86" s="229"/>
      <c r="X86" s="229"/>
    </row>
    <row r="87" spans="1:25" x14ac:dyDescent="0.2">
      <c r="A87" s="228"/>
      <c r="E87" s="181"/>
      <c r="J87" s="181"/>
      <c r="W87" s="229"/>
      <c r="X87" s="229"/>
    </row>
    <row r="88" spans="1:25" x14ac:dyDescent="0.2">
      <c r="A88" s="233"/>
      <c r="B88" s="228"/>
      <c r="E88" s="181"/>
      <c r="J88" s="181"/>
      <c r="X88" s="229"/>
      <c r="Y88" s="229"/>
    </row>
    <row r="89" spans="1:25" x14ac:dyDescent="0.2">
      <c r="A89" s="233"/>
      <c r="B89" s="228"/>
      <c r="E89" s="181"/>
      <c r="J89" s="181"/>
      <c r="X89" s="229"/>
      <c r="Y89" s="229"/>
    </row>
    <row r="90" spans="1:25" x14ac:dyDescent="0.2">
      <c r="A90" s="233"/>
      <c r="B90" s="228"/>
      <c r="E90" s="181"/>
      <c r="J90" s="181"/>
      <c r="X90" s="229"/>
      <c r="Y90" s="229"/>
    </row>
    <row r="91" spans="1:25" x14ac:dyDescent="0.2">
      <c r="A91" s="233"/>
      <c r="B91" s="228"/>
      <c r="E91" s="181"/>
      <c r="J91" s="181"/>
      <c r="X91" s="229"/>
      <c r="Y91" s="229"/>
    </row>
    <row r="92" spans="1:25" x14ac:dyDescent="0.2">
      <c r="A92" s="233"/>
      <c r="B92" s="228"/>
      <c r="E92" s="181"/>
      <c r="J92" s="181"/>
      <c r="X92" s="229"/>
      <c r="Y92" s="229"/>
    </row>
    <row r="93" spans="1:25" x14ac:dyDescent="0.2">
      <c r="A93" s="233"/>
      <c r="B93" s="228"/>
      <c r="E93" s="181"/>
      <c r="J93" s="181"/>
      <c r="X93" s="229"/>
      <c r="Y93" s="229"/>
    </row>
    <row r="94" spans="1:25" x14ac:dyDescent="0.2">
      <c r="A94" s="233"/>
      <c r="B94" s="228"/>
      <c r="E94" s="181"/>
      <c r="J94" s="181"/>
      <c r="X94" s="229"/>
      <c r="Y94" s="229"/>
    </row>
    <row r="95" spans="1:25" x14ac:dyDescent="0.2">
      <c r="A95" s="233"/>
      <c r="B95" s="228"/>
      <c r="E95" s="181"/>
      <c r="J95" s="181"/>
      <c r="X95" s="229"/>
      <c r="Y95" s="229"/>
    </row>
    <row r="96" spans="1:25" x14ac:dyDescent="0.2">
      <c r="A96" s="233"/>
      <c r="B96" s="228"/>
      <c r="E96" s="181"/>
      <c r="J96" s="181"/>
      <c r="X96" s="229"/>
      <c r="Y96" s="229"/>
    </row>
    <row r="97" spans="1:25" x14ac:dyDescent="0.2">
      <c r="A97" s="233"/>
      <c r="B97" s="228"/>
      <c r="E97" s="181"/>
      <c r="J97" s="181"/>
      <c r="X97" s="229"/>
      <c r="Y97" s="229"/>
    </row>
    <row r="98" spans="1:25" x14ac:dyDescent="0.2">
      <c r="A98" s="233"/>
      <c r="B98" s="228"/>
      <c r="E98" s="181"/>
      <c r="J98" s="181"/>
      <c r="X98" s="229"/>
      <c r="Y98" s="229"/>
    </row>
    <row r="99" spans="1:25" x14ac:dyDescent="0.2">
      <c r="A99" s="233"/>
      <c r="B99" s="228"/>
      <c r="E99" s="181"/>
      <c r="J99" s="181"/>
      <c r="X99" s="229"/>
      <c r="Y99" s="229"/>
    </row>
    <row r="100" spans="1:25" x14ac:dyDescent="0.2">
      <c r="A100" s="233"/>
      <c r="B100" s="228"/>
      <c r="E100" s="181"/>
      <c r="J100" s="181"/>
      <c r="X100" s="229"/>
      <c r="Y100" s="229"/>
    </row>
    <row r="101" spans="1:25" x14ac:dyDescent="0.2">
      <c r="A101" s="233"/>
      <c r="B101" s="228"/>
      <c r="E101" s="181"/>
      <c r="J101" s="181"/>
      <c r="X101" s="229"/>
      <c r="Y101" s="229"/>
    </row>
    <row r="102" spans="1:25" x14ac:dyDescent="0.2">
      <c r="A102" s="233"/>
      <c r="B102" s="228"/>
      <c r="E102" s="181"/>
      <c r="J102" s="181"/>
      <c r="X102" s="229"/>
      <c r="Y102" s="229"/>
    </row>
    <row r="103" spans="1:25" x14ac:dyDescent="0.2">
      <c r="A103" s="233"/>
      <c r="B103" s="228"/>
      <c r="E103" s="181"/>
      <c r="J103" s="181"/>
      <c r="X103" s="229"/>
      <c r="Y103" s="229"/>
    </row>
    <row r="104" spans="1:25" x14ac:dyDescent="0.2">
      <c r="A104" s="233"/>
      <c r="B104" s="228"/>
      <c r="E104" s="181"/>
      <c r="J104" s="181"/>
      <c r="X104" s="229"/>
      <c r="Y104" s="229"/>
    </row>
    <row r="105" spans="1:25" x14ac:dyDescent="0.2">
      <c r="A105" s="233"/>
      <c r="B105" s="228"/>
      <c r="E105" s="181"/>
      <c r="J105" s="181"/>
      <c r="X105" s="229"/>
      <c r="Y105" s="229"/>
    </row>
    <row r="106" spans="1:25" x14ac:dyDescent="0.2">
      <c r="A106" s="233"/>
      <c r="B106" s="228"/>
      <c r="E106" s="181"/>
      <c r="J106" s="181"/>
      <c r="X106" s="229"/>
      <c r="Y106" s="229"/>
    </row>
    <row r="107" spans="1:25" x14ac:dyDescent="0.2">
      <c r="A107" s="233"/>
      <c r="B107" s="228"/>
      <c r="E107" s="181"/>
      <c r="J107" s="181"/>
      <c r="X107" s="229"/>
      <c r="Y107" s="229"/>
    </row>
    <row r="108" spans="1:25" x14ac:dyDescent="0.2">
      <c r="A108" s="233"/>
      <c r="B108" s="228"/>
      <c r="E108" s="181"/>
      <c r="J108" s="181"/>
      <c r="X108" s="229"/>
      <c r="Y108" s="229"/>
    </row>
    <row r="109" spans="1:25" x14ac:dyDescent="0.2">
      <c r="A109" s="233"/>
      <c r="B109" s="228"/>
      <c r="E109" s="181"/>
      <c r="J109" s="181"/>
      <c r="X109" s="229"/>
      <c r="Y109" s="229"/>
    </row>
    <row r="110" spans="1:25" x14ac:dyDescent="0.2">
      <c r="A110" s="233"/>
      <c r="B110" s="228"/>
      <c r="E110" s="181"/>
      <c r="J110" s="181"/>
      <c r="X110" s="229"/>
      <c r="Y110" s="229"/>
    </row>
    <row r="111" spans="1:25" x14ac:dyDescent="0.2">
      <c r="A111" s="233"/>
      <c r="B111" s="228"/>
      <c r="E111" s="181"/>
      <c r="J111" s="181"/>
      <c r="X111" s="229"/>
      <c r="Y111" s="229"/>
    </row>
    <row r="112" spans="1:25" x14ac:dyDescent="0.2">
      <c r="A112" s="233"/>
      <c r="B112" s="228"/>
      <c r="E112" s="181"/>
      <c r="J112" s="181"/>
      <c r="X112" s="229"/>
      <c r="Y112" s="229"/>
    </row>
    <row r="113" spans="1:25" x14ac:dyDescent="0.2">
      <c r="A113" s="233"/>
      <c r="B113" s="228"/>
      <c r="E113" s="181"/>
      <c r="J113" s="181"/>
      <c r="X113" s="229"/>
      <c r="Y113" s="229"/>
    </row>
    <row r="114" spans="1:25" x14ac:dyDescent="0.2">
      <c r="A114" s="233"/>
      <c r="B114" s="228"/>
      <c r="E114" s="181"/>
      <c r="J114" s="181"/>
      <c r="X114" s="229"/>
      <c r="Y114" s="229"/>
    </row>
    <row r="115" spans="1:25" x14ac:dyDescent="0.2">
      <c r="A115" s="233"/>
      <c r="B115" s="228"/>
      <c r="E115" s="181"/>
      <c r="J115" s="181"/>
      <c r="X115" s="229"/>
      <c r="Y115" s="229"/>
    </row>
    <row r="116" spans="1:25" x14ac:dyDescent="0.2">
      <c r="A116" s="233"/>
      <c r="B116" s="228"/>
      <c r="E116" s="181"/>
      <c r="J116" s="181"/>
      <c r="X116" s="229"/>
      <c r="Y116" s="229"/>
    </row>
    <row r="117" spans="1:25" x14ac:dyDescent="0.2">
      <c r="A117" s="233"/>
      <c r="B117" s="228"/>
      <c r="E117" s="181"/>
      <c r="J117" s="181"/>
      <c r="X117" s="229"/>
      <c r="Y117" s="229"/>
    </row>
    <row r="118" spans="1:25" x14ac:dyDescent="0.2">
      <c r="A118" s="233"/>
      <c r="B118" s="228"/>
      <c r="E118" s="181"/>
      <c r="J118" s="181"/>
      <c r="X118" s="229"/>
      <c r="Y118" s="229"/>
    </row>
    <row r="119" spans="1:25" x14ac:dyDescent="0.2">
      <c r="A119" s="233"/>
      <c r="B119" s="228"/>
      <c r="E119" s="181"/>
      <c r="J119" s="181"/>
      <c r="X119" s="229"/>
      <c r="Y119" s="229"/>
    </row>
    <row r="120" spans="1:25" x14ac:dyDescent="0.2">
      <c r="A120" s="233"/>
      <c r="B120" s="228"/>
      <c r="E120" s="181"/>
      <c r="J120" s="181"/>
      <c r="X120" s="229"/>
      <c r="Y120" s="229"/>
    </row>
    <row r="121" spans="1:25" x14ac:dyDescent="0.2">
      <c r="A121" s="233"/>
      <c r="B121" s="228"/>
      <c r="E121" s="181"/>
      <c r="J121" s="181"/>
      <c r="X121" s="229"/>
      <c r="Y121" s="229"/>
    </row>
    <row r="122" spans="1:25" x14ac:dyDescent="0.2">
      <c r="A122" s="233"/>
      <c r="B122" s="228"/>
      <c r="E122" s="181"/>
      <c r="J122" s="181"/>
      <c r="X122" s="229"/>
      <c r="Y122" s="229"/>
    </row>
    <row r="123" spans="1:25" x14ac:dyDescent="0.2">
      <c r="A123" s="188"/>
      <c r="B123" s="189"/>
      <c r="E123" s="181"/>
      <c r="J123" s="181"/>
    </row>
    <row r="124" spans="1:25" x14ac:dyDescent="0.2">
      <c r="A124" s="188"/>
      <c r="B124" s="189"/>
      <c r="E124" s="181"/>
      <c r="J124" s="181"/>
      <c r="X124" s="229"/>
      <c r="Y124" s="229"/>
    </row>
    <row r="125" spans="1:25" x14ac:dyDescent="0.2">
      <c r="A125" s="233"/>
      <c r="B125" s="230"/>
      <c r="E125" s="181"/>
      <c r="J125" s="181"/>
      <c r="X125" s="229"/>
      <c r="Y125" s="229"/>
    </row>
    <row r="126" spans="1:25" x14ac:dyDescent="0.2">
      <c r="A126" s="233"/>
      <c r="B126" s="230"/>
      <c r="E126" s="181"/>
      <c r="J126" s="181"/>
      <c r="X126" s="229"/>
      <c r="Y126" s="229"/>
    </row>
    <row r="127" spans="1:25" x14ac:dyDescent="0.2">
      <c r="A127" s="233"/>
      <c r="B127" s="230"/>
      <c r="E127" s="181"/>
      <c r="J127" s="181"/>
      <c r="X127" s="229"/>
      <c r="Y127" s="229"/>
    </row>
    <row r="128" spans="1:25" x14ac:dyDescent="0.2">
      <c r="A128" s="233"/>
      <c r="B128" s="230"/>
      <c r="E128" s="181"/>
      <c r="J128" s="181"/>
      <c r="X128" s="229"/>
      <c r="Y128" s="229"/>
    </row>
    <row r="129" spans="1:10" x14ac:dyDescent="0.2">
      <c r="E129" s="181"/>
      <c r="J129" s="181"/>
    </row>
    <row r="130" spans="1:10" x14ac:dyDescent="0.2">
      <c r="A130" s="188"/>
      <c r="B130" s="234"/>
      <c r="E130" s="181"/>
      <c r="J130" s="181"/>
    </row>
    <row r="131" spans="1:10" x14ac:dyDescent="0.2">
      <c r="A131" s="188"/>
      <c r="B131" s="234"/>
      <c r="E131" s="181"/>
      <c r="J131" s="181"/>
    </row>
    <row r="132" spans="1:10" x14ac:dyDescent="0.2">
      <c r="A132" s="188"/>
      <c r="B132" s="234"/>
      <c r="E132" s="181"/>
      <c r="J132" s="181"/>
    </row>
    <row r="133" spans="1:10" x14ac:dyDescent="0.2">
      <c r="A133" s="188"/>
      <c r="B133" s="234"/>
      <c r="E133" s="181"/>
      <c r="J133" s="181"/>
    </row>
    <row r="134" spans="1:10" x14ac:dyDescent="0.2">
      <c r="A134" s="188"/>
      <c r="B134" s="234"/>
      <c r="E134" s="181"/>
      <c r="J134" s="181"/>
    </row>
    <row r="135" spans="1:10" x14ac:dyDescent="0.2">
      <c r="A135" s="188"/>
      <c r="B135" s="189"/>
      <c r="E135" s="181"/>
      <c r="J135" s="181"/>
    </row>
    <row r="136" spans="1:10" x14ac:dyDescent="0.2">
      <c r="A136" s="188"/>
      <c r="B136" s="189"/>
      <c r="E136" s="181"/>
      <c r="J136" s="181"/>
    </row>
    <row r="137" spans="1:10" x14ac:dyDescent="0.2">
      <c r="A137" s="188"/>
      <c r="B137" s="189"/>
      <c r="E137" s="181"/>
      <c r="J137" s="181"/>
    </row>
    <row r="138" spans="1:10" x14ac:dyDescent="0.2">
      <c r="A138" s="188"/>
      <c r="B138" s="189"/>
      <c r="E138" s="181"/>
      <c r="J138" s="181"/>
    </row>
    <row r="139" spans="1:10" x14ac:dyDescent="0.2">
      <c r="A139" s="188"/>
      <c r="B139" s="189"/>
      <c r="E139" s="181"/>
      <c r="J139" s="181"/>
    </row>
    <row r="140" spans="1:10" x14ac:dyDescent="0.2">
      <c r="A140" s="235"/>
      <c r="B140" s="234"/>
      <c r="C140" s="236"/>
      <c r="D140" s="236"/>
      <c r="E140" s="181"/>
      <c r="J140" s="181"/>
    </row>
    <row r="141" spans="1:10" x14ac:dyDescent="0.2">
      <c r="A141" s="235"/>
      <c r="B141" s="234"/>
      <c r="C141" s="236"/>
      <c r="D141" s="236"/>
      <c r="E141" s="181"/>
      <c r="J141" s="181"/>
    </row>
    <row r="142" spans="1:10" x14ac:dyDescent="0.2">
      <c r="A142" s="235"/>
      <c r="B142" s="234"/>
      <c r="C142" s="236"/>
      <c r="D142" s="236"/>
      <c r="E142" s="181"/>
      <c r="J142" s="181"/>
    </row>
    <row r="143" spans="1:10" x14ac:dyDescent="0.2">
      <c r="A143" s="235"/>
      <c r="B143" s="234"/>
      <c r="C143" s="236"/>
      <c r="D143" s="236"/>
      <c r="E143" s="181"/>
      <c r="J143" s="181"/>
    </row>
    <row r="144" spans="1:10" x14ac:dyDescent="0.2">
      <c r="A144" s="235"/>
      <c r="B144" s="234"/>
      <c r="C144" s="236"/>
      <c r="D144" s="236"/>
      <c r="E144" s="181"/>
      <c r="J144" s="181"/>
    </row>
    <row r="145" spans="1:10" x14ac:dyDescent="0.2">
      <c r="A145" s="235"/>
      <c r="B145" s="234"/>
      <c r="C145" s="236"/>
      <c r="D145" s="236"/>
      <c r="E145" s="181"/>
      <c r="J145" s="181"/>
    </row>
    <row r="146" spans="1:10" x14ac:dyDescent="0.2">
      <c r="A146" s="235"/>
      <c r="B146" s="234"/>
      <c r="C146" s="236"/>
      <c r="D146" s="236"/>
      <c r="E146" s="181"/>
      <c r="J146" s="181"/>
    </row>
    <row r="147" spans="1:10" x14ac:dyDescent="0.2">
      <c r="A147" s="235"/>
      <c r="B147" s="234"/>
      <c r="C147" s="236"/>
      <c r="D147" s="236"/>
      <c r="E147" s="181"/>
      <c r="J147" s="181"/>
    </row>
    <row r="148" spans="1:10" x14ac:dyDescent="0.2">
      <c r="A148" s="235"/>
      <c r="B148" s="234"/>
      <c r="C148" s="236"/>
      <c r="D148" s="236"/>
      <c r="E148" s="181"/>
      <c r="J148" s="181"/>
    </row>
    <row r="149" spans="1:10" x14ac:dyDescent="0.2">
      <c r="A149" s="235"/>
      <c r="B149" s="234"/>
      <c r="C149" s="236"/>
      <c r="D149" s="236"/>
      <c r="E149" s="181"/>
      <c r="J149" s="181"/>
    </row>
    <row r="150" spans="1:10" x14ac:dyDescent="0.2">
      <c r="A150" s="235"/>
      <c r="B150" s="234"/>
      <c r="C150" s="236"/>
      <c r="D150" s="236"/>
      <c r="E150" s="181"/>
      <c r="J150" s="181"/>
    </row>
    <row r="151" spans="1:10" x14ac:dyDescent="0.2">
      <c r="A151" s="235"/>
      <c r="B151" s="234"/>
      <c r="C151" s="236"/>
      <c r="D151" s="236"/>
      <c r="E151" s="181"/>
      <c r="J151" s="181"/>
    </row>
    <row r="152" spans="1:10" x14ac:dyDescent="0.2">
      <c r="A152" s="235"/>
      <c r="B152" s="234"/>
      <c r="C152" s="236"/>
      <c r="D152" s="236"/>
      <c r="E152" s="181"/>
      <c r="J152" s="181"/>
    </row>
    <row r="153" spans="1:10" x14ac:dyDescent="0.2">
      <c r="A153" s="235"/>
      <c r="B153" s="234"/>
      <c r="C153" s="236"/>
      <c r="D153" s="236"/>
      <c r="E153" s="181"/>
      <c r="J153" s="181"/>
    </row>
    <row r="154" spans="1:10" x14ac:dyDescent="0.2">
      <c r="A154" s="235"/>
      <c r="B154" s="234"/>
      <c r="C154" s="236"/>
      <c r="D154" s="236"/>
      <c r="E154" s="181"/>
      <c r="J154" s="181"/>
    </row>
    <row r="155" spans="1:10" x14ac:dyDescent="0.2">
      <c r="A155" s="235"/>
      <c r="B155" s="234"/>
      <c r="C155" s="236"/>
      <c r="D155" s="236"/>
      <c r="E155" s="181"/>
      <c r="J155" s="181"/>
    </row>
    <row r="156" spans="1:10" x14ac:dyDescent="0.2">
      <c r="A156" s="188"/>
      <c r="B156" s="189"/>
      <c r="E156" s="181"/>
      <c r="J156" s="181"/>
    </row>
    <row r="157" spans="1:10" x14ac:dyDescent="0.2">
      <c r="A157" s="188"/>
      <c r="B157" s="189"/>
      <c r="E157" s="181"/>
      <c r="J157" s="181"/>
    </row>
    <row r="158" spans="1:10" x14ac:dyDescent="0.2">
      <c r="A158" s="188"/>
      <c r="B158" s="189"/>
      <c r="E158" s="181"/>
      <c r="J158" s="181"/>
    </row>
    <row r="159" spans="1:10" x14ac:dyDescent="0.2">
      <c r="A159" s="188"/>
      <c r="B159" s="189"/>
      <c r="E159" s="181"/>
      <c r="J159" s="181"/>
    </row>
    <row r="160" spans="1:10" x14ac:dyDescent="0.2">
      <c r="A160" s="188"/>
      <c r="B160" s="189"/>
      <c r="E160" s="181"/>
      <c r="J160" s="181"/>
    </row>
    <row r="161" spans="1:10" x14ac:dyDescent="0.2">
      <c r="A161" s="188"/>
      <c r="B161" s="231"/>
      <c r="E161" s="181"/>
      <c r="J161" s="181"/>
    </row>
    <row r="162" spans="1:10" x14ac:dyDescent="0.2">
      <c r="A162" s="188"/>
      <c r="B162" s="189"/>
      <c r="E162" s="181"/>
      <c r="J162" s="181"/>
    </row>
    <row r="163" spans="1:10" x14ac:dyDescent="0.2">
      <c r="A163" s="188"/>
      <c r="B163" s="189"/>
      <c r="E163" s="181"/>
      <c r="J163" s="181"/>
    </row>
    <row r="164" spans="1:10" x14ac:dyDescent="0.2">
      <c r="A164" s="188"/>
      <c r="B164" s="189"/>
      <c r="E164" s="181"/>
      <c r="J164" s="181"/>
    </row>
    <row r="165" spans="1:10" x14ac:dyDescent="0.2">
      <c r="A165" s="188"/>
      <c r="B165" s="189"/>
      <c r="E165" s="181"/>
      <c r="J165" s="181"/>
    </row>
    <row r="166" spans="1:10" x14ac:dyDescent="0.2">
      <c r="A166" s="188"/>
      <c r="B166" s="189"/>
      <c r="E166" s="181"/>
      <c r="J166" s="181"/>
    </row>
    <row r="167" spans="1:10" x14ac:dyDescent="0.2">
      <c r="A167" s="188"/>
      <c r="B167" s="189"/>
      <c r="E167" s="181"/>
      <c r="J167" s="181"/>
    </row>
    <row r="168" spans="1:10" x14ac:dyDescent="0.2">
      <c r="A168" s="188"/>
      <c r="B168" s="189"/>
      <c r="E168" s="181"/>
      <c r="J168" s="181"/>
    </row>
    <row r="169" spans="1:10" x14ac:dyDescent="0.2">
      <c r="A169" s="188"/>
      <c r="B169" s="189"/>
      <c r="E169" s="181"/>
      <c r="J169" s="181"/>
    </row>
    <row r="170" spans="1:10" x14ac:dyDescent="0.2">
      <c r="A170" s="188"/>
      <c r="B170" s="189"/>
      <c r="E170" s="181"/>
      <c r="J170" s="181"/>
    </row>
    <row r="171" spans="1:10" x14ac:dyDescent="0.2">
      <c r="A171" s="188"/>
      <c r="B171" s="189"/>
      <c r="E171" s="181"/>
      <c r="J171" s="181"/>
    </row>
    <row r="172" spans="1:10" x14ac:dyDescent="0.2">
      <c r="A172" s="188"/>
      <c r="B172" s="189"/>
      <c r="E172" s="181"/>
      <c r="J172" s="181"/>
    </row>
    <row r="173" spans="1:10" x14ac:dyDescent="0.2">
      <c r="A173" s="188"/>
      <c r="B173" s="189"/>
      <c r="E173" s="181"/>
      <c r="J173" s="181"/>
    </row>
    <row r="174" spans="1:10" x14ac:dyDescent="0.2">
      <c r="A174" s="188"/>
      <c r="B174" s="189"/>
      <c r="E174" s="181"/>
      <c r="J174" s="181"/>
    </row>
    <row r="175" spans="1:10" x14ac:dyDescent="0.2">
      <c r="A175" s="188"/>
      <c r="B175" s="189"/>
      <c r="E175" s="181"/>
      <c r="J175" s="181"/>
    </row>
    <row r="176" spans="1:10" x14ac:dyDescent="0.2">
      <c r="A176" s="188"/>
      <c r="B176" s="189"/>
      <c r="E176" s="181"/>
      <c r="J176" s="181"/>
    </row>
    <row r="177" spans="1:10" x14ac:dyDescent="0.2">
      <c r="A177" s="188"/>
      <c r="B177" s="189"/>
      <c r="E177" s="181"/>
      <c r="J177" s="181"/>
    </row>
    <row r="178" spans="1:10" x14ac:dyDescent="0.2">
      <c r="A178" s="188"/>
      <c r="B178" s="189"/>
      <c r="E178" s="181"/>
      <c r="J178" s="181"/>
    </row>
    <row r="179" spans="1:10" x14ac:dyDescent="0.2">
      <c r="A179" s="188"/>
      <c r="B179" s="189"/>
      <c r="E179" s="181"/>
      <c r="J179" s="181"/>
    </row>
    <row r="180" spans="1:10" x14ac:dyDescent="0.2">
      <c r="A180" s="188"/>
      <c r="B180" s="189"/>
      <c r="E180" s="181"/>
      <c r="J180" s="181"/>
    </row>
    <row r="181" spans="1:10" x14ac:dyDescent="0.2">
      <c r="A181" s="188"/>
      <c r="B181" s="189"/>
      <c r="E181" s="181"/>
      <c r="J181" s="181"/>
    </row>
    <row r="182" spans="1:10" x14ac:dyDescent="0.2">
      <c r="A182" s="188"/>
      <c r="B182" s="189"/>
      <c r="E182" s="181"/>
      <c r="J182" s="181"/>
    </row>
    <row r="183" spans="1:10" x14ac:dyDescent="0.2">
      <c r="A183" s="188"/>
      <c r="B183" s="189"/>
      <c r="E183" s="181"/>
      <c r="J183" s="181"/>
    </row>
    <row r="184" spans="1:10" x14ac:dyDescent="0.2">
      <c r="A184" s="188"/>
      <c r="B184" s="189"/>
      <c r="E184" s="181"/>
      <c r="J184" s="181"/>
    </row>
    <row r="185" spans="1:10" x14ac:dyDescent="0.2">
      <c r="A185" s="188"/>
      <c r="B185" s="189"/>
      <c r="E185" s="181"/>
      <c r="J185" s="181"/>
    </row>
    <row r="186" spans="1:10" x14ac:dyDescent="0.2">
      <c r="A186" s="188"/>
      <c r="B186" s="189"/>
      <c r="E186" s="181"/>
      <c r="J186" s="181"/>
    </row>
    <row r="187" spans="1:10" x14ac:dyDescent="0.2">
      <c r="A187" s="188"/>
      <c r="B187" s="189"/>
      <c r="E187" s="181"/>
      <c r="J187" s="181"/>
    </row>
    <row r="188" spans="1:10" x14ac:dyDescent="0.2">
      <c r="A188" s="188"/>
      <c r="B188" s="189"/>
      <c r="E188" s="181"/>
      <c r="J188" s="181"/>
    </row>
    <row r="189" spans="1:10" x14ac:dyDescent="0.2">
      <c r="A189" s="188"/>
      <c r="B189" s="189"/>
      <c r="E189" s="181"/>
      <c r="J189" s="181"/>
    </row>
    <row r="190" spans="1:10" x14ac:dyDescent="0.2">
      <c r="A190" s="188"/>
      <c r="B190" s="189"/>
      <c r="E190" s="181"/>
      <c r="J190" s="181"/>
    </row>
    <row r="191" spans="1:10" x14ac:dyDescent="0.2">
      <c r="A191" s="188"/>
      <c r="B191" s="189"/>
      <c r="E191" s="181"/>
      <c r="J191" s="181"/>
    </row>
    <row r="192" spans="1:10" x14ac:dyDescent="0.2">
      <c r="A192" s="188"/>
      <c r="B192" s="189"/>
      <c r="E192" s="181"/>
      <c r="J192" s="181"/>
    </row>
    <row r="193" spans="1:10" x14ac:dyDescent="0.2">
      <c r="A193" s="233"/>
      <c r="B193" s="230"/>
      <c r="E193" s="181"/>
      <c r="J193" s="181"/>
    </row>
    <row r="194" spans="1:10" x14ac:dyDescent="0.2">
      <c r="A194" s="188"/>
      <c r="B194" s="237"/>
      <c r="E194" s="181"/>
      <c r="J194" s="181"/>
    </row>
    <row r="195" spans="1:10" x14ac:dyDescent="0.2">
      <c r="A195" s="188"/>
      <c r="B195" s="237"/>
      <c r="E195" s="181"/>
      <c r="J195" s="181"/>
    </row>
    <row r="196" spans="1:10" x14ac:dyDescent="0.2">
      <c r="A196" s="188"/>
      <c r="B196" s="237"/>
      <c r="E196" s="181"/>
      <c r="J196" s="181"/>
    </row>
    <row r="197" spans="1:10" x14ac:dyDescent="0.2">
      <c r="A197" s="188"/>
      <c r="B197" s="237"/>
      <c r="E197" s="181"/>
      <c r="J197" s="181"/>
    </row>
    <row r="198" spans="1:10" x14ac:dyDescent="0.2">
      <c r="A198" s="188"/>
      <c r="B198" s="237"/>
      <c r="E198" s="181"/>
      <c r="J198" s="181"/>
    </row>
    <row r="199" spans="1:10" x14ac:dyDescent="0.2">
      <c r="A199" s="188"/>
      <c r="B199" s="237"/>
      <c r="E199" s="181"/>
      <c r="J199" s="181"/>
    </row>
    <row r="200" spans="1:10" x14ac:dyDescent="0.2">
      <c r="A200" s="188"/>
      <c r="B200" s="237"/>
      <c r="E200" s="181"/>
      <c r="J200" s="181"/>
    </row>
    <row r="201" spans="1:10" x14ac:dyDescent="0.2">
      <c r="A201" s="188"/>
      <c r="B201" s="237"/>
      <c r="E201" s="181"/>
      <c r="J201" s="181"/>
    </row>
    <row r="202" spans="1:10" x14ac:dyDescent="0.2">
      <c r="A202" s="188"/>
      <c r="B202" s="237"/>
      <c r="E202" s="181"/>
      <c r="J202" s="181"/>
    </row>
    <row r="203" spans="1:10" x14ac:dyDescent="0.2">
      <c r="A203" s="188"/>
      <c r="B203" s="237"/>
      <c r="E203" s="181"/>
      <c r="J203" s="181"/>
    </row>
    <row r="204" spans="1:10" x14ac:dyDescent="0.2">
      <c r="A204" s="188"/>
      <c r="B204" s="237"/>
      <c r="E204" s="181"/>
      <c r="J204" s="181"/>
    </row>
    <row r="205" spans="1:10" x14ac:dyDescent="0.2">
      <c r="A205" s="188"/>
      <c r="B205" s="237"/>
      <c r="E205" s="181"/>
      <c r="J205" s="181"/>
    </row>
    <row r="206" spans="1:10" x14ac:dyDescent="0.2">
      <c r="A206" s="188"/>
      <c r="B206" s="237"/>
      <c r="E206" s="181"/>
      <c r="J206" s="181"/>
    </row>
    <row r="207" spans="1:10" x14ac:dyDescent="0.2">
      <c r="A207" s="188"/>
      <c r="B207" s="237"/>
      <c r="E207" s="181"/>
      <c r="J207" s="181"/>
    </row>
    <row r="208" spans="1:10" x14ac:dyDescent="0.2">
      <c r="A208" s="188"/>
      <c r="B208" s="237"/>
      <c r="E208" s="181"/>
      <c r="J208" s="181"/>
    </row>
    <row r="209" spans="1:10" x14ac:dyDescent="0.2">
      <c r="A209" s="188"/>
      <c r="B209" s="237"/>
      <c r="E209" s="181"/>
      <c r="J209" s="181"/>
    </row>
    <row r="210" spans="1:10" x14ac:dyDescent="0.2">
      <c r="A210" s="188"/>
      <c r="B210" s="237"/>
      <c r="E210" s="181"/>
      <c r="J210" s="181"/>
    </row>
    <row r="211" spans="1:10" x14ac:dyDescent="0.2">
      <c r="A211" s="188"/>
      <c r="B211" s="237"/>
      <c r="E211" s="181"/>
      <c r="J211" s="181"/>
    </row>
    <row r="212" spans="1:10" x14ac:dyDescent="0.2">
      <c r="A212" s="188"/>
      <c r="B212" s="237"/>
      <c r="E212" s="181"/>
      <c r="J212" s="181"/>
    </row>
    <row r="213" spans="1:10" x14ac:dyDescent="0.2">
      <c r="A213" s="188"/>
      <c r="B213" s="237"/>
      <c r="E213" s="181"/>
      <c r="J213" s="181"/>
    </row>
    <row r="214" spans="1:10" x14ac:dyDescent="0.2">
      <c r="A214" s="188"/>
      <c r="B214" s="237"/>
      <c r="E214" s="181"/>
      <c r="J214" s="181"/>
    </row>
    <row r="215" spans="1:10" x14ac:dyDescent="0.2">
      <c r="A215" s="188"/>
      <c r="B215" s="237"/>
      <c r="E215" s="181"/>
      <c r="J215" s="181"/>
    </row>
    <row r="216" spans="1:10" x14ac:dyDescent="0.2">
      <c r="A216" s="188"/>
      <c r="B216" s="237"/>
      <c r="E216" s="181"/>
      <c r="J216" s="181"/>
    </row>
    <row r="217" spans="1:10" x14ac:dyDescent="0.2">
      <c r="A217" s="188"/>
      <c r="B217" s="237"/>
      <c r="E217" s="181"/>
      <c r="J217" s="181"/>
    </row>
    <row r="218" spans="1:10" x14ac:dyDescent="0.2">
      <c r="A218" s="188"/>
      <c r="B218" s="237"/>
      <c r="E218" s="181"/>
      <c r="J218" s="181"/>
    </row>
    <row r="219" spans="1:10" x14ac:dyDescent="0.2">
      <c r="A219" s="188"/>
      <c r="B219" s="237"/>
      <c r="E219" s="181"/>
      <c r="J219" s="181"/>
    </row>
    <row r="220" spans="1:10" x14ac:dyDescent="0.2">
      <c r="A220" s="188"/>
      <c r="B220" s="237"/>
      <c r="E220" s="181"/>
      <c r="J220" s="181"/>
    </row>
    <row r="221" spans="1:10" x14ac:dyDescent="0.2">
      <c r="A221" s="188"/>
      <c r="B221" s="237"/>
      <c r="E221" s="181"/>
      <c r="J221" s="181"/>
    </row>
    <row r="222" spans="1:10" x14ac:dyDescent="0.2">
      <c r="A222" s="188"/>
      <c r="B222" s="237"/>
      <c r="E222" s="181"/>
      <c r="J222" s="181"/>
    </row>
    <row r="223" spans="1:10" x14ac:dyDescent="0.2">
      <c r="A223" s="188"/>
      <c r="B223" s="237"/>
      <c r="E223" s="181"/>
      <c r="J223" s="181"/>
    </row>
    <row r="224" spans="1:10" x14ac:dyDescent="0.2">
      <c r="A224" s="188"/>
      <c r="B224" s="237"/>
      <c r="E224" s="181"/>
      <c r="J224" s="181"/>
    </row>
    <row r="225" spans="1:10" x14ac:dyDescent="0.2">
      <c r="A225" s="188"/>
      <c r="B225" s="237"/>
      <c r="E225" s="181"/>
      <c r="J225" s="181"/>
    </row>
    <row r="226" spans="1:10" x14ac:dyDescent="0.2">
      <c r="A226" s="188"/>
      <c r="B226" s="237"/>
      <c r="E226" s="181"/>
      <c r="J226" s="181"/>
    </row>
    <row r="227" spans="1:10" x14ac:dyDescent="0.2">
      <c r="A227" s="188"/>
      <c r="B227" s="237"/>
      <c r="E227" s="181"/>
      <c r="J227" s="181"/>
    </row>
    <row r="228" spans="1:10" x14ac:dyDescent="0.2">
      <c r="A228" s="188"/>
      <c r="B228" s="237"/>
      <c r="E228" s="181"/>
      <c r="J228" s="181"/>
    </row>
    <row r="229" spans="1:10" x14ac:dyDescent="0.2">
      <c r="A229" s="188"/>
      <c r="B229" s="237"/>
      <c r="E229" s="181"/>
      <c r="J229" s="181"/>
    </row>
    <row r="230" spans="1:10" x14ac:dyDescent="0.2">
      <c r="A230" s="188"/>
      <c r="B230" s="237"/>
      <c r="E230" s="181"/>
      <c r="J230" s="181"/>
    </row>
    <row r="231" spans="1:10" x14ac:dyDescent="0.2">
      <c r="A231" s="188"/>
      <c r="B231" s="237"/>
      <c r="E231" s="181"/>
      <c r="J231" s="181"/>
    </row>
    <row r="232" spans="1:10" x14ac:dyDescent="0.2">
      <c r="A232" s="188"/>
      <c r="B232" s="237"/>
      <c r="E232" s="181"/>
      <c r="J232" s="181"/>
    </row>
    <row r="233" spans="1:10" x14ac:dyDescent="0.2">
      <c r="A233" s="188"/>
      <c r="B233" s="237"/>
      <c r="E233" s="181"/>
      <c r="J233" s="181"/>
    </row>
    <row r="234" spans="1:10" x14ac:dyDescent="0.2">
      <c r="A234" s="188"/>
      <c r="B234" s="237"/>
      <c r="E234" s="181"/>
      <c r="J234" s="181"/>
    </row>
    <row r="235" spans="1:10" x14ac:dyDescent="0.2">
      <c r="A235" s="188"/>
      <c r="B235" s="237"/>
      <c r="E235" s="181"/>
      <c r="J235" s="181"/>
    </row>
    <row r="236" spans="1:10" x14ac:dyDescent="0.2">
      <c r="A236" s="188"/>
      <c r="B236" s="237"/>
      <c r="E236" s="181"/>
      <c r="J236" s="181"/>
    </row>
    <row r="237" spans="1:10" x14ac:dyDescent="0.2">
      <c r="A237" s="188"/>
      <c r="B237" s="237"/>
      <c r="E237" s="181"/>
      <c r="J237" s="181"/>
    </row>
    <row r="238" spans="1:10" x14ac:dyDescent="0.2">
      <c r="A238" s="188"/>
      <c r="B238" s="237"/>
      <c r="E238" s="181"/>
      <c r="J238" s="181"/>
    </row>
    <row r="239" spans="1:10" x14ac:dyDescent="0.2">
      <c r="B239" s="238"/>
      <c r="E239" s="181"/>
      <c r="J239" s="181"/>
    </row>
    <row r="240" spans="1:10" x14ac:dyDescent="0.2">
      <c r="B240" s="238"/>
      <c r="E240" s="181"/>
      <c r="J240" s="181"/>
    </row>
    <row r="241" spans="2:10" x14ac:dyDescent="0.2">
      <c r="B241" s="238"/>
      <c r="E241" s="181"/>
      <c r="J241" s="181"/>
    </row>
    <row r="242" spans="2:10" x14ac:dyDescent="0.2">
      <c r="B242" s="238"/>
      <c r="E242" s="181"/>
      <c r="J242" s="181"/>
    </row>
    <row r="243" spans="2:10" x14ac:dyDescent="0.2">
      <c r="B243" s="238"/>
      <c r="E243" s="181"/>
      <c r="J243" s="181"/>
    </row>
    <row r="244" spans="2:10" x14ac:dyDescent="0.2">
      <c r="B244" s="238"/>
      <c r="E244" s="181"/>
      <c r="J244" s="181"/>
    </row>
    <row r="245" spans="2:10" x14ac:dyDescent="0.2">
      <c r="B245" s="238"/>
      <c r="E245" s="181"/>
      <c r="J245" s="181"/>
    </row>
    <row r="246" spans="2:10" x14ac:dyDescent="0.2">
      <c r="B246" s="238"/>
      <c r="E246" s="181"/>
      <c r="J246" s="181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45"/>
  <sheetViews>
    <sheetView workbookViewId="0">
      <selection activeCell="L7" sqref="L7"/>
    </sheetView>
  </sheetViews>
  <sheetFormatPr defaultColWidth="9.140625" defaultRowHeight="12.75" x14ac:dyDescent="0.2"/>
  <cols>
    <col min="1" max="1" width="4.42578125" style="181" customWidth="1"/>
    <col min="2" max="2" width="10.5703125" style="181" customWidth="1"/>
    <col min="3" max="3" width="44.7109375" style="181" customWidth="1"/>
    <col min="4" max="4" width="4.5703125" style="181" customWidth="1"/>
    <col min="5" max="5" width="11.42578125" style="232" bestFit="1" customWidth="1"/>
    <col min="6" max="6" width="9.7109375" style="181" customWidth="1"/>
    <col min="7" max="7" width="13.5703125" style="181" customWidth="1"/>
    <col min="8" max="8" width="14" style="181" customWidth="1"/>
    <col min="9" max="9" width="5.5703125" style="181" customWidth="1"/>
    <col min="10" max="10" width="8.5703125" style="238" customWidth="1"/>
    <col min="11" max="16384" width="9.140625" style="181"/>
  </cols>
  <sheetData>
    <row r="1" spans="1:24" ht="15.75" x14ac:dyDescent="0.25">
      <c r="A1" s="314" t="s">
        <v>381</v>
      </c>
      <c r="B1" s="314"/>
      <c r="C1" s="314"/>
      <c r="D1" s="314"/>
      <c r="E1" s="314"/>
      <c r="F1" s="314"/>
      <c r="G1" s="314"/>
      <c r="I1" s="182"/>
      <c r="J1" s="183"/>
    </row>
    <row r="2" spans="1:24" ht="13.5" thickBot="1" x14ac:dyDescent="0.25">
      <c r="A2" s="184"/>
      <c r="B2" s="185"/>
      <c r="C2" s="186"/>
      <c r="D2" s="186"/>
      <c r="E2" s="187"/>
      <c r="F2" s="186"/>
      <c r="G2" s="186"/>
      <c r="I2" s="188"/>
      <c r="J2" s="189"/>
    </row>
    <row r="3" spans="1:24" ht="26.25" thickTop="1" x14ac:dyDescent="0.2">
      <c r="A3" s="315" t="s">
        <v>382</v>
      </c>
      <c r="B3" s="316"/>
      <c r="C3" s="190" t="s">
        <v>383</v>
      </c>
      <c r="D3" s="191"/>
      <c r="E3" s="192" t="s">
        <v>46</v>
      </c>
      <c r="F3" s="193"/>
      <c r="G3" s="191"/>
      <c r="H3" s="194"/>
      <c r="I3" s="184"/>
      <c r="J3" s="195"/>
    </row>
    <row r="4" spans="1:24" ht="13.5" thickBot="1" x14ac:dyDescent="0.25">
      <c r="A4" s="317" t="s">
        <v>384</v>
      </c>
      <c r="B4" s="318"/>
      <c r="C4" s="196" t="s">
        <v>385</v>
      </c>
      <c r="D4" s="197"/>
      <c r="E4" s="319"/>
      <c r="F4" s="320"/>
      <c r="G4" s="320"/>
      <c r="H4" s="198"/>
      <c r="I4" s="184"/>
      <c r="J4" s="199"/>
    </row>
    <row r="5" spans="1:24" ht="13.5" thickTop="1" x14ac:dyDescent="0.2">
      <c r="A5" s="200"/>
      <c r="B5" s="184"/>
      <c r="C5" s="184"/>
      <c r="D5" s="184"/>
      <c r="E5" s="201"/>
      <c r="F5" s="184"/>
      <c r="G5" s="184"/>
      <c r="I5" s="184"/>
      <c r="J5" s="189"/>
    </row>
    <row r="6" spans="1:24" x14ac:dyDescent="0.2">
      <c r="A6" s="202" t="s">
        <v>106</v>
      </c>
      <c r="B6" s="203" t="s">
        <v>386</v>
      </c>
      <c r="C6" s="203" t="s">
        <v>108</v>
      </c>
      <c r="D6" s="203" t="s">
        <v>109</v>
      </c>
      <c r="E6" s="203" t="s">
        <v>387</v>
      </c>
      <c r="F6" s="203" t="s">
        <v>388</v>
      </c>
      <c r="G6" s="204" t="s">
        <v>389</v>
      </c>
      <c r="H6" s="204" t="s">
        <v>390</v>
      </c>
      <c r="I6" s="205"/>
      <c r="J6" s="195"/>
    </row>
    <row r="7" spans="1:24" x14ac:dyDescent="0.2">
      <c r="A7" s="206" t="s">
        <v>128</v>
      </c>
      <c r="B7" s="207" t="s">
        <v>43</v>
      </c>
      <c r="C7" s="240" t="s">
        <v>409</v>
      </c>
      <c r="D7" s="209"/>
      <c r="E7" s="210"/>
      <c r="F7" s="210"/>
      <c r="G7" s="211"/>
      <c r="H7" s="212"/>
      <c r="I7" s="188"/>
      <c r="J7" s="189"/>
    </row>
    <row r="8" spans="1:24" x14ac:dyDescent="0.2">
      <c r="A8" s="213">
        <v>10</v>
      </c>
      <c r="B8" s="214" t="s">
        <v>392</v>
      </c>
      <c r="C8" s="215" t="s">
        <v>410</v>
      </c>
      <c r="D8" s="216" t="s">
        <v>226</v>
      </c>
      <c r="E8" s="217">
        <v>1</v>
      </c>
      <c r="F8" s="245"/>
      <c r="G8" s="218">
        <f t="shared" ref="G8" si="0">E8*F8</f>
        <v>0</v>
      </c>
      <c r="H8" s="219" t="s">
        <v>394</v>
      </c>
      <c r="J8" s="181"/>
    </row>
    <row r="9" spans="1:24" x14ac:dyDescent="0.2">
      <c r="A9" s="213">
        <v>11</v>
      </c>
      <c r="B9" s="214" t="s">
        <v>395</v>
      </c>
      <c r="C9" s="215" t="s">
        <v>411</v>
      </c>
      <c r="D9" s="216" t="s">
        <v>169</v>
      </c>
      <c r="E9" s="217">
        <v>121</v>
      </c>
      <c r="F9" s="245"/>
      <c r="G9" s="218">
        <f>E9*F9</f>
        <v>0</v>
      </c>
      <c r="H9" s="219" t="s">
        <v>394</v>
      </c>
      <c r="J9" s="181"/>
    </row>
    <row r="10" spans="1:24" x14ac:dyDescent="0.2">
      <c r="A10" s="213">
        <v>12</v>
      </c>
      <c r="B10" s="214" t="s">
        <v>397</v>
      </c>
      <c r="C10" s="215" t="s">
        <v>412</v>
      </c>
      <c r="D10" s="216" t="s">
        <v>169</v>
      </c>
      <c r="E10" s="220">
        <v>130</v>
      </c>
      <c r="F10" s="245"/>
      <c r="G10" s="218">
        <f>E10*F10</f>
        <v>0</v>
      </c>
      <c r="H10" s="219" t="s">
        <v>394</v>
      </c>
      <c r="J10" s="181"/>
    </row>
    <row r="11" spans="1:24" x14ac:dyDescent="0.2">
      <c r="A11" s="213">
        <v>13</v>
      </c>
      <c r="B11" s="214" t="s">
        <v>399</v>
      </c>
      <c r="C11" s="215" t="s">
        <v>413</v>
      </c>
      <c r="D11" s="216" t="s">
        <v>226</v>
      </c>
      <c r="E11" s="217">
        <v>12</v>
      </c>
      <c r="F11" s="245"/>
      <c r="G11" s="218">
        <f>E11*F11</f>
        <v>0</v>
      </c>
      <c r="H11" s="219" t="s">
        <v>394</v>
      </c>
      <c r="J11" s="181"/>
    </row>
    <row r="12" spans="1:24" x14ac:dyDescent="0.2">
      <c r="A12" s="213">
        <v>14</v>
      </c>
      <c r="B12" s="214" t="s">
        <v>401</v>
      </c>
      <c r="C12" s="215" t="s">
        <v>414</v>
      </c>
      <c r="D12" s="216" t="s">
        <v>226</v>
      </c>
      <c r="E12" s="217">
        <v>16</v>
      </c>
      <c r="F12" s="245"/>
      <c r="G12" s="218">
        <f>E12*F12</f>
        <v>0</v>
      </c>
      <c r="H12" s="219" t="s">
        <v>394</v>
      </c>
      <c r="J12" s="181"/>
    </row>
    <row r="13" spans="1:24" x14ac:dyDescent="0.2">
      <c r="A13" s="213">
        <v>15</v>
      </c>
      <c r="B13" s="214" t="s">
        <v>403</v>
      </c>
      <c r="C13" s="215" t="s">
        <v>415</v>
      </c>
      <c r="D13" s="216" t="s">
        <v>226</v>
      </c>
      <c r="E13" s="217">
        <v>8</v>
      </c>
      <c r="F13" s="245"/>
      <c r="G13" s="218">
        <f>E13*F13</f>
        <v>0</v>
      </c>
      <c r="H13" s="219" t="s">
        <v>394</v>
      </c>
      <c r="J13" s="181"/>
    </row>
    <row r="14" spans="1:24" x14ac:dyDescent="0.2">
      <c r="A14" s="213">
        <v>16</v>
      </c>
      <c r="B14" s="214" t="s">
        <v>404</v>
      </c>
      <c r="C14" s="215" t="s">
        <v>416</v>
      </c>
      <c r="D14" s="216" t="s">
        <v>226</v>
      </c>
      <c r="E14" s="217">
        <v>8</v>
      </c>
      <c r="F14" s="245"/>
      <c r="G14" s="218">
        <f t="shared" ref="G14:G18" si="1">E14*F14</f>
        <v>0</v>
      </c>
      <c r="H14" s="219" t="s">
        <v>394</v>
      </c>
      <c r="J14" s="181"/>
    </row>
    <row r="15" spans="1:24" x14ac:dyDescent="0.2">
      <c r="A15" s="213">
        <v>17</v>
      </c>
      <c r="B15" s="214" t="s">
        <v>405</v>
      </c>
      <c r="C15" s="215" t="s">
        <v>417</v>
      </c>
      <c r="D15" s="216" t="s">
        <v>226</v>
      </c>
      <c r="E15" s="220">
        <v>53</v>
      </c>
      <c r="F15" s="245"/>
      <c r="G15" s="218">
        <f t="shared" si="1"/>
        <v>0</v>
      </c>
      <c r="H15" s="219" t="s">
        <v>394</v>
      </c>
      <c r="J15" s="181"/>
    </row>
    <row r="16" spans="1:24" x14ac:dyDescent="0.2">
      <c r="A16" s="213">
        <v>18</v>
      </c>
      <c r="B16" s="214" t="s">
        <v>418</v>
      </c>
      <c r="C16" s="215" t="s">
        <v>419</v>
      </c>
      <c r="D16" s="216" t="s">
        <v>226</v>
      </c>
      <c r="E16" s="217">
        <v>5</v>
      </c>
      <c r="F16" s="245"/>
      <c r="G16" s="218">
        <f t="shared" si="1"/>
        <v>0</v>
      </c>
      <c r="H16" s="219" t="s">
        <v>394</v>
      </c>
      <c r="J16" s="181"/>
      <c r="W16" s="229"/>
      <c r="X16" s="229"/>
    </row>
    <row r="17" spans="1:24" x14ac:dyDescent="0.2">
      <c r="A17" s="213">
        <v>19</v>
      </c>
      <c r="B17" s="214" t="s">
        <v>420</v>
      </c>
      <c r="C17" s="241" t="s">
        <v>421</v>
      </c>
      <c r="D17" s="216" t="s">
        <v>226</v>
      </c>
      <c r="E17" s="217">
        <v>8</v>
      </c>
      <c r="F17" s="245"/>
      <c r="G17" s="218">
        <f t="shared" si="1"/>
        <v>0</v>
      </c>
      <c r="H17" s="219" t="s">
        <v>394</v>
      </c>
      <c r="J17" s="181"/>
      <c r="W17" s="229"/>
      <c r="X17" s="229"/>
    </row>
    <row r="18" spans="1:24" x14ac:dyDescent="0.2">
      <c r="A18" s="213">
        <v>20</v>
      </c>
      <c r="B18" s="214" t="s">
        <v>422</v>
      </c>
      <c r="C18" s="241" t="s">
        <v>423</v>
      </c>
      <c r="D18" s="216" t="s">
        <v>226</v>
      </c>
      <c r="E18" s="217">
        <v>16</v>
      </c>
      <c r="F18" s="245"/>
      <c r="G18" s="218">
        <f t="shared" si="1"/>
        <v>0</v>
      </c>
      <c r="H18" s="219" t="s">
        <v>394</v>
      </c>
      <c r="J18" s="181"/>
      <c r="W18" s="229"/>
      <c r="X18" s="229"/>
    </row>
    <row r="19" spans="1:24" x14ac:dyDescent="0.2">
      <c r="A19" s="221"/>
      <c r="B19" s="222" t="s">
        <v>407</v>
      </c>
      <c r="C19" s="223" t="str">
        <f>CONCATENATE(B7," ",C7)</f>
        <v>1 Výpis elektro</v>
      </c>
      <c r="D19" s="224"/>
      <c r="E19" s="225"/>
      <c r="F19" s="226"/>
      <c r="G19" s="239">
        <f>SUM(G8:G18)</f>
        <v>0</v>
      </c>
      <c r="H19" s="227"/>
      <c r="J19" s="181"/>
      <c r="W19" s="229"/>
      <c r="X19" s="229"/>
    </row>
    <row r="20" spans="1:24" x14ac:dyDescent="0.2">
      <c r="J20" s="181"/>
      <c r="W20" s="229"/>
      <c r="X20" s="229"/>
    </row>
    <row r="21" spans="1:24" x14ac:dyDescent="0.2">
      <c r="A21" s="228"/>
      <c r="E21" s="181"/>
      <c r="J21" s="181"/>
      <c r="W21" s="229"/>
      <c r="X21" s="229"/>
    </row>
    <row r="22" spans="1:24" x14ac:dyDescent="0.2">
      <c r="A22" s="228"/>
      <c r="E22" s="181"/>
      <c r="J22" s="181"/>
      <c r="W22" s="229"/>
      <c r="X22" s="229"/>
    </row>
    <row r="23" spans="1:24" x14ac:dyDescent="0.2">
      <c r="A23" s="228"/>
      <c r="E23" s="181"/>
      <c r="J23" s="181"/>
      <c r="W23" s="229"/>
      <c r="X23" s="229"/>
    </row>
    <row r="24" spans="1:24" x14ac:dyDescent="0.2">
      <c r="A24" s="230"/>
      <c r="E24" s="188"/>
      <c r="J24" s="181"/>
      <c r="W24" s="229"/>
      <c r="X24" s="229"/>
    </row>
    <row r="25" spans="1:24" x14ac:dyDescent="0.2">
      <c r="A25" s="230"/>
      <c r="E25" s="181"/>
      <c r="J25" s="181"/>
      <c r="W25" s="229"/>
      <c r="X25" s="229"/>
    </row>
    <row r="26" spans="1:24" x14ac:dyDescent="0.2">
      <c r="A26" s="230"/>
      <c r="E26" s="181"/>
      <c r="J26" s="181"/>
      <c r="W26" s="229"/>
      <c r="X26" s="229"/>
    </row>
    <row r="27" spans="1:24" x14ac:dyDescent="0.2">
      <c r="A27" s="230"/>
      <c r="E27" s="181"/>
      <c r="J27" s="181"/>
      <c r="W27" s="229"/>
      <c r="X27" s="229"/>
    </row>
    <row r="28" spans="1:24" x14ac:dyDescent="0.2">
      <c r="A28" s="230"/>
      <c r="E28" s="181"/>
      <c r="J28" s="181"/>
      <c r="W28" s="229"/>
      <c r="X28" s="229"/>
    </row>
    <row r="29" spans="1:24" x14ac:dyDescent="0.2">
      <c r="A29" s="231"/>
      <c r="E29" s="181"/>
      <c r="J29" s="181"/>
      <c r="W29" s="229"/>
      <c r="X29" s="229"/>
    </row>
    <row r="30" spans="1:24" x14ac:dyDescent="0.2">
      <c r="A30" s="228"/>
      <c r="E30" s="181"/>
      <c r="J30" s="181"/>
      <c r="W30" s="229"/>
      <c r="X30" s="229"/>
    </row>
    <row r="31" spans="1:24" x14ac:dyDescent="0.2">
      <c r="A31" s="230"/>
      <c r="E31" s="181"/>
      <c r="J31" s="181"/>
      <c r="W31" s="229"/>
      <c r="X31" s="229"/>
    </row>
    <row r="32" spans="1:24" x14ac:dyDescent="0.2">
      <c r="A32" s="230"/>
      <c r="E32" s="181"/>
      <c r="J32" s="181"/>
      <c r="W32" s="229"/>
      <c r="X32" s="229"/>
    </row>
    <row r="33" spans="1:24" x14ac:dyDescent="0.2">
      <c r="A33" s="230"/>
      <c r="E33" s="181"/>
      <c r="J33" s="181"/>
      <c r="W33" s="229"/>
      <c r="X33" s="229"/>
    </row>
    <row r="34" spans="1:24" x14ac:dyDescent="0.2">
      <c r="A34" s="230"/>
      <c r="E34" s="181"/>
      <c r="J34" s="181"/>
      <c r="W34" s="229"/>
      <c r="X34" s="229"/>
    </row>
    <row r="35" spans="1:24" x14ac:dyDescent="0.2">
      <c r="A35" s="231"/>
      <c r="E35" s="181"/>
      <c r="J35" s="181"/>
      <c r="W35" s="229"/>
      <c r="X35" s="229"/>
    </row>
    <row r="36" spans="1:24" x14ac:dyDescent="0.2">
      <c r="A36" s="228"/>
      <c r="E36" s="181"/>
      <c r="J36" s="181"/>
      <c r="W36" s="229"/>
      <c r="X36" s="229"/>
    </row>
    <row r="37" spans="1:24" x14ac:dyDescent="0.2">
      <c r="A37" s="228"/>
      <c r="E37" s="181"/>
      <c r="J37" s="181"/>
      <c r="W37" s="229"/>
      <c r="X37" s="229"/>
    </row>
    <row r="38" spans="1:24" x14ac:dyDescent="0.2">
      <c r="A38" s="228"/>
      <c r="E38" s="181"/>
      <c r="J38" s="181"/>
      <c r="W38" s="229"/>
      <c r="X38" s="229"/>
    </row>
    <row r="39" spans="1:24" x14ac:dyDescent="0.2">
      <c r="A39" s="228"/>
      <c r="E39" s="181"/>
      <c r="J39" s="181"/>
      <c r="W39" s="229"/>
      <c r="X39" s="229"/>
    </row>
    <row r="40" spans="1:24" x14ac:dyDescent="0.2">
      <c r="A40" s="230"/>
      <c r="E40" s="181"/>
      <c r="J40" s="181"/>
      <c r="W40" s="229"/>
      <c r="X40" s="229"/>
    </row>
    <row r="41" spans="1:24" x14ac:dyDescent="0.2">
      <c r="A41" s="230"/>
      <c r="E41" s="181"/>
      <c r="J41" s="181"/>
      <c r="W41" s="229"/>
      <c r="X41" s="229"/>
    </row>
    <row r="42" spans="1:24" x14ac:dyDescent="0.2">
      <c r="A42" s="230"/>
      <c r="E42" s="181"/>
      <c r="J42" s="181"/>
      <c r="W42" s="229"/>
      <c r="X42" s="229"/>
    </row>
    <row r="43" spans="1:24" x14ac:dyDescent="0.2">
      <c r="A43" s="230"/>
      <c r="E43" s="181"/>
      <c r="J43" s="181"/>
      <c r="W43" s="229"/>
      <c r="X43" s="229"/>
    </row>
    <row r="44" spans="1:24" x14ac:dyDescent="0.2">
      <c r="A44" s="230"/>
      <c r="E44" s="181"/>
      <c r="J44" s="181"/>
      <c r="W44" s="229"/>
      <c r="X44" s="229"/>
    </row>
    <row r="45" spans="1:24" x14ac:dyDescent="0.2">
      <c r="A45" s="230"/>
      <c r="E45" s="181"/>
      <c r="J45" s="181"/>
      <c r="W45" s="229"/>
      <c r="X45" s="229"/>
    </row>
    <row r="46" spans="1:24" x14ac:dyDescent="0.2">
      <c r="A46" s="230"/>
      <c r="E46" s="181"/>
      <c r="J46" s="181"/>
      <c r="W46" s="229"/>
      <c r="X46" s="229"/>
    </row>
    <row r="47" spans="1:24" x14ac:dyDescent="0.2">
      <c r="A47" s="230"/>
      <c r="E47" s="181"/>
      <c r="J47" s="181"/>
      <c r="W47" s="229"/>
      <c r="X47" s="229"/>
    </row>
    <row r="48" spans="1:24" x14ac:dyDescent="0.2">
      <c r="A48" s="228"/>
      <c r="E48" s="181"/>
      <c r="J48" s="181"/>
      <c r="W48" s="229"/>
      <c r="X48" s="229"/>
    </row>
    <row r="49" spans="1:24" x14ac:dyDescent="0.2">
      <c r="A49" s="228"/>
      <c r="E49" s="181"/>
      <c r="J49" s="181"/>
      <c r="W49" s="229"/>
      <c r="X49" s="229"/>
    </row>
    <row r="50" spans="1:24" x14ac:dyDescent="0.2">
      <c r="A50" s="228"/>
      <c r="E50" s="181"/>
      <c r="J50" s="181"/>
      <c r="W50" s="229"/>
      <c r="X50" s="229"/>
    </row>
    <row r="51" spans="1:24" x14ac:dyDescent="0.2">
      <c r="A51" s="230"/>
      <c r="E51" s="181"/>
      <c r="J51" s="181"/>
      <c r="W51" s="229"/>
      <c r="X51" s="229"/>
    </row>
    <row r="52" spans="1:24" x14ac:dyDescent="0.2">
      <c r="A52" s="231"/>
      <c r="E52" s="181"/>
      <c r="J52" s="181"/>
      <c r="W52" s="229"/>
      <c r="X52" s="229"/>
    </row>
    <row r="53" spans="1:24" x14ac:dyDescent="0.2">
      <c r="A53" s="230"/>
      <c r="E53" s="181"/>
      <c r="J53" s="181"/>
      <c r="W53" s="229"/>
      <c r="X53" s="229"/>
    </row>
    <row r="54" spans="1:24" x14ac:dyDescent="0.2">
      <c r="A54" s="231"/>
      <c r="E54" s="181"/>
      <c r="J54" s="181"/>
      <c r="W54" s="229"/>
      <c r="X54" s="229"/>
    </row>
    <row r="55" spans="1:24" x14ac:dyDescent="0.2">
      <c r="A55" s="230"/>
      <c r="E55" s="181"/>
      <c r="J55" s="181"/>
      <c r="W55" s="229"/>
      <c r="X55" s="229"/>
    </row>
    <row r="56" spans="1:24" x14ac:dyDescent="0.2">
      <c r="A56" s="230"/>
      <c r="E56" s="181"/>
      <c r="J56" s="181"/>
      <c r="W56" s="229"/>
      <c r="X56" s="229"/>
    </row>
    <row r="57" spans="1:24" x14ac:dyDescent="0.2">
      <c r="A57" s="230"/>
      <c r="E57" s="181"/>
      <c r="J57" s="181"/>
      <c r="W57" s="229"/>
      <c r="X57" s="229"/>
    </row>
    <row r="58" spans="1:24" x14ac:dyDescent="0.2">
      <c r="A58" s="230"/>
      <c r="E58" s="181"/>
      <c r="J58" s="181"/>
      <c r="W58" s="229"/>
      <c r="X58" s="229"/>
    </row>
    <row r="59" spans="1:24" x14ac:dyDescent="0.2">
      <c r="A59" s="230"/>
      <c r="E59" s="181"/>
      <c r="J59" s="181"/>
      <c r="W59" s="229"/>
      <c r="X59" s="229"/>
    </row>
    <row r="60" spans="1:24" x14ac:dyDescent="0.2">
      <c r="A60" s="230"/>
      <c r="E60" s="181"/>
      <c r="J60" s="181"/>
      <c r="W60" s="229"/>
      <c r="X60" s="229"/>
    </row>
    <row r="61" spans="1:24" x14ac:dyDescent="0.2">
      <c r="A61" s="230"/>
      <c r="E61" s="181"/>
      <c r="J61" s="181"/>
      <c r="W61" s="229"/>
      <c r="X61" s="229"/>
    </row>
    <row r="62" spans="1:24" x14ac:dyDescent="0.2">
      <c r="A62" s="230"/>
      <c r="E62" s="181"/>
      <c r="J62" s="181"/>
      <c r="W62" s="229"/>
      <c r="X62" s="229"/>
    </row>
    <row r="63" spans="1:24" x14ac:dyDescent="0.2">
      <c r="A63" s="189"/>
      <c r="E63" s="181"/>
      <c r="J63" s="181"/>
    </row>
    <row r="64" spans="1:24" x14ac:dyDescent="0.2">
      <c r="A64" s="228"/>
      <c r="E64" s="181"/>
      <c r="J64" s="181"/>
      <c r="W64" s="229"/>
      <c r="X64" s="229"/>
    </row>
    <row r="65" spans="1:33" x14ac:dyDescent="0.2">
      <c r="A65" s="228"/>
      <c r="E65" s="181"/>
      <c r="J65" s="181"/>
      <c r="W65" s="229"/>
      <c r="X65" s="229"/>
    </row>
    <row r="66" spans="1:33" x14ac:dyDescent="0.2">
      <c r="E66" s="181"/>
      <c r="J66" s="181"/>
      <c r="O66" s="229"/>
      <c r="P66" s="229"/>
    </row>
    <row r="67" spans="1:33" x14ac:dyDescent="0.2">
      <c r="I67" s="188"/>
      <c r="J67" s="189"/>
      <c r="AF67" s="229"/>
      <c r="AG67" s="229"/>
    </row>
    <row r="68" spans="1:33" x14ac:dyDescent="0.2">
      <c r="I68" s="233"/>
      <c r="J68" s="228"/>
      <c r="AF68" s="229"/>
      <c r="AG68" s="229"/>
    </row>
    <row r="69" spans="1:33" x14ac:dyDescent="0.2">
      <c r="I69" s="233"/>
      <c r="J69" s="228"/>
      <c r="AF69" s="229"/>
      <c r="AG69" s="229"/>
    </row>
    <row r="70" spans="1:33" x14ac:dyDescent="0.2">
      <c r="I70" s="233"/>
      <c r="J70" s="228"/>
      <c r="AF70" s="229"/>
      <c r="AG70" s="229"/>
    </row>
    <row r="71" spans="1:33" x14ac:dyDescent="0.2">
      <c r="I71" s="233"/>
      <c r="J71" s="228"/>
      <c r="AF71" s="229"/>
      <c r="AG71" s="229"/>
    </row>
    <row r="72" spans="1:33" x14ac:dyDescent="0.2">
      <c r="I72" s="233"/>
      <c r="J72" s="231"/>
      <c r="AF72" s="229"/>
      <c r="AG72" s="229"/>
    </row>
    <row r="73" spans="1:33" ht="12.75" customHeight="1" x14ac:dyDescent="0.2">
      <c r="I73" s="233"/>
      <c r="J73" s="228"/>
      <c r="AF73" s="229"/>
      <c r="AG73" s="229"/>
    </row>
    <row r="74" spans="1:33" x14ac:dyDescent="0.2">
      <c r="A74" s="233"/>
      <c r="B74" s="228"/>
      <c r="E74" s="181"/>
      <c r="J74" s="181"/>
      <c r="X74" s="229"/>
      <c r="Y74" s="229"/>
    </row>
    <row r="75" spans="1:33" x14ac:dyDescent="0.2">
      <c r="A75" s="233"/>
      <c r="B75" s="228"/>
      <c r="E75" s="181"/>
      <c r="J75" s="181"/>
      <c r="X75" s="229"/>
      <c r="Y75" s="229"/>
    </row>
    <row r="76" spans="1:33" x14ac:dyDescent="0.2">
      <c r="A76" s="233"/>
      <c r="B76" s="228"/>
      <c r="E76" s="181"/>
      <c r="J76" s="181"/>
      <c r="X76" s="229"/>
      <c r="Y76" s="229"/>
    </row>
    <row r="77" spans="1:33" x14ac:dyDescent="0.2">
      <c r="A77" s="233"/>
      <c r="B77" s="228"/>
      <c r="E77" s="181"/>
      <c r="J77" s="181"/>
      <c r="X77" s="229"/>
      <c r="Y77" s="229"/>
    </row>
    <row r="78" spans="1:33" x14ac:dyDescent="0.2">
      <c r="A78" s="233"/>
      <c r="B78" s="231"/>
      <c r="E78" s="181"/>
      <c r="J78" s="181"/>
      <c r="X78" s="229"/>
      <c r="Y78" s="229"/>
    </row>
    <row r="79" spans="1:33" x14ac:dyDescent="0.2">
      <c r="A79" s="233"/>
      <c r="B79" s="228"/>
      <c r="E79" s="181"/>
      <c r="J79" s="181"/>
      <c r="X79" s="229"/>
      <c r="Y79" s="229"/>
    </row>
    <row r="80" spans="1:33" x14ac:dyDescent="0.2">
      <c r="A80" s="233"/>
      <c r="B80" s="228"/>
      <c r="E80" s="181"/>
      <c r="J80" s="181"/>
      <c r="X80" s="229"/>
      <c r="Y80" s="229"/>
    </row>
    <row r="81" spans="1:25" x14ac:dyDescent="0.2">
      <c r="A81" s="233"/>
      <c r="B81" s="228"/>
      <c r="E81" s="181"/>
      <c r="J81" s="181"/>
      <c r="X81" s="229"/>
      <c r="Y81" s="229"/>
    </row>
    <row r="82" spans="1:25" x14ac:dyDescent="0.2">
      <c r="A82" s="233"/>
      <c r="B82" s="231"/>
      <c r="E82" s="181"/>
      <c r="J82" s="181"/>
      <c r="X82" s="229"/>
      <c r="Y82" s="229"/>
    </row>
    <row r="83" spans="1:25" x14ac:dyDescent="0.2">
      <c r="A83" s="228"/>
      <c r="E83" s="181"/>
      <c r="J83" s="181"/>
      <c r="W83" s="229"/>
      <c r="X83" s="229"/>
    </row>
    <row r="84" spans="1:25" x14ac:dyDescent="0.2">
      <c r="A84" s="228"/>
      <c r="E84" s="181"/>
      <c r="J84" s="181"/>
      <c r="W84" s="229"/>
      <c r="X84" s="229"/>
    </row>
    <row r="85" spans="1:25" x14ac:dyDescent="0.2">
      <c r="A85" s="228"/>
      <c r="E85" s="181"/>
      <c r="J85" s="181"/>
      <c r="W85" s="229"/>
      <c r="X85" s="229"/>
    </row>
    <row r="86" spans="1:25" x14ac:dyDescent="0.2">
      <c r="A86" s="228"/>
      <c r="E86" s="181"/>
      <c r="J86" s="181"/>
      <c r="W86" s="229"/>
      <c r="X86" s="229"/>
    </row>
    <row r="87" spans="1:25" x14ac:dyDescent="0.2">
      <c r="A87" s="233"/>
      <c r="B87" s="228"/>
      <c r="E87" s="181"/>
      <c r="J87" s="181"/>
      <c r="X87" s="229"/>
      <c r="Y87" s="229"/>
    </row>
    <row r="88" spans="1:25" x14ac:dyDescent="0.2">
      <c r="A88" s="233"/>
      <c r="B88" s="228"/>
      <c r="E88" s="181"/>
      <c r="J88" s="181"/>
      <c r="X88" s="229"/>
      <c r="Y88" s="229"/>
    </row>
    <row r="89" spans="1:25" x14ac:dyDescent="0.2">
      <c r="A89" s="233"/>
      <c r="B89" s="228"/>
      <c r="E89" s="181"/>
      <c r="J89" s="181"/>
      <c r="X89" s="229"/>
      <c r="Y89" s="229"/>
    </row>
    <row r="90" spans="1:25" x14ac:dyDescent="0.2">
      <c r="A90" s="233"/>
      <c r="B90" s="228"/>
      <c r="E90" s="181"/>
      <c r="J90" s="181"/>
      <c r="X90" s="229"/>
      <c r="Y90" s="229"/>
    </row>
    <row r="91" spans="1:25" x14ac:dyDescent="0.2">
      <c r="A91" s="233"/>
      <c r="B91" s="228"/>
      <c r="E91" s="181"/>
      <c r="J91" s="181"/>
      <c r="X91" s="229"/>
      <c r="Y91" s="229"/>
    </row>
    <row r="92" spans="1:25" x14ac:dyDescent="0.2">
      <c r="A92" s="233"/>
      <c r="B92" s="228"/>
      <c r="E92" s="181"/>
      <c r="J92" s="181"/>
      <c r="X92" s="229"/>
      <c r="Y92" s="229"/>
    </row>
    <row r="93" spans="1:25" x14ac:dyDescent="0.2">
      <c r="A93" s="233"/>
      <c r="B93" s="228"/>
      <c r="E93" s="181"/>
      <c r="J93" s="181"/>
      <c r="X93" s="229"/>
      <c r="Y93" s="229"/>
    </row>
    <row r="94" spans="1:25" x14ac:dyDescent="0.2">
      <c r="A94" s="233"/>
      <c r="B94" s="228"/>
      <c r="E94" s="181"/>
      <c r="J94" s="181"/>
      <c r="X94" s="229"/>
      <c r="Y94" s="229"/>
    </row>
    <row r="95" spans="1:25" x14ac:dyDescent="0.2">
      <c r="A95" s="233"/>
      <c r="B95" s="228"/>
      <c r="E95" s="181"/>
      <c r="J95" s="181"/>
      <c r="X95" s="229"/>
      <c r="Y95" s="229"/>
    </row>
    <row r="96" spans="1:25" x14ac:dyDescent="0.2">
      <c r="A96" s="233"/>
      <c r="B96" s="228"/>
      <c r="E96" s="181"/>
      <c r="J96" s="181"/>
      <c r="X96" s="229"/>
      <c r="Y96" s="229"/>
    </row>
    <row r="97" spans="1:25" x14ac:dyDescent="0.2">
      <c r="A97" s="233"/>
      <c r="B97" s="228"/>
      <c r="E97" s="181"/>
      <c r="J97" s="181"/>
      <c r="X97" s="229"/>
      <c r="Y97" s="229"/>
    </row>
    <row r="98" spans="1:25" x14ac:dyDescent="0.2">
      <c r="A98" s="233"/>
      <c r="B98" s="228"/>
      <c r="E98" s="181"/>
      <c r="J98" s="181"/>
      <c r="X98" s="229"/>
      <c r="Y98" s="229"/>
    </row>
    <row r="99" spans="1:25" x14ac:dyDescent="0.2">
      <c r="A99" s="233"/>
      <c r="B99" s="228"/>
      <c r="E99" s="181"/>
      <c r="J99" s="181"/>
      <c r="X99" s="229"/>
      <c r="Y99" s="229"/>
    </row>
    <row r="100" spans="1:25" x14ac:dyDescent="0.2">
      <c r="A100" s="233"/>
      <c r="B100" s="228"/>
      <c r="E100" s="181"/>
      <c r="J100" s="181"/>
      <c r="X100" s="229"/>
      <c r="Y100" s="229"/>
    </row>
    <row r="101" spans="1:25" x14ac:dyDescent="0.2">
      <c r="A101" s="233"/>
      <c r="B101" s="228"/>
      <c r="E101" s="181"/>
      <c r="J101" s="181"/>
      <c r="X101" s="229"/>
      <c r="Y101" s="229"/>
    </row>
    <row r="102" spans="1:25" x14ac:dyDescent="0.2">
      <c r="A102" s="233"/>
      <c r="B102" s="228"/>
      <c r="E102" s="181"/>
      <c r="J102" s="181"/>
      <c r="X102" s="229"/>
      <c r="Y102" s="229"/>
    </row>
    <row r="103" spans="1:25" x14ac:dyDescent="0.2">
      <c r="A103" s="233"/>
      <c r="B103" s="228"/>
      <c r="E103" s="181"/>
      <c r="J103" s="181"/>
      <c r="X103" s="229"/>
      <c r="Y103" s="229"/>
    </row>
    <row r="104" spans="1:25" x14ac:dyDescent="0.2">
      <c r="A104" s="233"/>
      <c r="B104" s="228"/>
      <c r="E104" s="181"/>
      <c r="J104" s="181"/>
      <c r="X104" s="229"/>
      <c r="Y104" s="229"/>
    </row>
    <row r="105" spans="1:25" x14ac:dyDescent="0.2">
      <c r="A105" s="233"/>
      <c r="B105" s="228"/>
      <c r="E105" s="181"/>
      <c r="J105" s="181"/>
      <c r="X105" s="229"/>
      <c r="Y105" s="229"/>
    </row>
    <row r="106" spans="1:25" x14ac:dyDescent="0.2">
      <c r="A106" s="233"/>
      <c r="B106" s="228"/>
      <c r="E106" s="181"/>
      <c r="J106" s="181"/>
      <c r="X106" s="229"/>
      <c r="Y106" s="229"/>
    </row>
    <row r="107" spans="1:25" x14ac:dyDescent="0.2">
      <c r="A107" s="233"/>
      <c r="B107" s="228"/>
      <c r="E107" s="181"/>
      <c r="J107" s="181"/>
      <c r="X107" s="229"/>
      <c r="Y107" s="229"/>
    </row>
    <row r="108" spans="1:25" x14ac:dyDescent="0.2">
      <c r="A108" s="233"/>
      <c r="B108" s="228"/>
      <c r="E108" s="181"/>
      <c r="J108" s="181"/>
      <c r="X108" s="229"/>
      <c r="Y108" s="229"/>
    </row>
    <row r="109" spans="1:25" x14ac:dyDescent="0.2">
      <c r="A109" s="233"/>
      <c r="B109" s="228"/>
      <c r="E109" s="181"/>
      <c r="J109" s="181"/>
      <c r="X109" s="229"/>
      <c r="Y109" s="229"/>
    </row>
    <row r="110" spans="1:25" x14ac:dyDescent="0.2">
      <c r="A110" s="233"/>
      <c r="B110" s="228"/>
      <c r="E110" s="181"/>
      <c r="J110" s="181"/>
      <c r="X110" s="229"/>
      <c r="Y110" s="229"/>
    </row>
    <row r="111" spans="1:25" x14ac:dyDescent="0.2">
      <c r="A111" s="233"/>
      <c r="B111" s="228"/>
      <c r="E111" s="181"/>
      <c r="J111" s="181"/>
      <c r="X111" s="229"/>
      <c r="Y111" s="229"/>
    </row>
    <row r="112" spans="1:25" x14ac:dyDescent="0.2">
      <c r="A112" s="233"/>
      <c r="B112" s="228"/>
      <c r="E112" s="181"/>
      <c r="J112" s="181"/>
      <c r="X112" s="229"/>
      <c r="Y112" s="229"/>
    </row>
    <row r="113" spans="1:25" x14ac:dyDescent="0.2">
      <c r="A113" s="233"/>
      <c r="B113" s="228"/>
      <c r="E113" s="181"/>
      <c r="J113" s="181"/>
      <c r="X113" s="229"/>
      <c r="Y113" s="229"/>
    </row>
    <row r="114" spans="1:25" x14ac:dyDescent="0.2">
      <c r="A114" s="233"/>
      <c r="B114" s="228"/>
      <c r="E114" s="181"/>
      <c r="J114" s="181"/>
      <c r="X114" s="229"/>
      <c r="Y114" s="229"/>
    </row>
    <row r="115" spans="1:25" x14ac:dyDescent="0.2">
      <c r="A115" s="233"/>
      <c r="B115" s="228"/>
      <c r="E115" s="181"/>
      <c r="J115" s="181"/>
      <c r="X115" s="229"/>
      <c r="Y115" s="229"/>
    </row>
    <row r="116" spans="1:25" x14ac:dyDescent="0.2">
      <c r="A116" s="233"/>
      <c r="B116" s="228"/>
      <c r="E116" s="181"/>
      <c r="J116" s="181"/>
      <c r="X116" s="229"/>
      <c r="Y116" s="229"/>
    </row>
    <row r="117" spans="1:25" x14ac:dyDescent="0.2">
      <c r="A117" s="233"/>
      <c r="B117" s="228"/>
      <c r="E117" s="181"/>
      <c r="J117" s="181"/>
      <c r="X117" s="229"/>
      <c r="Y117" s="229"/>
    </row>
    <row r="118" spans="1:25" x14ac:dyDescent="0.2">
      <c r="A118" s="233"/>
      <c r="B118" s="228"/>
      <c r="E118" s="181"/>
      <c r="J118" s="181"/>
      <c r="X118" s="229"/>
      <c r="Y118" s="229"/>
    </row>
    <row r="119" spans="1:25" x14ac:dyDescent="0.2">
      <c r="A119" s="233"/>
      <c r="B119" s="228"/>
      <c r="E119" s="181"/>
      <c r="J119" s="181"/>
      <c r="X119" s="229"/>
      <c r="Y119" s="229"/>
    </row>
    <row r="120" spans="1:25" x14ac:dyDescent="0.2">
      <c r="A120" s="233"/>
      <c r="B120" s="228"/>
      <c r="E120" s="181"/>
      <c r="J120" s="181"/>
      <c r="X120" s="229"/>
      <c r="Y120" s="229"/>
    </row>
    <row r="121" spans="1:25" x14ac:dyDescent="0.2">
      <c r="A121" s="233"/>
      <c r="B121" s="228"/>
      <c r="E121" s="181"/>
      <c r="J121" s="181"/>
      <c r="X121" s="229"/>
      <c r="Y121" s="229"/>
    </row>
    <row r="122" spans="1:25" x14ac:dyDescent="0.2">
      <c r="A122" s="188"/>
      <c r="B122" s="189"/>
      <c r="E122" s="181"/>
      <c r="J122" s="181"/>
    </row>
    <row r="123" spans="1:25" x14ac:dyDescent="0.2">
      <c r="A123" s="188"/>
      <c r="B123" s="189"/>
      <c r="E123" s="181"/>
      <c r="J123" s="181"/>
      <c r="X123" s="229"/>
      <c r="Y123" s="229"/>
    </row>
    <row r="124" spans="1:25" x14ac:dyDescent="0.2">
      <c r="A124" s="233"/>
      <c r="B124" s="230"/>
      <c r="E124" s="181"/>
      <c r="J124" s="181"/>
      <c r="X124" s="229"/>
      <c r="Y124" s="229"/>
    </row>
    <row r="125" spans="1:25" x14ac:dyDescent="0.2">
      <c r="A125" s="233"/>
      <c r="B125" s="230"/>
      <c r="E125" s="181"/>
      <c r="J125" s="181"/>
      <c r="X125" s="229"/>
      <c r="Y125" s="229"/>
    </row>
    <row r="126" spans="1:25" x14ac:dyDescent="0.2">
      <c r="A126" s="233"/>
      <c r="B126" s="230"/>
      <c r="E126" s="181"/>
      <c r="J126" s="181"/>
      <c r="X126" s="229"/>
      <c r="Y126" s="229"/>
    </row>
    <row r="127" spans="1:25" x14ac:dyDescent="0.2">
      <c r="A127" s="233"/>
      <c r="B127" s="230"/>
      <c r="E127" s="181"/>
      <c r="J127" s="181"/>
      <c r="X127" s="229"/>
      <c r="Y127" s="229"/>
    </row>
    <row r="128" spans="1:25" x14ac:dyDescent="0.2">
      <c r="E128" s="181"/>
      <c r="J128" s="181"/>
    </row>
    <row r="129" spans="1:10" x14ac:dyDescent="0.2">
      <c r="A129" s="188"/>
      <c r="B129" s="234"/>
      <c r="E129" s="181"/>
      <c r="J129" s="181"/>
    </row>
    <row r="130" spans="1:10" x14ac:dyDescent="0.2">
      <c r="A130" s="188"/>
      <c r="B130" s="234"/>
      <c r="E130" s="181"/>
      <c r="J130" s="181"/>
    </row>
    <row r="131" spans="1:10" x14ac:dyDescent="0.2">
      <c r="A131" s="188"/>
      <c r="B131" s="234"/>
      <c r="E131" s="181"/>
      <c r="J131" s="181"/>
    </row>
    <row r="132" spans="1:10" x14ac:dyDescent="0.2">
      <c r="A132" s="188"/>
      <c r="B132" s="234"/>
      <c r="E132" s="181"/>
      <c r="J132" s="181"/>
    </row>
    <row r="133" spans="1:10" x14ac:dyDescent="0.2">
      <c r="A133" s="188"/>
      <c r="B133" s="234"/>
      <c r="E133" s="181"/>
      <c r="J133" s="181"/>
    </row>
    <row r="134" spans="1:10" x14ac:dyDescent="0.2">
      <c r="A134" s="188"/>
      <c r="B134" s="189"/>
      <c r="E134" s="181"/>
      <c r="J134" s="181"/>
    </row>
    <row r="135" spans="1:10" x14ac:dyDescent="0.2">
      <c r="A135" s="188"/>
      <c r="B135" s="189"/>
      <c r="E135" s="181"/>
      <c r="J135" s="181"/>
    </row>
    <row r="136" spans="1:10" x14ac:dyDescent="0.2">
      <c r="A136" s="188"/>
      <c r="B136" s="189"/>
      <c r="E136" s="181"/>
      <c r="J136" s="181"/>
    </row>
    <row r="137" spans="1:10" x14ac:dyDescent="0.2">
      <c r="A137" s="188"/>
      <c r="B137" s="189"/>
      <c r="E137" s="181"/>
      <c r="J137" s="181"/>
    </row>
    <row r="138" spans="1:10" x14ac:dyDescent="0.2">
      <c r="A138" s="188"/>
      <c r="B138" s="189"/>
      <c r="E138" s="181"/>
      <c r="J138" s="181"/>
    </row>
    <row r="139" spans="1:10" x14ac:dyDescent="0.2">
      <c r="A139" s="235"/>
      <c r="B139" s="234"/>
      <c r="C139" s="236"/>
      <c r="D139" s="236"/>
      <c r="E139" s="181"/>
      <c r="J139" s="181"/>
    </row>
    <row r="140" spans="1:10" x14ac:dyDescent="0.2">
      <c r="A140" s="235"/>
      <c r="B140" s="234"/>
      <c r="C140" s="236"/>
      <c r="D140" s="236"/>
      <c r="E140" s="181"/>
      <c r="J140" s="181"/>
    </row>
    <row r="141" spans="1:10" x14ac:dyDescent="0.2">
      <c r="A141" s="235"/>
      <c r="B141" s="234"/>
      <c r="C141" s="236"/>
      <c r="D141" s="236"/>
      <c r="E141" s="181"/>
      <c r="J141" s="181"/>
    </row>
    <row r="142" spans="1:10" x14ac:dyDescent="0.2">
      <c r="A142" s="235"/>
      <c r="B142" s="234"/>
      <c r="C142" s="236"/>
      <c r="D142" s="236"/>
      <c r="E142" s="181"/>
      <c r="J142" s="181"/>
    </row>
    <row r="143" spans="1:10" x14ac:dyDescent="0.2">
      <c r="A143" s="235"/>
      <c r="B143" s="234"/>
      <c r="C143" s="236"/>
      <c r="D143" s="236"/>
      <c r="E143" s="181"/>
      <c r="J143" s="181"/>
    </row>
    <row r="144" spans="1:10" x14ac:dyDescent="0.2">
      <c r="A144" s="235"/>
      <c r="B144" s="234"/>
      <c r="C144" s="236"/>
      <c r="D144" s="236"/>
      <c r="E144" s="181"/>
      <c r="J144" s="181"/>
    </row>
    <row r="145" spans="1:10" x14ac:dyDescent="0.2">
      <c r="A145" s="235"/>
      <c r="B145" s="234"/>
      <c r="C145" s="236"/>
      <c r="D145" s="236"/>
      <c r="E145" s="181"/>
      <c r="J145" s="181"/>
    </row>
    <row r="146" spans="1:10" x14ac:dyDescent="0.2">
      <c r="A146" s="235"/>
      <c r="B146" s="234"/>
      <c r="C146" s="236"/>
      <c r="D146" s="236"/>
      <c r="E146" s="181"/>
      <c r="J146" s="181"/>
    </row>
    <row r="147" spans="1:10" x14ac:dyDescent="0.2">
      <c r="A147" s="235"/>
      <c r="B147" s="234"/>
      <c r="C147" s="236"/>
      <c r="D147" s="236"/>
      <c r="E147" s="181"/>
      <c r="J147" s="181"/>
    </row>
    <row r="148" spans="1:10" x14ac:dyDescent="0.2">
      <c r="A148" s="235"/>
      <c r="B148" s="234"/>
      <c r="C148" s="236"/>
      <c r="D148" s="236"/>
      <c r="E148" s="181"/>
      <c r="J148" s="181"/>
    </row>
    <row r="149" spans="1:10" x14ac:dyDescent="0.2">
      <c r="A149" s="235"/>
      <c r="B149" s="234"/>
      <c r="C149" s="236"/>
      <c r="D149" s="236"/>
      <c r="E149" s="181"/>
      <c r="J149" s="181"/>
    </row>
    <row r="150" spans="1:10" x14ac:dyDescent="0.2">
      <c r="A150" s="235"/>
      <c r="B150" s="234"/>
      <c r="C150" s="236"/>
      <c r="D150" s="236"/>
      <c r="E150" s="181"/>
      <c r="J150" s="181"/>
    </row>
    <row r="151" spans="1:10" x14ac:dyDescent="0.2">
      <c r="A151" s="235"/>
      <c r="B151" s="234"/>
      <c r="C151" s="236"/>
      <c r="D151" s="236"/>
      <c r="E151" s="181"/>
      <c r="J151" s="181"/>
    </row>
    <row r="152" spans="1:10" x14ac:dyDescent="0.2">
      <c r="A152" s="235"/>
      <c r="B152" s="234"/>
      <c r="C152" s="236"/>
      <c r="D152" s="236"/>
      <c r="E152" s="181"/>
      <c r="J152" s="181"/>
    </row>
    <row r="153" spans="1:10" x14ac:dyDescent="0.2">
      <c r="A153" s="235"/>
      <c r="B153" s="234"/>
      <c r="C153" s="236"/>
      <c r="D153" s="236"/>
      <c r="E153" s="181"/>
      <c r="J153" s="181"/>
    </row>
    <row r="154" spans="1:10" x14ac:dyDescent="0.2">
      <c r="A154" s="235"/>
      <c r="B154" s="234"/>
      <c r="C154" s="236"/>
      <c r="D154" s="236"/>
      <c r="E154" s="181"/>
      <c r="J154" s="181"/>
    </row>
    <row r="155" spans="1:10" x14ac:dyDescent="0.2">
      <c r="A155" s="188"/>
      <c r="B155" s="189"/>
      <c r="E155" s="181"/>
      <c r="J155" s="181"/>
    </row>
    <row r="156" spans="1:10" x14ac:dyDescent="0.2">
      <c r="A156" s="188"/>
      <c r="B156" s="189"/>
      <c r="E156" s="181"/>
      <c r="J156" s="181"/>
    </row>
    <row r="157" spans="1:10" x14ac:dyDescent="0.2">
      <c r="A157" s="188"/>
      <c r="B157" s="189"/>
      <c r="E157" s="181"/>
      <c r="J157" s="181"/>
    </row>
    <row r="158" spans="1:10" x14ac:dyDescent="0.2">
      <c r="A158" s="188"/>
      <c r="B158" s="189"/>
      <c r="E158" s="181"/>
      <c r="J158" s="181"/>
    </row>
    <row r="159" spans="1:10" x14ac:dyDescent="0.2">
      <c r="A159" s="188"/>
      <c r="B159" s="189"/>
      <c r="E159" s="181"/>
      <c r="J159" s="181"/>
    </row>
    <row r="160" spans="1:10" x14ac:dyDescent="0.2">
      <c r="A160" s="188"/>
      <c r="B160" s="231"/>
      <c r="E160" s="181"/>
      <c r="J160" s="181"/>
    </row>
    <row r="161" spans="1:10" x14ac:dyDescent="0.2">
      <c r="A161" s="188"/>
      <c r="B161" s="189"/>
      <c r="E161" s="181"/>
      <c r="J161" s="181"/>
    </row>
    <row r="162" spans="1:10" x14ac:dyDescent="0.2">
      <c r="A162" s="188"/>
      <c r="B162" s="189"/>
      <c r="E162" s="181"/>
      <c r="J162" s="181"/>
    </row>
    <row r="163" spans="1:10" x14ac:dyDescent="0.2">
      <c r="A163" s="188"/>
      <c r="B163" s="189"/>
      <c r="E163" s="181"/>
      <c r="J163" s="181"/>
    </row>
    <row r="164" spans="1:10" x14ac:dyDescent="0.2">
      <c r="A164" s="188"/>
      <c r="B164" s="189"/>
      <c r="E164" s="181"/>
      <c r="J164" s="181"/>
    </row>
    <row r="165" spans="1:10" x14ac:dyDescent="0.2">
      <c r="A165" s="188"/>
      <c r="B165" s="189"/>
      <c r="E165" s="181"/>
      <c r="J165" s="181"/>
    </row>
    <row r="166" spans="1:10" x14ac:dyDescent="0.2">
      <c r="A166" s="188"/>
      <c r="B166" s="189"/>
      <c r="E166" s="181"/>
      <c r="J166" s="181"/>
    </row>
    <row r="167" spans="1:10" x14ac:dyDescent="0.2">
      <c r="A167" s="188"/>
      <c r="B167" s="189"/>
      <c r="E167" s="181"/>
      <c r="J167" s="181"/>
    </row>
    <row r="168" spans="1:10" x14ac:dyDescent="0.2">
      <c r="A168" s="188"/>
      <c r="B168" s="189"/>
      <c r="E168" s="181"/>
      <c r="J168" s="181"/>
    </row>
    <row r="169" spans="1:10" x14ac:dyDescent="0.2">
      <c r="A169" s="188"/>
      <c r="B169" s="189"/>
      <c r="E169" s="181"/>
      <c r="J169" s="181"/>
    </row>
    <row r="170" spans="1:10" x14ac:dyDescent="0.2">
      <c r="A170" s="188"/>
      <c r="B170" s="189"/>
      <c r="E170" s="181"/>
      <c r="J170" s="181"/>
    </row>
    <row r="171" spans="1:10" x14ac:dyDescent="0.2">
      <c r="A171" s="188"/>
      <c r="B171" s="189"/>
      <c r="E171" s="181"/>
      <c r="J171" s="181"/>
    </row>
    <row r="172" spans="1:10" x14ac:dyDescent="0.2">
      <c r="A172" s="188"/>
      <c r="B172" s="189"/>
      <c r="E172" s="181"/>
      <c r="J172" s="181"/>
    </row>
    <row r="173" spans="1:10" x14ac:dyDescent="0.2">
      <c r="A173" s="188"/>
      <c r="B173" s="189"/>
      <c r="E173" s="181"/>
      <c r="J173" s="181"/>
    </row>
    <row r="174" spans="1:10" x14ac:dyDescent="0.2">
      <c r="A174" s="188"/>
      <c r="B174" s="189"/>
      <c r="E174" s="181"/>
      <c r="J174" s="181"/>
    </row>
    <row r="175" spans="1:10" x14ac:dyDescent="0.2">
      <c r="A175" s="188"/>
      <c r="B175" s="189"/>
      <c r="E175" s="181"/>
      <c r="J175" s="181"/>
    </row>
    <row r="176" spans="1:10" x14ac:dyDescent="0.2">
      <c r="A176" s="188"/>
      <c r="B176" s="189"/>
      <c r="E176" s="181"/>
      <c r="J176" s="181"/>
    </row>
    <row r="177" spans="1:10" x14ac:dyDescent="0.2">
      <c r="A177" s="188"/>
      <c r="B177" s="189"/>
      <c r="E177" s="181"/>
      <c r="J177" s="181"/>
    </row>
    <row r="178" spans="1:10" x14ac:dyDescent="0.2">
      <c r="A178" s="188"/>
      <c r="B178" s="189"/>
      <c r="E178" s="181"/>
      <c r="J178" s="181"/>
    </row>
    <row r="179" spans="1:10" x14ac:dyDescent="0.2">
      <c r="A179" s="188"/>
      <c r="B179" s="189"/>
      <c r="E179" s="181"/>
      <c r="J179" s="181"/>
    </row>
    <row r="180" spans="1:10" x14ac:dyDescent="0.2">
      <c r="A180" s="188"/>
      <c r="B180" s="189"/>
      <c r="E180" s="181"/>
      <c r="J180" s="181"/>
    </row>
    <row r="181" spans="1:10" x14ac:dyDescent="0.2">
      <c r="A181" s="188"/>
      <c r="B181" s="189"/>
      <c r="E181" s="181"/>
      <c r="J181" s="181"/>
    </row>
    <row r="182" spans="1:10" x14ac:dyDescent="0.2">
      <c r="A182" s="188"/>
      <c r="B182" s="189"/>
      <c r="E182" s="181"/>
      <c r="J182" s="181"/>
    </row>
    <row r="183" spans="1:10" x14ac:dyDescent="0.2">
      <c r="A183" s="188"/>
      <c r="B183" s="189"/>
      <c r="E183" s="181"/>
      <c r="J183" s="181"/>
    </row>
    <row r="184" spans="1:10" x14ac:dyDescent="0.2">
      <c r="A184" s="188"/>
      <c r="B184" s="189"/>
      <c r="E184" s="181"/>
      <c r="J184" s="181"/>
    </row>
    <row r="185" spans="1:10" x14ac:dyDescent="0.2">
      <c r="A185" s="188"/>
      <c r="B185" s="189"/>
      <c r="E185" s="181"/>
      <c r="J185" s="181"/>
    </row>
    <row r="186" spans="1:10" x14ac:dyDescent="0.2">
      <c r="A186" s="188"/>
      <c r="B186" s="189"/>
      <c r="E186" s="181"/>
      <c r="J186" s="181"/>
    </row>
    <row r="187" spans="1:10" x14ac:dyDescent="0.2">
      <c r="A187" s="188"/>
      <c r="B187" s="189"/>
      <c r="E187" s="181"/>
      <c r="J187" s="181"/>
    </row>
    <row r="188" spans="1:10" x14ac:dyDescent="0.2">
      <c r="A188" s="188"/>
      <c r="B188" s="189"/>
      <c r="E188" s="181"/>
      <c r="J188" s="181"/>
    </row>
    <row r="189" spans="1:10" x14ac:dyDescent="0.2">
      <c r="A189" s="188"/>
      <c r="B189" s="189"/>
      <c r="E189" s="181"/>
      <c r="J189" s="181"/>
    </row>
    <row r="190" spans="1:10" x14ac:dyDescent="0.2">
      <c r="A190" s="188"/>
      <c r="B190" s="189"/>
      <c r="E190" s="181"/>
      <c r="J190" s="181"/>
    </row>
    <row r="191" spans="1:10" x14ac:dyDescent="0.2">
      <c r="A191" s="188"/>
      <c r="B191" s="189"/>
      <c r="E191" s="181"/>
      <c r="J191" s="181"/>
    </row>
    <row r="192" spans="1:10" x14ac:dyDescent="0.2">
      <c r="A192" s="233"/>
      <c r="B192" s="230"/>
      <c r="E192" s="181"/>
      <c r="J192" s="181"/>
    </row>
    <row r="193" spans="1:10" x14ac:dyDescent="0.2">
      <c r="A193" s="188"/>
      <c r="B193" s="237"/>
      <c r="E193" s="181"/>
      <c r="J193" s="181"/>
    </row>
    <row r="194" spans="1:10" x14ac:dyDescent="0.2">
      <c r="A194" s="188"/>
      <c r="B194" s="237"/>
      <c r="E194" s="181"/>
      <c r="J194" s="181"/>
    </row>
    <row r="195" spans="1:10" x14ac:dyDescent="0.2">
      <c r="A195" s="188"/>
      <c r="B195" s="237"/>
      <c r="E195" s="181"/>
      <c r="J195" s="181"/>
    </row>
    <row r="196" spans="1:10" x14ac:dyDescent="0.2">
      <c r="A196" s="188"/>
      <c r="B196" s="237"/>
      <c r="E196" s="181"/>
      <c r="J196" s="181"/>
    </row>
    <row r="197" spans="1:10" x14ac:dyDescent="0.2">
      <c r="A197" s="188"/>
      <c r="B197" s="237"/>
      <c r="E197" s="181"/>
      <c r="J197" s="181"/>
    </row>
    <row r="198" spans="1:10" x14ac:dyDescent="0.2">
      <c r="A198" s="188"/>
      <c r="B198" s="237"/>
      <c r="E198" s="181"/>
      <c r="J198" s="181"/>
    </row>
    <row r="199" spans="1:10" x14ac:dyDescent="0.2">
      <c r="A199" s="188"/>
      <c r="B199" s="237"/>
      <c r="E199" s="181"/>
      <c r="J199" s="181"/>
    </row>
    <row r="200" spans="1:10" x14ac:dyDescent="0.2">
      <c r="A200" s="188"/>
      <c r="B200" s="237"/>
      <c r="E200" s="181"/>
      <c r="J200" s="181"/>
    </row>
    <row r="201" spans="1:10" x14ac:dyDescent="0.2">
      <c r="A201" s="188"/>
      <c r="B201" s="237"/>
      <c r="E201" s="181"/>
      <c r="J201" s="181"/>
    </row>
    <row r="202" spans="1:10" x14ac:dyDescent="0.2">
      <c r="A202" s="188"/>
      <c r="B202" s="237"/>
      <c r="E202" s="181"/>
      <c r="J202" s="181"/>
    </row>
    <row r="203" spans="1:10" x14ac:dyDescent="0.2">
      <c r="A203" s="188"/>
      <c r="B203" s="237"/>
      <c r="E203" s="181"/>
      <c r="J203" s="181"/>
    </row>
    <row r="204" spans="1:10" x14ac:dyDescent="0.2">
      <c r="A204" s="188"/>
      <c r="B204" s="237"/>
      <c r="E204" s="181"/>
      <c r="J204" s="181"/>
    </row>
    <row r="205" spans="1:10" x14ac:dyDescent="0.2">
      <c r="A205" s="188"/>
      <c r="B205" s="237"/>
      <c r="E205" s="181"/>
      <c r="J205" s="181"/>
    </row>
    <row r="206" spans="1:10" x14ac:dyDescent="0.2">
      <c r="A206" s="188"/>
      <c r="B206" s="237"/>
      <c r="E206" s="181"/>
      <c r="J206" s="181"/>
    </row>
    <row r="207" spans="1:10" x14ac:dyDescent="0.2">
      <c r="A207" s="188"/>
      <c r="B207" s="237"/>
      <c r="E207" s="181"/>
      <c r="J207" s="181"/>
    </row>
    <row r="208" spans="1:10" x14ac:dyDescent="0.2">
      <c r="A208" s="188"/>
      <c r="B208" s="237"/>
      <c r="E208" s="181"/>
      <c r="J208" s="181"/>
    </row>
    <row r="209" spans="1:10" x14ac:dyDescent="0.2">
      <c r="A209" s="188"/>
      <c r="B209" s="237"/>
      <c r="E209" s="181"/>
      <c r="J209" s="181"/>
    </row>
    <row r="210" spans="1:10" x14ac:dyDescent="0.2">
      <c r="A210" s="188"/>
      <c r="B210" s="237"/>
      <c r="E210" s="181"/>
      <c r="J210" s="181"/>
    </row>
    <row r="211" spans="1:10" x14ac:dyDescent="0.2">
      <c r="A211" s="188"/>
      <c r="B211" s="237"/>
      <c r="E211" s="181"/>
      <c r="J211" s="181"/>
    </row>
    <row r="212" spans="1:10" x14ac:dyDescent="0.2">
      <c r="A212" s="188"/>
      <c r="B212" s="237"/>
      <c r="E212" s="181"/>
      <c r="J212" s="181"/>
    </row>
    <row r="213" spans="1:10" x14ac:dyDescent="0.2">
      <c r="A213" s="188"/>
      <c r="B213" s="237"/>
      <c r="E213" s="181"/>
      <c r="J213" s="181"/>
    </row>
    <row r="214" spans="1:10" x14ac:dyDescent="0.2">
      <c r="A214" s="188"/>
      <c r="B214" s="237"/>
      <c r="E214" s="181"/>
      <c r="J214" s="181"/>
    </row>
    <row r="215" spans="1:10" x14ac:dyDescent="0.2">
      <c r="A215" s="188"/>
      <c r="B215" s="237"/>
      <c r="E215" s="181"/>
      <c r="J215" s="181"/>
    </row>
    <row r="216" spans="1:10" x14ac:dyDescent="0.2">
      <c r="A216" s="188"/>
      <c r="B216" s="237"/>
      <c r="E216" s="181"/>
      <c r="J216" s="181"/>
    </row>
    <row r="217" spans="1:10" x14ac:dyDescent="0.2">
      <c r="A217" s="188"/>
      <c r="B217" s="237"/>
      <c r="E217" s="181"/>
      <c r="J217" s="181"/>
    </row>
    <row r="218" spans="1:10" x14ac:dyDescent="0.2">
      <c r="A218" s="188"/>
      <c r="B218" s="237"/>
      <c r="E218" s="181"/>
      <c r="J218" s="181"/>
    </row>
    <row r="219" spans="1:10" x14ac:dyDescent="0.2">
      <c r="A219" s="188"/>
      <c r="B219" s="237"/>
      <c r="E219" s="181"/>
      <c r="J219" s="181"/>
    </row>
    <row r="220" spans="1:10" x14ac:dyDescent="0.2">
      <c r="A220" s="188"/>
      <c r="B220" s="237"/>
      <c r="E220" s="181"/>
      <c r="J220" s="181"/>
    </row>
    <row r="221" spans="1:10" x14ac:dyDescent="0.2">
      <c r="A221" s="188"/>
      <c r="B221" s="237"/>
      <c r="E221" s="181"/>
      <c r="J221" s="181"/>
    </row>
    <row r="222" spans="1:10" x14ac:dyDescent="0.2">
      <c r="A222" s="188"/>
      <c r="B222" s="237"/>
      <c r="E222" s="181"/>
      <c r="J222" s="181"/>
    </row>
    <row r="223" spans="1:10" x14ac:dyDescent="0.2">
      <c r="A223" s="188"/>
      <c r="B223" s="237"/>
      <c r="E223" s="181"/>
      <c r="J223" s="181"/>
    </row>
    <row r="224" spans="1:10" x14ac:dyDescent="0.2">
      <c r="A224" s="188"/>
      <c r="B224" s="237"/>
      <c r="E224" s="181"/>
      <c r="J224" s="181"/>
    </row>
    <row r="225" spans="1:10" x14ac:dyDescent="0.2">
      <c r="A225" s="188"/>
      <c r="B225" s="237"/>
      <c r="E225" s="181"/>
      <c r="J225" s="181"/>
    </row>
    <row r="226" spans="1:10" x14ac:dyDescent="0.2">
      <c r="A226" s="188"/>
      <c r="B226" s="237"/>
      <c r="E226" s="181"/>
      <c r="J226" s="181"/>
    </row>
    <row r="227" spans="1:10" x14ac:dyDescent="0.2">
      <c r="A227" s="188"/>
      <c r="B227" s="237"/>
      <c r="E227" s="181"/>
      <c r="J227" s="181"/>
    </row>
    <row r="228" spans="1:10" x14ac:dyDescent="0.2">
      <c r="A228" s="188"/>
      <c r="B228" s="237"/>
      <c r="E228" s="181"/>
      <c r="J228" s="181"/>
    </row>
    <row r="229" spans="1:10" x14ac:dyDescent="0.2">
      <c r="A229" s="188"/>
      <c r="B229" s="237"/>
      <c r="E229" s="181"/>
      <c r="J229" s="181"/>
    </row>
    <row r="230" spans="1:10" x14ac:dyDescent="0.2">
      <c r="A230" s="188"/>
      <c r="B230" s="237"/>
      <c r="E230" s="181"/>
      <c r="J230" s="181"/>
    </row>
    <row r="231" spans="1:10" x14ac:dyDescent="0.2">
      <c r="A231" s="188"/>
      <c r="B231" s="237"/>
      <c r="E231" s="181"/>
      <c r="J231" s="181"/>
    </row>
    <row r="232" spans="1:10" x14ac:dyDescent="0.2">
      <c r="A232" s="188"/>
      <c r="B232" s="237"/>
      <c r="E232" s="181"/>
      <c r="J232" s="181"/>
    </row>
    <row r="233" spans="1:10" x14ac:dyDescent="0.2">
      <c r="A233" s="188"/>
      <c r="B233" s="237"/>
      <c r="E233" s="181"/>
      <c r="J233" s="181"/>
    </row>
    <row r="234" spans="1:10" x14ac:dyDescent="0.2">
      <c r="A234" s="188"/>
      <c r="B234" s="237"/>
      <c r="E234" s="181"/>
      <c r="J234" s="181"/>
    </row>
    <row r="235" spans="1:10" x14ac:dyDescent="0.2">
      <c r="A235" s="188"/>
      <c r="B235" s="237"/>
      <c r="E235" s="181"/>
      <c r="J235" s="181"/>
    </row>
    <row r="236" spans="1:10" x14ac:dyDescent="0.2">
      <c r="A236" s="188"/>
      <c r="B236" s="237"/>
      <c r="E236" s="181"/>
      <c r="J236" s="181"/>
    </row>
    <row r="237" spans="1:10" x14ac:dyDescent="0.2">
      <c r="A237" s="188"/>
      <c r="B237" s="237"/>
      <c r="E237" s="181"/>
      <c r="J237" s="181"/>
    </row>
    <row r="238" spans="1:10" x14ac:dyDescent="0.2">
      <c r="B238" s="238"/>
      <c r="E238" s="181"/>
      <c r="J238" s="181"/>
    </row>
    <row r="239" spans="1:10" x14ac:dyDescent="0.2">
      <c r="B239" s="238"/>
      <c r="E239" s="181"/>
      <c r="J239" s="181"/>
    </row>
    <row r="240" spans="1:10" x14ac:dyDescent="0.2">
      <c r="B240" s="238"/>
      <c r="E240" s="181"/>
      <c r="J240" s="181"/>
    </row>
    <row r="241" spans="2:10" x14ac:dyDescent="0.2">
      <c r="B241" s="238"/>
      <c r="E241" s="181"/>
      <c r="J241" s="181"/>
    </row>
    <row r="242" spans="2:10" x14ac:dyDescent="0.2">
      <c r="B242" s="238"/>
      <c r="E242" s="181"/>
      <c r="J242" s="181"/>
    </row>
    <row r="243" spans="2:10" x14ac:dyDescent="0.2">
      <c r="B243" s="238"/>
      <c r="E243" s="181"/>
      <c r="J243" s="181"/>
    </row>
    <row r="244" spans="2:10" x14ac:dyDescent="0.2">
      <c r="B244" s="238"/>
      <c r="E244" s="181"/>
      <c r="J244" s="181"/>
    </row>
    <row r="245" spans="2:10" x14ac:dyDescent="0.2">
      <c r="B245" s="238"/>
      <c r="E245" s="181"/>
      <c r="J245" s="181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48</vt:i4>
      </vt:variant>
    </vt:vector>
  </HeadingPairs>
  <TitlesOfParts>
    <vt:vector size="54" baseType="lpstr">
      <vt:lpstr>Pokyny pro vyplnění</vt:lpstr>
      <vt:lpstr>Stavba</vt:lpstr>
      <vt:lpstr>VzorPolozky</vt:lpstr>
      <vt:lpstr>1 1 Pol</vt:lpstr>
      <vt:lpstr>příl. interiér</vt:lpstr>
      <vt:lpstr>příl. elektro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Uzivatel</cp:lastModifiedBy>
  <cp:lastPrinted>2019-03-19T12:27:02Z</cp:lastPrinted>
  <dcterms:created xsi:type="dcterms:W3CDTF">2009-04-08T07:15:50Z</dcterms:created>
  <dcterms:modified xsi:type="dcterms:W3CDTF">2024-10-15T13:52:51Z</dcterms:modified>
</cp:coreProperties>
</file>