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husova5VerWC - Oprava soc..." sheetId="2" state="visible" r:id="rId4"/>
  </sheets>
  <definedNames>
    <definedName function="false" hidden="false" localSheetId="1" name="_xlnm.Print_Area" vbProcedure="false">'husova5VerWC - Oprava soc...'!$C$4:$J$76,'husova5VerWC - Oprava soc...'!$C$82:$J$121,'husova5VerWC - Oprava soc...'!$C$127:$K$431</definedName>
    <definedName function="false" hidden="false" localSheetId="1" name="_xlnm.Print_Titles" vbProcedure="false">'husova5VerWC - Oprava soc...'!$137:$137</definedName>
    <definedName function="false" hidden="true" localSheetId="1" name="_xlnm._FilterDatabase" vbProcedure="false">'husova5VerWC - Oprava soc...'!$C$137:$K$431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<sst xmlns="http://schemas.openxmlformats.org/spreadsheetml/2006/main" count="3484" uniqueCount="897">
  <si>
    <t xml:space="preserve">Export Komplet</t>
  </si>
  <si>
    <t xml:space="preserve">2.0</t>
  </si>
  <si>
    <t xml:space="preserve">False</t>
  </si>
  <si>
    <t xml:space="preserve">{608bd2bc-38fd-4194-9506-8b14a4eaa3f6}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</si>
  <si>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</si>
  <si>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</si>
  <si>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</si>
  <si>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</si>
  <si>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</si>
  <si>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</si>
  <si>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</si>
  <si>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</si>
  <si>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</si>
  <si>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husova5VerWC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</si>
  <si>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</si>
  <si>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</si>
  <si>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sociálních zařízení pro veřejnost v 1 podlaží</t>
  </si>
  <si>
    <t xml:space="preserve">KSO:</t>
  </si>
  <si>
    <t xml:space="preserve">CC-CZ:</t>
  </si>
  <si>
    <t xml:space="preserve">Místo:</t>
  </si>
  <si>
    <t xml:space="preserve">Husova 5, Brno</t>
  </si>
  <si>
    <t xml:space="preserve">Datum:</t>
  </si>
  <si>
    <t xml:space="preserve">9. 12. 2024</t>
  </si>
  <si>
    <t xml:space="preserve">Zadavatel:</t>
  </si>
  <si>
    <t xml:space="preserve">IČ:</t>
  </si>
  <si>
    <t xml:space="preserve">SmBrno,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</si>
  <si>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</si>
  <si>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</si>
  <si>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</si>
  <si>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</si>
  <si>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50, 671 75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</si>
  <si>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</si>
  <si>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</si>
  <si>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</si>
  <si>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</si>
  <si>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</si>
  <si>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</si>
  <si>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</si>
  <si>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</si>
  <si>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</si>
  <si>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</si>
  <si>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</si>
  <si>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</si>
  <si>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</si>
  <si>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</si>
  <si>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</si>
  <si>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</si>
  <si>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</si>
  <si>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</si>
  <si>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</si>
  <si>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</si>
  <si>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</si>
  <si>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</si>
  <si>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</si>
  <si>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</si>
  <si>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</si>
  <si>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</si>
  <si>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</si>
  <si>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</si>
  <si>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</si>
  <si>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</si>
  <si>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</si>
  <si>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</si>
  <si>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</si>
  <si>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</si>
  <si>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</si>
  <si>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</si>
  <si>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</si>
  <si>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</si>
  <si>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</si>
  <si>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</si>
  <si>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</si>
  <si>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</si>
  <si>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</si>
  <si>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</si>
  <si>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</si>
  <si>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</si>
  <si>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</si>
  <si>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</si>
  <si>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</si>
  <si>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</si>
  <si>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</si>
  <si>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</si>
  <si>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</si>
  <si>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</si>
  <si>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</si>
  <si>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</si>
  <si>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</si>
  <si>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</si>
  <si>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</si>
  <si>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</si>
  <si>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</si>
  <si>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</si>
  <si>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</si>
  <si>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</si>
  <si>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</si>
  <si>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</si>
  <si>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</si>
  <si>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</si>
  <si>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</si>
  <si>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</si>
  <si>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</si>
  <si>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</si>
  <si>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</si>
  <si>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</si>
  <si>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</si>
  <si>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</si>
  <si>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</si>
  <si>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</si>
  <si>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</si>
  <si>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</si>
  <si>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</si>
  <si>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</si>
  <si>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</si>
  <si>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</si>
  <si>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</si>
  <si>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</si>
  <si>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</si>
  <si>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</si>
  <si>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</si>
  <si>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</si>
  <si>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</si>
  <si>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</si>
  <si>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</si>
  <si>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</si>
  <si>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</si>
  <si>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</si>
  <si>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</si>
  <si>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</si>
  <si>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</si>
  <si>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</si>
  <si>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</si>
  <si>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</si>
  <si>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</si>
  <si>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</si>
  <si>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</si>
  <si>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285594718</t>
  </si>
  <si>
    <t xml:space="preserve">3</t>
  </si>
  <si>
    <t xml:space="preserve">Svislé a kompletní konstrukce</t>
  </si>
  <si>
    <t xml:space="preserve">342272245</t>
  </si>
  <si>
    <t xml:space="preserve">Příčka z pórobetonových hladkých tvárnic na tenkovrstvou maltu tl 150 mm</t>
  </si>
  <si>
    <t xml:space="preserve">m2</t>
  </si>
  <si>
    <t xml:space="preserve">CS ÚRS 2024 02</t>
  </si>
  <si>
    <t xml:space="preserve">357849900</t>
  </si>
  <si>
    <t xml:space="preserve">VV</t>
  </si>
  <si>
    <t xml:space="preserve">0,9*1,2*2"ženy"</t>
  </si>
  <si>
    <t xml:space="preserve">0,9*1,2"muži"</t>
  </si>
  <si>
    <t xml:space="preserve">"invalidi"0,9*1,2</t>
  </si>
  <si>
    <t xml:space="preserve">Součet</t>
  </si>
  <si>
    <t xml:space="preserve">342272245R</t>
  </si>
  <si>
    <t xml:space="preserve">Zrovnání zdi pomocí  pórobetonových hladkých tvárnic na tenkovrstvou maltu tl 150 mm-ženy</t>
  </si>
  <si>
    <t xml:space="preserve">-8761625</t>
  </si>
  <si>
    <t xml:space="preserve">0,8*2,95+0,5*2,95</t>
  </si>
  <si>
    <t xml:space="preserve">6</t>
  </si>
  <si>
    <t xml:space="preserve">Úpravy povrchů, podlahy a osazování výplní</t>
  </si>
  <si>
    <t xml:space="preserve">612131121</t>
  </si>
  <si>
    <t xml:space="preserve">Penetrační disperzní nátěr vnitřních stěn nanášený </t>
  </si>
  <si>
    <t xml:space="preserve">-1676078003</t>
  </si>
  <si>
    <t xml:space="preserve">"invalidi"(1,8+0,85+0,75+1,2+5,2)*3,0-0,9*2</t>
  </si>
  <si>
    <t xml:space="preserve">"Ženy"( 0,8+1,4+0,8*2+1,7+0,95+1,1+0,9+1,55+1,15+1,15+1,9)*3,0-0,8*2</t>
  </si>
  <si>
    <t xml:space="preserve">"muži"(2,45+1,5+0,85+2,85+1,1+1,08)*3,0-0,8*2</t>
  </si>
  <si>
    <t xml:space="preserve">5</t>
  </si>
  <si>
    <t xml:space="preserve">612135101</t>
  </si>
  <si>
    <t xml:space="preserve">Hrubá výplň rýh ve stěnách maltou jakékoli šířky rýhy</t>
  </si>
  <si>
    <t xml:space="preserve">875536779</t>
  </si>
  <si>
    <t xml:space="preserve">(100+50)*0,1+(5*0,15)</t>
  </si>
  <si>
    <t xml:space="preserve">612142001</t>
  </si>
  <si>
    <t xml:space="preserve">Potažení vnitřních stěn sklovláknitým pletivem vtlačeným do tenkovrstvé hmoty</t>
  </si>
  <si>
    <t xml:space="preserve">1416939728</t>
  </si>
  <si>
    <t xml:space="preserve">"předstěny"4,32+0,9*0,15*4+"dozdívky-ženy"0,8*2,95+0,8*2,95*2+0,5*2,95</t>
  </si>
  <si>
    <t xml:space="preserve">7</t>
  </si>
  <si>
    <t xml:space="preserve">612321121</t>
  </si>
  <si>
    <t xml:space="preserve">Vápenocementová omítka hladká jednovrstvá vnitřních stěn </t>
  </si>
  <si>
    <t xml:space="preserve">1888260717</t>
  </si>
  <si>
    <t xml:space="preserve">10,3*2,2"invalidi"</t>
  </si>
  <si>
    <t xml:space="preserve">14,35*2,2"ženy"</t>
  </si>
  <si>
    <t xml:space="preserve">10,21*2,2"muži"</t>
  </si>
  <si>
    <t xml:space="preserve">8</t>
  </si>
  <si>
    <t xml:space="preserve">612321191</t>
  </si>
  <si>
    <t xml:space="preserve">Příplatek k vápenocementové omítce vnitřních stěn za každých dalších 5 mm tloušťky </t>
  </si>
  <si>
    <t xml:space="preserve">-1662038653</t>
  </si>
  <si>
    <t xml:space="preserve">9</t>
  </si>
  <si>
    <t xml:space="preserve">612325422</t>
  </si>
  <si>
    <t xml:space="preserve">Oprava vnitřní vápenocementové štukové omítky stěn v rozsahu plochy do 30%</t>
  </si>
  <si>
    <t xml:space="preserve">-724470638</t>
  </si>
  <si>
    <t xml:space="preserve">"invalidi"(1,8+0,85+0,75+1,2+5,2)*1,0</t>
  </si>
  <si>
    <t xml:space="preserve">"ženy"(0,8+1,4+1,7+0,95+1,07+0,9+1,55+1,15+1,15+1,9)*1,0</t>
  </si>
  <si>
    <t xml:space="preserve">"muži"(2,45+1,5+0,85+2,85+1,1+1,1)*1,0</t>
  </si>
  <si>
    <t xml:space="preserve">10</t>
  </si>
  <si>
    <t xml:space="preserve">612325452</t>
  </si>
  <si>
    <t xml:space="preserve">Příplatek k cenám opravy vápenocementové omítky stěn za dalších 10 mm v rozsahu do 30%</t>
  </si>
  <si>
    <t xml:space="preserve">-418505716</t>
  </si>
  <si>
    <t xml:space="preserve">32,22</t>
  </si>
  <si>
    <t xml:space="preserve">11</t>
  </si>
  <si>
    <t xml:space="preserve">612-pc 1</t>
  </si>
  <si>
    <t xml:space="preserve">zazdění závěsného WC</t>
  </si>
  <si>
    <t xml:space="preserve">928853419</t>
  </si>
  <si>
    <t xml:space="preserve">1+2+1</t>
  </si>
  <si>
    <t xml:space="preserve">632441215</t>
  </si>
  <si>
    <t xml:space="preserve">Potěr anhydritový samonivelační litý C20 tl do 50 mm</t>
  </si>
  <si>
    <t xml:space="preserve">1434248953</t>
  </si>
  <si>
    <t xml:space="preserve">2,95+1,3+4,35+1,4+1,5+4,8</t>
  </si>
  <si>
    <t xml:space="preserve">13</t>
  </si>
  <si>
    <t xml:space="preserve">619991011</t>
  </si>
  <si>
    <t xml:space="preserve">Obalení konstrukcí a prvků fólií přilepenou lepící páskou</t>
  </si>
  <si>
    <t xml:space="preserve">-1941403034</t>
  </si>
  <si>
    <t xml:space="preserve">0,8*2,0*2+0,9*2,0</t>
  </si>
  <si>
    <t xml:space="preserve">Ostatní konstrukce a práce, bourání</t>
  </si>
  <si>
    <t xml:space="preserve">14</t>
  </si>
  <si>
    <t xml:space="preserve">952901111</t>
  </si>
  <si>
    <t xml:space="preserve">Vyčištění budov bytové a občanské výstavby při výšce podlaží do 4 m</t>
  </si>
  <si>
    <t xml:space="preserve">1424908253</t>
  </si>
  <si>
    <t xml:space="preserve">15</t>
  </si>
  <si>
    <t xml:space="preserve">962031133</t>
  </si>
  <si>
    <t xml:space="preserve">Bourání příček z cihel pálených na MVC tl do 150 mm</t>
  </si>
  <si>
    <t xml:space="preserve">676794996</t>
  </si>
  <si>
    <t xml:space="preserve">"ženy"(1,7+1,4+1,35)*2,95-0,6*2*3</t>
  </si>
  <si>
    <t xml:space="preserve">"muži"(0,85+1,25)*2,95-0,6*2*2</t>
  </si>
  <si>
    <t xml:space="preserve">16</t>
  </si>
  <si>
    <t xml:space="preserve">965081213</t>
  </si>
  <si>
    <t xml:space="preserve">Bourání podlah z dlaždic keramických tl do 10 mm plochy přes 1 m2</t>
  </si>
  <si>
    <t xml:space="preserve">1664286764</t>
  </si>
  <si>
    <t xml:space="preserve">16,3</t>
  </si>
  <si>
    <t xml:space="preserve">17</t>
  </si>
  <si>
    <t xml:space="preserve">968072455</t>
  </si>
  <si>
    <t xml:space="preserve">Vybourání kovových dveřních zárubní pl do 2 m2</t>
  </si>
  <si>
    <t xml:space="preserve">19337914</t>
  </si>
  <si>
    <t xml:space="preserve">0,6*2,0*5</t>
  </si>
  <si>
    <t xml:space="preserve">18</t>
  </si>
  <si>
    <t xml:space="preserve">968-pc 1</t>
  </si>
  <si>
    <t xml:space="preserve">Vyvěšení  dveří pl do 2 m2</t>
  </si>
  <si>
    <t xml:space="preserve">kus</t>
  </si>
  <si>
    <t xml:space="preserve">307374729</t>
  </si>
  <si>
    <t xml:space="preserve">19</t>
  </si>
  <si>
    <t xml:space="preserve">968-pc 2</t>
  </si>
  <si>
    <t xml:space="preserve">D+m zrcadlo cca 115cm nad umyvadlem osazené do obkladu 1000/600mm</t>
  </si>
  <si>
    <t xml:space="preserve">-1182828472</t>
  </si>
  <si>
    <t xml:space="preserve">20</t>
  </si>
  <si>
    <t xml:space="preserve">968-pc 2a</t>
  </si>
  <si>
    <t xml:space="preserve">D+m zrcadlo cca 80cm nad umyvadlem osazené do obkladu 600/600mm-ženy</t>
  </si>
  <si>
    <t xml:space="preserve">1272327382</t>
  </si>
  <si>
    <t xml:space="preserve">968-pc 2b</t>
  </si>
  <si>
    <t xml:space="preserve">D+m zrcadlo cca 90cm nad umyvadlem osazené do obkladucca 600/600mm-muži</t>
  </si>
  <si>
    <t xml:space="preserve">-145686425</t>
  </si>
  <si>
    <t xml:space="preserve">22</t>
  </si>
  <si>
    <t xml:space="preserve">968-pc 4</t>
  </si>
  <si>
    <t xml:space="preserve">D+m zásobník na toaletní papír</t>
  </si>
  <si>
    <t xml:space="preserve">1155051101</t>
  </si>
  <si>
    <t xml:space="preserve">"invalidi"1</t>
  </si>
  <si>
    <t xml:space="preserve">23</t>
  </si>
  <si>
    <t xml:space="preserve">968-pc 5</t>
  </si>
  <si>
    <t xml:space="preserve">D+m elektrický osoušeč rukou včetně připojení</t>
  </si>
  <si>
    <t xml:space="preserve">-1324531799</t>
  </si>
  <si>
    <t xml:space="preserve">1+1+1</t>
  </si>
  <si>
    <t xml:space="preserve">24</t>
  </si>
  <si>
    <t xml:space="preserve">968-pc 6</t>
  </si>
  <si>
    <t xml:space="preserve">D+m zásobník na tekuté mýdlo</t>
  </si>
  <si>
    <t xml:space="preserve">1241493588</t>
  </si>
  <si>
    <t xml:space="preserve">25</t>
  </si>
  <si>
    <t xml:space="preserve">968-pc 7</t>
  </si>
  <si>
    <t xml:space="preserve">D+m odpadkový koš s víkem bezdotykový</t>
  </si>
  <si>
    <t xml:space="preserve">635507295</t>
  </si>
  <si>
    <t xml:space="preserve">1+3+1</t>
  </si>
  <si>
    <t xml:space="preserve">26</t>
  </si>
  <si>
    <t xml:space="preserve">968-pc 8</t>
  </si>
  <si>
    <t xml:space="preserve">D+m závěsná štětka na WC</t>
  </si>
  <si>
    <t xml:space="preserve">65065911</t>
  </si>
  <si>
    <t xml:space="preserve">27</t>
  </si>
  <si>
    <t xml:space="preserve">968-pc 9</t>
  </si>
  <si>
    <t xml:space="preserve">D+m2x háček na kabát, kabelku v každé kabince</t>
  </si>
  <si>
    <t xml:space="preserve">1902585821</t>
  </si>
  <si>
    <t xml:space="preserve">28</t>
  </si>
  <si>
    <t xml:space="preserve">974031121</t>
  </si>
  <si>
    <t xml:space="preserve">Vysekání rýh ve zdivu cihelném hl do 30 mm š do 30 mm</t>
  </si>
  <si>
    <t xml:space="preserve">m</t>
  </si>
  <si>
    <t xml:space="preserve">-361083769</t>
  </si>
  <si>
    <t xml:space="preserve">29</t>
  </si>
  <si>
    <t xml:space="preserve">974031122</t>
  </si>
  <si>
    <t xml:space="preserve">Vysekání rýh ve zdivu cihelném hl do 30 mm š do 70 mm</t>
  </si>
  <si>
    <t xml:space="preserve">675366978</t>
  </si>
  <si>
    <t xml:space="preserve">30</t>
  </si>
  <si>
    <t xml:space="preserve">974031132</t>
  </si>
  <si>
    <t xml:space="preserve">Vysekání rýh ve zdivu cihelném hl do 50 mm š do 70 mm</t>
  </si>
  <si>
    <t xml:space="preserve">-1200907098</t>
  </si>
  <si>
    <t xml:space="preserve">31</t>
  </si>
  <si>
    <t xml:space="preserve">974031164</t>
  </si>
  <si>
    <t xml:space="preserve">Vysekání rýh ve zdivu cihelném hl do 150 mm š do 150 mm</t>
  </si>
  <si>
    <t xml:space="preserve">-1781021294</t>
  </si>
  <si>
    <t xml:space="preserve">32</t>
  </si>
  <si>
    <t xml:space="preserve">977131119</t>
  </si>
  <si>
    <t xml:space="preserve">Vrty příklepovými vrtáky D do 32 mm do cihelného zdiva nebo prostého betonu</t>
  </si>
  <si>
    <t xml:space="preserve">1239064337</t>
  </si>
  <si>
    <t xml:space="preserve">33</t>
  </si>
  <si>
    <t xml:space="preserve">978013141</t>
  </si>
  <si>
    <t xml:space="preserve">Otlučení (osekání) vnitřní vápenné nebo vápenocementové omítky stěn v rozsahu do 30 %</t>
  </si>
  <si>
    <t xml:space="preserve">906570285</t>
  </si>
  <si>
    <t xml:space="preserve">34</t>
  </si>
  <si>
    <t xml:space="preserve">978013191</t>
  </si>
  <si>
    <t xml:space="preserve">Otlučení (osekání) vnitřní vápenné nebo vápenocementové omítky stěn v rozsahu do 100 %</t>
  </si>
  <si>
    <t xml:space="preserve">-624586270</t>
  </si>
  <si>
    <t xml:space="preserve">"8"(1,8+0,85+0,75+1,2+4,5)*2,1-0,9*2,0</t>
  </si>
  <si>
    <t xml:space="preserve">"7,6"(0,8+1,4)*2*2,1*2-0,6*2,0*2</t>
  </si>
  <si>
    <t xml:space="preserve">"3"(0,85+1,4)*2/2,1-0,6*2,0</t>
  </si>
  <si>
    <t xml:space="preserve">"5"(1,1+0,9+1,5+1,3)*2,1-0,6*2,0</t>
  </si>
  <si>
    <t xml:space="preserve">"4"(2,1+1,15+1,15+0,7+1,7+0,8)*2,1-0,8*2,0+1,512+0,6*2,0*3</t>
  </si>
  <si>
    <t xml:space="preserve">"2"(0,95+0,85+1,3+1,2)*2,1-0,6*2,0*2</t>
  </si>
  <si>
    <t xml:space="preserve">"1"(1,45+1,2+1,1+1,1)*2,1-0,8*2,0-0,6*2,0</t>
  </si>
  <si>
    <t xml:space="preserve">35</t>
  </si>
  <si>
    <t xml:space="preserve">978059541</t>
  </si>
  <si>
    <t xml:space="preserve">Odsekání a odebrání obkladů stěn z vnitřních obkládaček plochy přes 1 m2</t>
  </si>
  <si>
    <t xml:space="preserve">-1298842389</t>
  </si>
  <si>
    <t xml:space="preserve">76,7</t>
  </si>
  <si>
    <t xml:space="preserve">997</t>
  </si>
  <si>
    <t xml:space="preserve">Přesun sutě</t>
  </si>
  <si>
    <t xml:space="preserve">36</t>
  </si>
  <si>
    <t xml:space="preserve">997013212</t>
  </si>
  <si>
    <t xml:space="preserve">Vnitrostaveništní doprava suti a vybouraných hmot pro budovy v přes 6 do 9 m ručně</t>
  </si>
  <si>
    <t xml:space="preserve">t</t>
  </si>
  <si>
    <t xml:space="preserve">152579536</t>
  </si>
  <si>
    <t xml:space="preserve">37</t>
  </si>
  <si>
    <t xml:space="preserve">997013501</t>
  </si>
  <si>
    <t xml:space="preserve">Odvoz suti a vybouraných hmot na skládku nebo meziskládku do 1 km se složením</t>
  </si>
  <si>
    <t xml:space="preserve">-1795569429</t>
  </si>
  <si>
    <t xml:space="preserve">38</t>
  </si>
  <si>
    <t xml:space="preserve">997013509</t>
  </si>
  <si>
    <t xml:space="preserve">Příplatek k odvozu suti a vybouraných hmot na skládku ZKD 1 km přes 1 km</t>
  </si>
  <si>
    <t xml:space="preserve">1257070835</t>
  </si>
  <si>
    <t xml:space="preserve">15,546*24 'Přepočtené koeficientem množství</t>
  </si>
  <si>
    <t xml:space="preserve">39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</si>
  <si>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</si>
  <si>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</si>
  <si>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888190538</t>
  </si>
  <si>
    <t xml:space="preserve">998</t>
  </si>
  <si>
    <t xml:space="preserve">Přesun hmot</t>
  </si>
  <si>
    <t xml:space="preserve">40</t>
  </si>
  <si>
    <t xml:space="preserve">998018001</t>
  </si>
  <si>
    <t xml:space="preserve">Přesun hmot ruční pro budovy v do 6 m</t>
  </si>
  <si>
    <t xml:space="preserve">-1304279462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</si>
  <si>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</si>
  <si>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</si>
  <si>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</si>
  <si>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</si>
  <si>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41</t>
  </si>
  <si>
    <t xml:space="preserve">721170975</t>
  </si>
  <si>
    <t xml:space="preserve">Potrubí z PVC krácení trub DN 125</t>
  </si>
  <si>
    <t xml:space="preserve">-158932155</t>
  </si>
  <si>
    <t xml:space="preserve">42</t>
  </si>
  <si>
    <t xml:space="preserve">721171803</t>
  </si>
  <si>
    <t xml:space="preserve">Demontáž potrubí z PVC do D 75</t>
  </si>
  <si>
    <t xml:space="preserve">263516788</t>
  </si>
  <si>
    <t xml:space="preserve">43</t>
  </si>
  <si>
    <t xml:space="preserve">721171808</t>
  </si>
  <si>
    <t xml:space="preserve">Demontáž potrubí z PVC do D 114</t>
  </si>
  <si>
    <t xml:space="preserve">629686859</t>
  </si>
  <si>
    <t xml:space="preserve">44</t>
  </si>
  <si>
    <t xml:space="preserve">721171906</t>
  </si>
  <si>
    <t xml:space="preserve">Potrubí z PP vsazení odbočky do hrdla DN 125</t>
  </si>
  <si>
    <t xml:space="preserve">-1307243011</t>
  </si>
  <si>
    <t xml:space="preserve">45</t>
  </si>
  <si>
    <t xml:space="preserve">721171916</t>
  </si>
  <si>
    <t xml:space="preserve">Potrubí z PP propojení potrubí DN 125</t>
  </si>
  <si>
    <t xml:space="preserve">1731045796</t>
  </si>
  <si>
    <t xml:space="preserve">46</t>
  </si>
  <si>
    <t xml:space="preserve">721174042</t>
  </si>
  <si>
    <t xml:space="preserve">Potrubí kanalizační z PP připojovací DN 40</t>
  </si>
  <si>
    <t xml:space="preserve">82060605</t>
  </si>
  <si>
    <t xml:space="preserve">47</t>
  </si>
  <si>
    <t xml:space="preserve">721174043</t>
  </si>
  <si>
    <t xml:space="preserve">Potrubí kanalizační z PP připojovací DN 50</t>
  </si>
  <si>
    <t xml:space="preserve">-30735023</t>
  </si>
  <si>
    <t xml:space="preserve">48</t>
  </si>
  <si>
    <t xml:space="preserve">721174045</t>
  </si>
  <si>
    <t xml:space="preserve">Potrubí kanalizační z PP připojovací DN 110</t>
  </si>
  <si>
    <t xml:space="preserve">1635406515</t>
  </si>
  <si>
    <t xml:space="preserve">49</t>
  </si>
  <si>
    <t xml:space="preserve">721194104</t>
  </si>
  <si>
    <t xml:space="preserve">Vyvedení a upevnění odpadních výpustek DN 40</t>
  </si>
  <si>
    <t xml:space="preserve">1211713404</t>
  </si>
  <si>
    <t xml:space="preserve">"umyvadlo"3</t>
  </si>
  <si>
    <t xml:space="preserve">"pisoár"1</t>
  </si>
  <si>
    <t xml:space="preserve">50</t>
  </si>
  <si>
    <t xml:space="preserve">721194109</t>
  </si>
  <si>
    <t xml:space="preserve">Vyvedení a upevnění odpadních výpustek DN 100</t>
  </si>
  <si>
    <t xml:space="preserve">1550917558</t>
  </si>
  <si>
    <t xml:space="preserve">"klozet"4</t>
  </si>
  <si>
    <t xml:space="preserve">51</t>
  </si>
  <si>
    <t xml:space="preserve">721290111</t>
  </si>
  <si>
    <t xml:space="preserve">Zkouška těsnosti potrubí kanalizace vodou do DN 125</t>
  </si>
  <si>
    <t xml:space="preserve">554063132</t>
  </si>
  <si>
    <t xml:space="preserve">52</t>
  </si>
  <si>
    <t xml:space="preserve">998721312</t>
  </si>
  <si>
    <t xml:space="preserve">Přesun hmot procentní pro vnitřní kanalizaci ruční v objektech v přes 6 do 12 m</t>
  </si>
  <si>
    <t xml:space="preserve">%</t>
  </si>
  <si>
    <t xml:space="preserve">651317542</t>
  </si>
  <si>
    <t xml:space="preserve">722</t>
  </si>
  <si>
    <t xml:space="preserve">Zdravotechnika - vnitřní vodovod</t>
  </si>
  <si>
    <t xml:space="preserve">53</t>
  </si>
  <si>
    <t xml:space="preserve">722130801</t>
  </si>
  <si>
    <t xml:space="preserve">Demontáž potrubí ocelové pozinkované závitové do DN 25</t>
  </si>
  <si>
    <t xml:space="preserve">-977497680</t>
  </si>
  <si>
    <t xml:space="preserve">54</t>
  </si>
  <si>
    <t xml:space="preserve">722174022</t>
  </si>
  <si>
    <t xml:space="preserve">Potrubí vodovodní plastové PPR svar polyfuze PN 20 D 20 x 3,4 mm</t>
  </si>
  <si>
    <t xml:space="preserve">-1052950058</t>
  </si>
  <si>
    <t xml:space="preserve">55</t>
  </si>
  <si>
    <t xml:space="preserve">722174023</t>
  </si>
  <si>
    <t xml:space="preserve">Potrubí vodovodní plastové PPR svar polyfuze PN 20 D 25 x 4,2 mm</t>
  </si>
  <si>
    <t xml:space="preserve">-105891604</t>
  </si>
  <si>
    <t xml:space="preserve">56</t>
  </si>
  <si>
    <t xml:space="preserve">722181221</t>
  </si>
  <si>
    <t xml:space="preserve">Ochrana vodovodního potrubí přilepenými termoizolačními trubicemi z PE tl do 9 mm DN do 22 mm</t>
  </si>
  <si>
    <t xml:space="preserve">1149444567</t>
  </si>
  <si>
    <t xml:space="preserve">57</t>
  </si>
  <si>
    <t xml:space="preserve">722181222</t>
  </si>
  <si>
    <t xml:space="preserve">Ochrana vodovodního potrubí přilepenými termoizolačními trubicemi z PE tl do 9 mm DN do 45 mm</t>
  </si>
  <si>
    <t xml:space="preserve">-722256096</t>
  </si>
  <si>
    <t xml:space="preserve">58</t>
  </si>
  <si>
    <t xml:space="preserve">722181812</t>
  </si>
  <si>
    <t xml:space="preserve">Demontáž plstěných pásů z trub do D 50</t>
  </si>
  <si>
    <t xml:space="preserve">690664700</t>
  </si>
  <si>
    <t xml:space="preserve">59</t>
  </si>
  <si>
    <t xml:space="preserve">722190401</t>
  </si>
  <si>
    <t xml:space="preserve">Vyvedení a upevnění výpustku do DN 25</t>
  </si>
  <si>
    <t xml:space="preserve">2007459725</t>
  </si>
  <si>
    <t xml:space="preserve">"umyvadlo"3*2</t>
  </si>
  <si>
    <t xml:space="preserve">"klozet"4*1</t>
  </si>
  <si>
    <t xml:space="preserve">60</t>
  </si>
  <si>
    <t xml:space="preserve">722290226</t>
  </si>
  <si>
    <t xml:space="preserve">Zkouška těsnosti vodovodního potrubí závitového do DN 50</t>
  </si>
  <si>
    <t xml:space="preserve">1304425905</t>
  </si>
  <si>
    <t xml:space="preserve">61</t>
  </si>
  <si>
    <t xml:space="preserve">722290234</t>
  </si>
  <si>
    <t xml:space="preserve">Proplach a dezinfekce vodovodního potrubí do DN 80</t>
  </si>
  <si>
    <t xml:space="preserve">-234856308</t>
  </si>
  <si>
    <t xml:space="preserve">62</t>
  </si>
  <si>
    <t xml:space="preserve">998722312</t>
  </si>
  <si>
    <t xml:space="preserve">Přesun hmot procentní pro vnitřní vodovod ruční v objektech v přes 6 do 12 m</t>
  </si>
  <si>
    <t xml:space="preserve">-149126415</t>
  </si>
  <si>
    <t xml:space="preserve">725</t>
  </si>
  <si>
    <t xml:space="preserve">Zdravotechnika - zařizovací předměty</t>
  </si>
  <si>
    <t xml:space="preserve">63</t>
  </si>
  <si>
    <t xml:space="preserve">725110814</t>
  </si>
  <si>
    <t xml:space="preserve">Demontáž klozetu Kombi, odsávací</t>
  </si>
  <si>
    <t xml:space="preserve">soubor</t>
  </si>
  <si>
    <t xml:space="preserve">-617942380</t>
  </si>
  <si>
    <t xml:space="preserve">64</t>
  </si>
  <si>
    <t xml:space="preserve">725112022</t>
  </si>
  <si>
    <t xml:space="preserve">Klozet keramický závěsný na nosné stěny s hlubokým splachováním odpad vodorovný</t>
  </si>
  <si>
    <t xml:space="preserve">1512501007</t>
  </si>
  <si>
    <t xml:space="preserve">65</t>
  </si>
  <si>
    <t xml:space="preserve">7251120221</t>
  </si>
  <si>
    <t xml:space="preserve">Klozet keramický závěsný na nosné stěny s hlubokým splachováním odpad vodorovný pro hendikepované</t>
  </si>
  <si>
    <t xml:space="preserve">2116483025</t>
  </si>
  <si>
    <t xml:space="preserve">66</t>
  </si>
  <si>
    <t xml:space="preserve">725121529</t>
  </si>
  <si>
    <t xml:space="preserve">Pisoárový záchodek automatický s teplotním spínačem</t>
  </si>
  <si>
    <t xml:space="preserve">1359807369</t>
  </si>
  <si>
    <t xml:space="preserve">67</t>
  </si>
  <si>
    <t xml:space="preserve">725130811</t>
  </si>
  <si>
    <t xml:space="preserve">Demontáž pisoárových stání s nádrží jednodílných</t>
  </si>
  <si>
    <t xml:space="preserve">154153705</t>
  </si>
  <si>
    <t xml:space="preserve">68</t>
  </si>
  <si>
    <t xml:space="preserve">725210821</t>
  </si>
  <si>
    <t xml:space="preserve">Demontáž umyvadel bez výtokových armatur</t>
  </si>
  <si>
    <t xml:space="preserve">-1171308406</t>
  </si>
  <si>
    <t xml:space="preserve">69</t>
  </si>
  <si>
    <t xml:space="preserve">725211681</t>
  </si>
  <si>
    <t xml:space="preserve">Umyvadlo keramické bílé zdravotní (pro handicapované) šířky 640 mm připevněné na stěnu šrouby</t>
  </si>
  <si>
    <t xml:space="preserve">-1976251846</t>
  </si>
  <si>
    <t xml:space="preserve">70</t>
  </si>
  <si>
    <t xml:space="preserve">725211703</t>
  </si>
  <si>
    <t xml:space="preserve">Umývátko keramické bílé stěnové šířky 450 mm připevněné na stěnu šrouby (WC muži)</t>
  </si>
  <si>
    <t xml:space="preserve">1487247424</t>
  </si>
  <si>
    <t xml:space="preserve">71</t>
  </si>
  <si>
    <t xml:space="preserve">72521-pc1</t>
  </si>
  <si>
    <t xml:space="preserve">D+M atypické umyvadlo, WC ženy (vč.desky, baterie a integr.dávkovače mýdla), specifikace dle PD</t>
  </si>
  <si>
    <t xml:space="preserve">-1859747460</t>
  </si>
  <si>
    <t xml:space="preserve">72</t>
  </si>
  <si>
    <t xml:space="preserve">72529-pc1</t>
  </si>
  <si>
    <t xml:space="preserve">Doplňky zařízení koupelen a záchodů madlo rovné dl 800 mm</t>
  </si>
  <si>
    <t xml:space="preserve">764354251</t>
  </si>
  <si>
    <t xml:space="preserve">73</t>
  </si>
  <si>
    <t xml:space="preserve">72529-pc2</t>
  </si>
  <si>
    <t xml:space="preserve">Doplňky zařízení koupelen a záchodů madlo sklopné dl 800 mm</t>
  </si>
  <si>
    <t xml:space="preserve">632405948</t>
  </si>
  <si>
    <t xml:space="preserve">74</t>
  </si>
  <si>
    <t xml:space="preserve">725530831</t>
  </si>
  <si>
    <t xml:space="preserve">Demontáž ohřívač elektrický průtokový</t>
  </si>
  <si>
    <t xml:space="preserve">-815164033</t>
  </si>
  <si>
    <t xml:space="preserve">75</t>
  </si>
  <si>
    <t xml:space="preserve">72553-pc1</t>
  </si>
  <si>
    <t xml:space="preserve">D+M průtokový ohřívač vody pod umyvadlo</t>
  </si>
  <si>
    <t xml:space="preserve">-1816911745</t>
  </si>
  <si>
    <t xml:space="preserve">76</t>
  </si>
  <si>
    <t xml:space="preserve">725820802</t>
  </si>
  <si>
    <t xml:space="preserve">Demontáž baterie stojánkové do jednoho otvoru</t>
  </si>
  <si>
    <t xml:space="preserve">-33235308</t>
  </si>
  <si>
    <t xml:space="preserve">77</t>
  </si>
  <si>
    <t xml:space="preserve">725822611</t>
  </si>
  <si>
    <t xml:space="preserve">Baterie umyvadlová stojánková páková</t>
  </si>
  <si>
    <t xml:space="preserve">-571035628</t>
  </si>
  <si>
    <t xml:space="preserve">78</t>
  </si>
  <si>
    <t xml:space="preserve">72582-pc1</t>
  </si>
  <si>
    <t xml:space="preserve">D+M baterie umyvadlová stojánková páková pro handicapované</t>
  </si>
  <si>
    <t xml:space="preserve">-1818575446</t>
  </si>
  <si>
    <t xml:space="preserve">79</t>
  </si>
  <si>
    <t xml:space="preserve">7259-pc 1</t>
  </si>
  <si>
    <t xml:space="preserve">Demontáž koupelnových doplňků</t>
  </si>
  <si>
    <t xml:space="preserve">1304975727</t>
  </si>
  <si>
    <t xml:space="preserve">"zásobník na papír"2+1+1</t>
  </si>
  <si>
    <t xml:space="preserve">"mýdlenka"1+1++1</t>
  </si>
  <si>
    <t xml:space="preserve">"osoušeč rukou"1+1+1</t>
  </si>
  <si>
    <t xml:space="preserve">"zrcadlo"1+1+1</t>
  </si>
  <si>
    <t xml:space="preserve">80</t>
  </si>
  <si>
    <t xml:space="preserve">7259-pc 2</t>
  </si>
  <si>
    <t xml:space="preserve">D+M pisoárová stěna</t>
  </si>
  <si>
    <t xml:space="preserve">-713742272</t>
  </si>
  <si>
    <t xml:space="preserve">81</t>
  </si>
  <si>
    <t xml:space="preserve">998725312</t>
  </si>
  <si>
    <t xml:space="preserve">Přesun hmot procentní pro zařizovací předměty ruční v objektech v přes 6 do 12 m</t>
  </si>
  <si>
    <t xml:space="preserve">-1628456335</t>
  </si>
  <si>
    <t xml:space="preserve">726</t>
  </si>
  <si>
    <t xml:space="preserve">Zdravotechnika - předstěnové instalace</t>
  </si>
  <si>
    <t xml:space="preserve">82</t>
  </si>
  <si>
    <t xml:space="preserve">726111031</t>
  </si>
  <si>
    <t xml:space="preserve">D+M předstěnový modul pro závěsný klozet s ovládáním zepředu včetně ovládacího tlačítka</t>
  </si>
  <si>
    <t xml:space="preserve">1966179682</t>
  </si>
  <si>
    <t xml:space="preserve">83</t>
  </si>
  <si>
    <t xml:space="preserve">998726312</t>
  </si>
  <si>
    <t xml:space="preserve">Přesun hmot procentní pro instalační prefabrikáty ruční v objektech v přes 6 do 12 m</t>
  </si>
  <si>
    <t xml:space="preserve">1697124275</t>
  </si>
  <si>
    <t xml:space="preserve">741</t>
  </si>
  <si>
    <t xml:space="preserve">Elektroinstalace - silnoproud</t>
  </si>
  <si>
    <t xml:space="preserve">84</t>
  </si>
  <si>
    <t xml:space="preserve">741110041</t>
  </si>
  <si>
    <t xml:space="preserve">Montáž trubka plastová ohebná D přes 11 do 23 mm uložená pevně</t>
  </si>
  <si>
    <t xml:space="preserve">264892268</t>
  </si>
  <si>
    <t xml:space="preserve">85</t>
  </si>
  <si>
    <t xml:space="preserve">M</t>
  </si>
  <si>
    <t xml:space="preserve">34571063</t>
  </si>
  <si>
    <t xml:space="preserve">trubka elektroinstalační ohebná z PVC (ČSN) 2323</t>
  </si>
  <si>
    <t xml:space="preserve">-1225649011</t>
  </si>
  <si>
    <t xml:space="preserve">86</t>
  </si>
  <si>
    <t xml:space="preserve">741112001</t>
  </si>
  <si>
    <t xml:space="preserve">Montáž krabice zapuštěná plastová kruhová</t>
  </si>
  <si>
    <t xml:space="preserve">1990261897</t>
  </si>
  <si>
    <t xml:space="preserve">87</t>
  </si>
  <si>
    <t xml:space="preserve">34571512</t>
  </si>
  <si>
    <t xml:space="preserve">krabice přístrojová instalační 500V, 71x71x42mm</t>
  </si>
  <si>
    <t xml:space="preserve">173690284</t>
  </si>
  <si>
    <t xml:space="preserve">88</t>
  </si>
  <si>
    <t xml:space="preserve">34571532</t>
  </si>
  <si>
    <t xml:space="preserve">krabice přístrojová odbočná s víčkem z PH, 107x107mm, hloubka 50mm</t>
  </si>
  <si>
    <t xml:space="preserve">-1233631940</t>
  </si>
  <si>
    <t xml:space="preserve">89</t>
  </si>
  <si>
    <t xml:space="preserve">34571563</t>
  </si>
  <si>
    <t xml:space="preserve">rozvodka krabicová z PH s víčkem a svorkovnicí krabicovou šroubovací s vodiči 20x4mm2, D 103mmx50mm</t>
  </si>
  <si>
    <t xml:space="preserve">-163171476</t>
  </si>
  <si>
    <t xml:space="preserve">90</t>
  </si>
  <si>
    <t xml:space="preserve">741120301</t>
  </si>
  <si>
    <t xml:space="preserve">Montáž vodič Cu izolovaný plný a laněný s PVC pláštěm žíla 0,55-16 mm2 pevně (CY, CHAH-R(V))</t>
  </si>
  <si>
    <t xml:space="preserve">-1409885168</t>
  </si>
  <si>
    <t xml:space="preserve">91</t>
  </si>
  <si>
    <t xml:space="preserve">34140841</t>
  </si>
  <si>
    <t xml:space="preserve">vodič izolovaný s Cu jádrem 2,50mm2</t>
  </si>
  <si>
    <t xml:space="preserve">1779720814</t>
  </si>
  <si>
    <t xml:space="preserve">92</t>
  </si>
  <si>
    <t xml:space="preserve">741122611</t>
  </si>
  <si>
    <t xml:space="preserve">Montáž kabel Cu plný kulatý žíla 3x1,5 až 6 mm2 uložený pevně (CYKY)</t>
  </si>
  <si>
    <t xml:space="preserve">783392329</t>
  </si>
  <si>
    <t xml:space="preserve">93</t>
  </si>
  <si>
    <t xml:space="preserve">34111030</t>
  </si>
  <si>
    <t xml:space="preserve">kabel silový s Cu jádrem 1kV 3x1,5mm2</t>
  </si>
  <si>
    <t xml:space="preserve">1542142098</t>
  </si>
  <si>
    <t xml:space="preserve">94</t>
  </si>
  <si>
    <t xml:space="preserve">34111036</t>
  </si>
  <si>
    <t xml:space="preserve">kabel silový s Cu jádrem 1kV 3x2,5mm2</t>
  </si>
  <si>
    <t xml:space="preserve">-1638088074</t>
  </si>
  <si>
    <t xml:space="preserve">95</t>
  </si>
  <si>
    <t xml:space="preserve">741130001</t>
  </si>
  <si>
    <t xml:space="preserve">Ukončení vodič izolovaný do 2,5mm2 v rozváděči nebo na přístroji</t>
  </si>
  <si>
    <t xml:space="preserve">-995235748</t>
  </si>
  <si>
    <t xml:space="preserve">96</t>
  </si>
  <si>
    <t xml:space="preserve">741310001</t>
  </si>
  <si>
    <t xml:space="preserve">Montáž vypínač nástěnný 1-jednopólový prostředí normální</t>
  </si>
  <si>
    <t xml:space="preserve">1897567148</t>
  </si>
  <si>
    <t xml:space="preserve">97</t>
  </si>
  <si>
    <t xml:space="preserve">34535515</t>
  </si>
  <si>
    <t xml:space="preserve">spínač jednopólový 10A bílý</t>
  </si>
  <si>
    <t xml:space="preserve">1660641793</t>
  </si>
  <si>
    <t xml:space="preserve">98</t>
  </si>
  <si>
    <t xml:space="preserve">741313001</t>
  </si>
  <si>
    <t xml:space="preserve">Montáž zásuvka (polo)zapuštěná bezšroubové připojení 2P+PE se zapojením vodičů</t>
  </si>
  <si>
    <t xml:space="preserve">-1886284706</t>
  </si>
  <si>
    <t xml:space="preserve">99</t>
  </si>
  <si>
    <t xml:space="preserve">34555103</t>
  </si>
  <si>
    <t xml:space="preserve">zásuvka 1násobná 16A bílý</t>
  </si>
  <si>
    <t xml:space="preserve">-1286938847</t>
  </si>
  <si>
    <t xml:space="preserve">100</t>
  </si>
  <si>
    <t xml:space="preserve">741810001</t>
  </si>
  <si>
    <t xml:space="preserve">Celková prohlídka elektrického rozvodu a zařízení do 100 000,- Kč</t>
  </si>
  <si>
    <t xml:space="preserve">-1512342522</t>
  </si>
  <si>
    <t xml:space="preserve">101</t>
  </si>
  <si>
    <t xml:space="preserve">741811011</t>
  </si>
  <si>
    <t xml:space="preserve">Kontrola rozvaděč nn silový hmotnosti do 200 kg</t>
  </si>
  <si>
    <t xml:space="preserve">1525696423</t>
  </si>
  <si>
    <t xml:space="preserve">102</t>
  </si>
  <si>
    <t xml:space="preserve">7418-pc 1</t>
  </si>
  <si>
    <t xml:space="preserve">D+M svítidlo se senzorem pohybu vč. zdroje a recyklačních poplatků</t>
  </si>
  <si>
    <t xml:space="preserve">851466717</t>
  </si>
  <si>
    <t xml:space="preserve">"WC ženy"3</t>
  </si>
  <si>
    <t xml:space="preserve">"WC muži"3</t>
  </si>
  <si>
    <t xml:space="preserve">"WC invalidé"2</t>
  </si>
  <si>
    <t xml:space="preserve">103</t>
  </si>
  <si>
    <t xml:space="preserve">7418-pc 2</t>
  </si>
  <si>
    <t xml:space="preserve">Drobný pomocný instalační materiál (objímky, svorky, sádra, aj.)</t>
  </si>
  <si>
    <t xml:space="preserve">473980152</t>
  </si>
  <si>
    <t xml:space="preserve">104</t>
  </si>
  <si>
    <t xml:space="preserve">7418-pc 3</t>
  </si>
  <si>
    <t xml:space="preserve">Úprava stávajícího rozvaděče</t>
  </si>
  <si>
    <t xml:space="preserve">524411847</t>
  </si>
  <si>
    <t xml:space="preserve">105</t>
  </si>
  <si>
    <t xml:space="preserve">7418-pc 4</t>
  </si>
  <si>
    <t xml:space="preserve">D+M svítidlo nad umyvadlem</t>
  </si>
  <si>
    <t xml:space="preserve">-378821684</t>
  </si>
  <si>
    <t xml:space="preserve">"WC ženy"1</t>
  </si>
  <si>
    <t xml:space="preserve">"WC muži"1</t>
  </si>
  <si>
    <t xml:space="preserve">"WC invalidé"1</t>
  </si>
  <si>
    <t xml:space="preserve">106</t>
  </si>
  <si>
    <t xml:space="preserve">998741312</t>
  </si>
  <si>
    <t xml:space="preserve">Přesun hmot procentní pro silnoproud ruční v objektech v přes 6 do 12 m</t>
  </si>
  <si>
    <t xml:space="preserve">94455816</t>
  </si>
  <si>
    <t xml:space="preserve">751</t>
  </si>
  <si>
    <t xml:space="preserve">Vzduchotechnika</t>
  </si>
  <si>
    <t xml:space="preserve">107</t>
  </si>
  <si>
    <t xml:space="preserve">751111011</t>
  </si>
  <si>
    <t xml:space="preserve">Mtž vent ax ntl nástěnného základního D do 100 mm</t>
  </si>
  <si>
    <t xml:space="preserve">-1513913605</t>
  </si>
  <si>
    <t xml:space="preserve">108</t>
  </si>
  <si>
    <t xml:space="preserve">4291-pc 1</t>
  </si>
  <si>
    <t xml:space="preserve">ventilátor axiální stěnový s nastavitelným doběhem D 100mm 25W IP44</t>
  </si>
  <si>
    <t xml:space="preserve">-40668057</t>
  </si>
  <si>
    <t xml:space="preserve">109</t>
  </si>
  <si>
    <t xml:space="preserve">751111811</t>
  </si>
  <si>
    <t xml:space="preserve">Demontáž ventilátoru axiálního nízkotlakého kruhové potrubí D do 200 mm</t>
  </si>
  <si>
    <t xml:space="preserve">1326166443</t>
  </si>
  <si>
    <t xml:space="preserve">110</t>
  </si>
  <si>
    <t xml:space="preserve">751510041</t>
  </si>
  <si>
    <t xml:space="preserve">Vzduchotechnické potrubí pozink kruhové spirálně vinuté D do 100 mm</t>
  </si>
  <si>
    <t xml:space="preserve">-653357413</t>
  </si>
  <si>
    <t xml:space="preserve">111</t>
  </si>
  <si>
    <t xml:space="preserve">751514761</t>
  </si>
  <si>
    <t xml:space="preserve">Mtž protidešťové stříšky plech potrubí kruhové s přírubou D do 100 mm</t>
  </si>
  <si>
    <t xml:space="preserve">-1576942283</t>
  </si>
  <si>
    <t xml:space="preserve">112</t>
  </si>
  <si>
    <t xml:space="preserve">4297-pc 1</t>
  </si>
  <si>
    <t xml:space="preserve">žaluzie protidešťové plast kruhová na potrubí D100 se síťkou proti hmyzu</t>
  </si>
  <si>
    <t xml:space="preserve">200580195</t>
  </si>
  <si>
    <t xml:space="preserve">113</t>
  </si>
  <si>
    <t xml:space="preserve">998751311</t>
  </si>
  <si>
    <t xml:space="preserve">Přesun hmot procentní pro vzduchotechniku ruční v objektech v do 12 m</t>
  </si>
  <si>
    <t xml:space="preserve">-1210185368</t>
  </si>
  <si>
    <t xml:space="preserve">763</t>
  </si>
  <si>
    <t xml:space="preserve">Konstrukce suché výstavby</t>
  </si>
  <si>
    <t xml:space="preserve">114</t>
  </si>
  <si>
    <t xml:space="preserve">763131471</t>
  </si>
  <si>
    <t xml:space="preserve">SDK podhled deska 1xDFH2 12,5 bez izolace dvouvrstvá spodní kce profil CD+UD REI do 120</t>
  </si>
  <si>
    <t xml:space="preserve">-1352064354</t>
  </si>
  <si>
    <t xml:space="preserve">115</t>
  </si>
  <si>
    <t xml:space="preserve">763131714</t>
  </si>
  <si>
    <t xml:space="preserve">SDK podhled základní penetrační nátěr</t>
  </si>
  <si>
    <t xml:space="preserve">-1748951477</t>
  </si>
  <si>
    <t xml:space="preserve">116</t>
  </si>
  <si>
    <t xml:space="preserve">763131751</t>
  </si>
  <si>
    <t xml:space="preserve">Montáž parotěsné zábrany do SDK podhledu</t>
  </si>
  <si>
    <t xml:space="preserve">862776295</t>
  </si>
  <si>
    <t xml:space="preserve">117</t>
  </si>
  <si>
    <t xml:space="preserve">JTA.JFN110SP</t>
  </si>
  <si>
    <t xml:space="preserve">folie nehořlavá parotěsná JUTAFOL N Speciál 110g/m2</t>
  </si>
  <si>
    <t xml:space="preserve">-58233656</t>
  </si>
  <si>
    <t xml:space="preserve">16,4*1,1 'Přepočtené koeficientem množství</t>
  </si>
  <si>
    <t xml:space="preserve">118</t>
  </si>
  <si>
    <t xml:space="preserve">763131761</t>
  </si>
  <si>
    <t xml:space="preserve">Příplatek k SDK podhledu za plochu do 3 m2 jednotlivě</t>
  </si>
  <si>
    <t xml:space="preserve">42383254</t>
  </si>
  <si>
    <t xml:space="preserve">119</t>
  </si>
  <si>
    <t xml:space="preserve">763232811</t>
  </si>
  <si>
    <t xml:space="preserve">Demontáž desek jednoduché opláštění sádrovláknitý podhled</t>
  </si>
  <si>
    <t xml:space="preserve">-1993135052</t>
  </si>
  <si>
    <t xml:space="preserve">2,95+1,3+4,35+1,4+1,5+4,9</t>
  </si>
  <si>
    <t xml:space="preserve">120</t>
  </si>
  <si>
    <t xml:space="preserve">998763311</t>
  </si>
  <si>
    <t xml:space="preserve">Přesun hmot procentní pro dřevostavby ruční v objektech v přes 6 do 12 m</t>
  </si>
  <si>
    <t xml:space="preserve">-567898065</t>
  </si>
  <si>
    <t xml:space="preserve">766</t>
  </si>
  <si>
    <t xml:space="preserve">Konstrukce truhlářské</t>
  </si>
  <si>
    <t xml:space="preserve">121</t>
  </si>
  <si>
    <t xml:space="preserve">766660001</t>
  </si>
  <si>
    <t xml:space="preserve">Montáž dveřních křídel otvíravých jednokřídlových š do 0,8 m do ocelové zárubně</t>
  </si>
  <si>
    <t xml:space="preserve">2117708214</t>
  </si>
  <si>
    <t xml:space="preserve">0+1+1</t>
  </si>
  <si>
    <t xml:space="preserve">122</t>
  </si>
  <si>
    <t xml:space="preserve">MSN-PC 1</t>
  </si>
  <si>
    <t xml:space="preserve">dveře interiérové jednokřídlé,bílé, hladké, 80x197 včetně kování,klik a zámku s popisem dveří (ženy,muži)-přeměřit na stavbě</t>
  </si>
  <si>
    <t xml:space="preserve">1371683814</t>
  </si>
  <si>
    <t xml:space="preserve">123</t>
  </si>
  <si>
    <t xml:space="preserve">MSN-pc  2</t>
  </si>
  <si>
    <t xml:space="preserve">D+m Urinál-pisoárová zástěna HPL tl.12mm v kombinaci s nerezovými doplnky</t>
  </si>
  <si>
    <t xml:space="preserve">-111843969</t>
  </si>
  <si>
    <t xml:space="preserve">124</t>
  </si>
  <si>
    <t xml:space="preserve">MSN-pc  3</t>
  </si>
  <si>
    <t xml:space="preserve">D+m dělících stěn ze systémových kompaktních desek Comfort nerez tl.10/12mm,v=2000mm. Nerezové nožičky .Kliky s ukazatelem volno/obsazeno.Dl.cca 3,3m včetně dveří 3x 600/1970mm-nutno přeměřit na stavbě</t>
  </si>
  <si>
    <t xml:space="preserve">kompl</t>
  </si>
  <si>
    <t xml:space="preserve">1491629710</t>
  </si>
  <si>
    <t xml:space="preserve">125</t>
  </si>
  <si>
    <t xml:space="preserve">766660002</t>
  </si>
  <si>
    <t xml:space="preserve">Montáž dveřních křídel otvíravých jednokřídlových š přes 0,8 m do ocelové zárubně</t>
  </si>
  <si>
    <t xml:space="preserve">1299069825</t>
  </si>
  <si>
    <t xml:space="preserve">126</t>
  </si>
  <si>
    <t xml:space="preserve">MSN-PC 4</t>
  </si>
  <si>
    <t xml:space="preserve">dveře interiérové jednokřídlé, hladké, 90x197 včetně kování,klik a zámku s popisem dveří (invalidi)+madlo, přeměřit na stavbě</t>
  </si>
  <si>
    <t xml:space="preserve">-821422674</t>
  </si>
  <si>
    <t xml:space="preserve">127</t>
  </si>
  <si>
    <t xml:space="preserve">998766312</t>
  </si>
  <si>
    <t xml:space="preserve">Přesun hmot procentní pro kce truhlářské ruční v objektech v přes 6 do 12 m</t>
  </si>
  <si>
    <t xml:space="preserve">-1384033469</t>
  </si>
  <si>
    <t xml:space="preserve">767</t>
  </si>
  <si>
    <t xml:space="preserve">Konstrukce zámečnické</t>
  </si>
  <si>
    <t xml:space="preserve">128</t>
  </si>
  <si>
    <t xml:space="preserve">767-pc 1</t>
  </si>
  <si>
    <t xml:space="preserve">Oprava zárubně nebo výměna-prohlídka na stavbě</t>
  </si>
  <si>
    <t xml:space="preserve">-1652344494</t>
  </si>
  <si>
    <t xml:space="preserve">129</t>
  </si>
  <si>
    <t xml:space="preserve">998767312</t>
  </si>
  <si>
    <t xml:space="preserve">Přesun hmot procentní pro zámečnické konstrukce ruční v objektech v přes 6 do 12 m</t>
  </si>
  <si>
    <t xml:space="preserve">1476625860</t>
  </si>
  <si>
    <t xml:space="preserve">771</t>
  </si>
  <si>
    <t xml:space="preserve">Podlahy z dlaždic</t>
  </si>
  <si>
    <t xml:space="preserve">130</t>
  </si>
  <si>
    <t xml:space="preserve">771121011</t>
  </si>
  <si>
    <t xml:space="preserve">Nátěr penetrační na podlahu</t>
  </si>
  <si>
    <t xml:space="preserve">976307102</t>
  </si>
  <si>
    <t xml:space="preserve">2,95+1,3+4,35+1,4+1,5+4,85</t>
  </si>
  <si>
    <t xml:space="preserve">131</t>
  </si>
  <si>
    <t xml:space="preserve">771151012</t>
  </si>
  <si>
    <t xml:space="preserve">Samonivelační stěrka podlah pevnosti 20 MPa tl 5 mm</t>
  </si>
  <si>
    <t xml:space="preserve">CS ÚRS 2020 01</t>
  </si>
  <si>
    <t xml:space="preserve">1173871810</t>
  </si>
  <si>
    <t xml:space="preserve">132</t>
  </si>
  <si>
    <t xml:space="preserve">771574413</t>
  </si>
  <si>
    <t xml:space="preserve">Montáž podlah keramických hladkých lepených cementovým flexibilním lepidlem přes 2 do 4 ks/m2</t>
  </si>
  <si>
    <t xml:space="preserve">-420937398</t>
  </si>
  <si>
    <t xml:space="preserve">16,35</t>
  </si>
  <si>
    <t xml:space="preserve">133</t>
  </si>
  <si>
    <t xml:space="preserve">59761136</t>
  </si>
  <si>
    <t xml:space="preserve">dlažba keramická slinutá mrazuvzdorná povrch hladký/lesklý tl do 10mm přes 2 do 4ks/m2</t>
  </si>
  <si>
    <t xml:space="preserve">1745039298</t>
  </si>
  <si>
    <t xml:space="preserve">16,35*1,15 'Přepočtené koeficientem množství</t>
  </si>
  <si>
    <t xml:space="preserve">134</t>
  </si>
  <si>
    <t xml:space="preserve">771577111</t>
  </si>
  <si>
    <t xml:space="preserve">Příplatek k montáži podlah keramických lepených flexibilním lepidlem za plochu do 5 m2</t>
  </si>
  <si>
    <t xml:space="preserve">-1166196520</t>
  </si>
  <si>
    <t xml:space="preserve">135</t>
  </si>
  <si>
    <t xml:space="preserve">771577114</t>
  </si>
  <si>
    <t xml:space="preserve">Příplatek k montáži podlah keramických lepených flexibilním lepidlem za spárování tmelem dvousložkovým</t>
  </si>
  <si>
    <t xml:space="preserve">-1842312247</t>
  </si>
  <si>
    <t xml:space="preserve">136</t>
  </si>
  <si>
    <t xml:space="preserve">771577156</t>
  </si>
  <si>
    <t xml:space="preserve">Příplatek k montáži podlah keramických do malty za pokládku na koso</t>
  </si>
  <si>
    <t xml:space="preserve">1688751872</t>
  </si>
  <si>
    <t xml:space="preserve">137</t>
  </si>
  <si>
    <t xml:space="preserve">771591112</t>
  </si>
  <si>
    <t xml:space="preserve">Izolace pod dlažbu nátěrem nebo stěrkou ve dvou vrstvách</t>
  </si>
  <si>
    <t xml:space="preserve">-1341056775</t>
  </si>
  <si>
    <t xml:space="preserve">16,3+(9,8+14,17+9,9)*0,1</t>
  </si>
  <si>
    <t xml:space="preserve">138</t>
  </si>
  <si>
    <t xml:space="preserve">771591115R</t>
  </si>
  <si>
    <t xml:space="preserve">Spára podlaha-stěna silikonem</t>
  </si>
  <si>
    <t xml:space="preserve">587465847</t>
  </si>
  <si>
    <t xml:space="preserve">"invalidi"(1,8+0,85+0,75+1,2+5,2)</t>
  </si>
  <si>
    <t xml:space="preserve">"ženy"0,8+1,4+0,8*2+1,7+0,95+1,07+0,9+1,55+1,15+1,15+1,9</t>
  </si>
  <si>
    <t xml:space="preserve">"muži"2,45+1,5+0,9+2,85+1,1+1,1</t>
  </si>
  <si>
    <t xml:space="preserve">139</t>
  </si>
  <si>
    <t xml:space="preserve">998771312</t>
  </si>
  <si>
    <t xml:space="preserve">Přesun hmot procentní pro podlahy z dlaždic ruční v objektech v přes 6 do 12 m</t>
  </si>
  <si>
    <t xml:space="preserve">39487605</t>
  </si>
  <si>
    <t xml:space="preserve">781</t>
  </si>
  <si>
    <t xml:space="preserve">Dokončovací práce - obklady</t>
  </si>
  <si>
    <t xml:space="preserve">140</t>
  </si>
  <si>
    <t xml:space="preserve">781121011</t>
  </si>
  <si>
    <t xml:space="preserve">Nátěr penetrační na stěnu</t>
  </si>
  <si>
    <t xml:space="preserve">1456302276</t>
  </si>
  <si>
    <t xml:space="preserve">"6"(1,8+0,85+0,75+1,2+4,5)*2,95-0,9*2,0</t>
  </si>
  <si>
    <t xml:space="preserve">"5"(1,7+0,88*2+0,8)*2,95</t>
  </si>
  <si>
    <t xml:space="preserve">"4"(1,1+0,9+1,5)*2,95</t>
  </si>
  <si>
    <t xml:space="preserve">"3"(1,9+1,15+1,15+0,8+0,55+0,8)*2,95-0,8*2,0</t>
  </si>
  <si>
    <t xml:space="preserve">"2"(0,85+1,5*2)*2,95</t>
  </si>
  <si>
    <t xml:space="preserve">"1"(2,45+1,1+1,1+1,5)*2,95-0,8*2,0</t>
  </si>
  <si>
    <t xml:space="preserve">141</t>
  </si>
  <si>
    <t xml:space="preserve">781131112</t>
  </si>
  <si>
    <t xml:space="preserve">Izolace pod obklad nátěrem nebo stěrkou ve dvou vrstvách</t>
  </si>
  <si>
    <t xml:space="preserve">-1382300221</t>
  </si>
  <si>
    <t xml:space="preserve">"6"1,2*1,5+"ženy"(0,8+0,5)*1,5+"muži"(1,2*1,5)+0,8*2,0</t>
  </si>
  <si>
    <t xml:space="preserve">142</t>
  </si>
  <si>
    <t xml:space="preserve">781472214</t>
  </si>
  <si>
    <t xml:space="preserve">Montáž obkladů keramických hladkých lepených cementovým flexibilním lepidlem přes 4 do 6 ks/m2</t>
  </si>
  <si>
    <t xml:space="preserve">920488187</t>
  </si>
  <si>
    <t xml:space="preserve">143</t>
  </si>
  <si>
    <t xml:space="preserve">59761707</t>
  </si>
  <si>
    <t xml:space="preserve">obklad keramický nemrazuvzdorný povrch hladký/lesklý tl do 10mm přes 4 do 6ks/m2</t>
  </si>
  <si>
    <t xml:space="preserve">-1353290255</t>
  </si>
  <si>
    <t xml:space="preserve">92,971*1,15 'Přepočtené koeficientem množství</t>
  </si>
  <si>
    <t xml:space="preserve">144</t>
  </si>
  <si>
    <t xml:space="preserve">781477111</t>
  </si>
  <si>
    <t xml:space="preserve">Příplatek k montáži obkladů vnitřních keramických hladkých za plochu do 10 m2</t>
  </si>
  <si>
    <t xml:space="preserve">-1069795296</t>
  </si>
  <si>
    <t xml:space="preserve">145</t>
  </si>
  <si>
    <t xml:space="preserve">781477114</t>
  </si>
  <si>
    <t xml:space="preserve">Příplatek k montáži obkladů vnitřních keramických hladkých za spárování tmelem dvousložkovým</t>
  </si>
  <si>
    <t xml:space="preserve">-968498793</t>
  </si>
  <si>
    <t xml:space="preserve">146</t>
  </si>
  <si>
    <t xml:space="preserve">781495115</t>
  </si>
  <si>
    <t xml:space="preserve">Spára stěna,stěna silikonem</t>
  </si>
  <si>
    <t xml:space="preserve">-664180156</t>
  </si>
  <si>
    <t xml:space="preserve">3,0*(7+14+8)</t>
  </si>
  <si>
    <t xml:space="preserve">147</t>
  </si>
  <si>
    <t xml:space="preserve">998781312</t>
  </si>
  <si>
    <t xml:space="preserve">Přesun hmot procentní pro obklady keramické ruční v objektech v přes 6 do 12 m</t>
  </si>
  <si>
    <t xml:space="preserve">1164292406</t>
  </si>
  <si>
    <t xml:space="preserve">783</t>
  </si>
  <si>
    <t xml:space="preserve">Dokončovací práce - nátěry</t>
  </si>
  <si>
    <t xml:space="preserve">148</t>
  </si>
  <si>
    <t xml:space="preserve">783301303</t>
  </si>
  <si>
    <t xml:space="preserve">Bezoplachové odrezivění zámečnických konstrukcí</t>
  </si>
  <si>
    <t xml:space="preserve">618806544</t>
  </si>
  <si>
    <t xml:space="preserve">4,8*0,25*2+4,9*0,25</t>
  </si>
  <si>
    <t xml:space="preserve">149</t>
  </si>
  <si>
    <t xml:space="preserve">783306801</t>
  </si>
  <si>
    <t xml:space="preserve">Odstranění nátěru ze zámečnických konstrukcí obroušením</t>
  </si>
  <si>
    <t xml:space="preserve">486875570</t>
  </si>
  <si>
    <t xml:space="preserve">150</t>
  </si>
  <si>
    <t xml:space="preserve">783314201</t>
  </si>
  <si>
    <t xml:space="preserve">Základní antikorozní jednonásobný syntetický standardní nátěr zámečnických konstrukcí</t>
  </si>
  <si>
    <t xml:space="preserve">2121730764</t>
  </si>
  <si>
    <t xml:space="preserve">151</t>
  </si>
  <si>
    <t xml:space="preserve">783315101</t>
  </si>
  <si>
    <t xml:space="preserve">Mezinátěr jednonásobný syntetický standardní zámečnických konstrukcí</t>
  </si>
  <si>
    <t xml:space="preserve">172436594</t>
  </si>
  <si>
    <t xml:space="preserve">152</t>
  </si>
  <si>
    <t xml:space="preserve">783317101</t>
  </si>
  <si>
    <t xml:space="preserve">Krycí jednonásobný syntetický standardní nátěr zámečnických konstrukcí</t>
  </si>
  <si>
    <t xml:space="preserve">-578299468</t>
  </si>
  <si>
    <t xml:space="preserve">153</t>
  </si>
  <si>
    <t xml:space="preserve">783342101</t>
  </si>
  <si>
    <t xml:space="preserve">Tmelení včetně přebroušení zámečnických konstrukcí polyuretanovým tmelem</t>
  </si>
  <si>
    <t xml:space="preserve">-220245366</t>
  </si>
  <si>
    <t xml:space="preserve">784</t>
  </si>
  <si>
    <t xml:space="preserve">Dokončovací práce - malby</t>
  </si>
  <si>
    <t xml:space="preserve">154</t>
  </si>
  <si>
    <t xml:space="preserve">784221101</t>
  </si>
  <si>
    <t xml:space="preserve">Dvojnásobné bílé malby ze směsí za sucha dobře otěruvzdorných v místnostech do 3,80 m</t>
  </si>
  <si>
    <t xml:space="preserve">-850284882</t>
  </si>
  <si>
    <t xml:space="preserve">HZS</t>
  </si>
  <si>
    <t xml:space="preserve">Hodinové zúčtovací sazby</t>
  </si>
  <si>
    <t xml:space="preserve">155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</si>
  <si>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</si>
  <si>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</si>
  <si>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</si>
  <si>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</si>
  <si>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-2134642335</t>
  </si>
  <si>
    <t xml:space="preserve">"vyhledání nápojných míst"8</t>
  </si>
  <si>
    <t xml:space="preserve">156</t>
  </si>
  <si>
    <t xml:space="preserve">HZS2221</t>
  </si>
  <si>
    <t xml:space="preserve">Hodinová zúčtovací sazba elektrikář</t>
  </si>
  <si>
    <t xml:space="preserve">1923731347</t>
  </si>
  <si>
    <t xml:space="preserve">"demontáž stávající instalace"12</t>
  </si>
  <si>
    <t xml:space="preserve">"vyhledání nápojných míst"4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</si>
  <si>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</si>
  <si>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</si>
  <si>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</si>
  <si>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</si>
  <si>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157</t>
  </si>
  <si>
    <t xml:space="preserve">030001000</t>
  </si>
  <si>
    <t xml:space="preserve">1024</t>
  </si>
  <si>
    <t xml:space="preserve">343892442</t>
  </si>
  <si>
    <t xml:space="preserve">VRN6</t>
  </si>
  <si>
    <t xml:space="preserve">Územní vlivy</t>
  </si>
  <si>
    <t xml:space="preserve">158</t>
  </si>
  <si>
    <t xml:space="preserve">062002000</t>
  </si>
  <si>
    <t xml:space="preserve">Ztížené dopravní podmínky</t>
  </si>
  <si>
    <t xml:space="preserve">-1665470635</t>
  </si>
  <si>
    <t xml:space="preserve">VRN7</t>
  </si>
  <si>
    <t xml:space="preserve">Provozní vlivy</t>
  </si>
  <si>
    <t xml:space="preserve">159</t>
  </si>
  <si>
    <t xml:space="preserve">073002000</t>
  </si>
  <si>
    <t xml:space="preserve">Ztížený pohyb vozidel v centrech měst</t>
  </si>
  <si>
    <t xml:space="preserve">893842413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</si>
</sst>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husova5VerWC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sociálních zařízení pro veřejnost v 1 podlaží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5,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9. 12. 2024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SmBrno,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50, 671 75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671 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'husova5VerWC - Oprava soc...'!J28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'husova5VerWC - Oprava soc...'!P138</f>
        <v>0</v>
      </c>
      <c r="AV95" s="94" t="n">
        <f aca="false">'husova5VerWC - Oprava soc...'!J31</f>
        <v>0</v>
      </c>
      <c r="AW95" s="94" t="n">
        <f aca="false">'husova5VerWC - Oprava soc...'!J32</f>
        <v>0</v>
      </c>
      <c r="AX95" s="94" t="n">
        <f aca="false">'husova5VerWC - Oprava soc...'!J33</f>
        <v>0</v>
      </c>
      <c r="AY95" s="94" t="n">
        <f aca="false">'husova5VerWC - Oprava soc...'!J34</f>
        <v>0</v>
      </c>
      <c r="AZ95" s="94" t="n">
        <f aca="false">'husova5VerWC - Oprava soc...'!F31</f>
        <v>0</v>
      </c>
      <c r="BA95" s="94" t="n">
        <f aca="false">'husova5VerWC - Oprava soc...'!F32</f>
        <v>0</v>
      </c>
      <c r="BB95" s="94" t="n">
        <f aca="false">'husova5VerWC - Oprava soc...'!F33</f>
        <v>0</v>
      </c>
      <c r="BC95" s="94" t="n">
        <f aca="false">'husova5VerWC - Oprava soc...'!F34</f>
        <v>0</v>
      </c>
      <c r="BD95" s="96" t="n">
        <f aca="false">'husova5VerWC - Oprava soc...'!F35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5VerWC - Oprava soc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32"/>
  <sheetViews>
    <sheetView showFormulas="false" showGridLines="false" showRowColHeaders="true" showZeros="true" rightToLeft="false" tabSelected="true" showOutlineSymbols="true" defaultGridColor="true" view="normal" topLeftCell="A411" colorId="64" zoomScale="100" zoomScaleNormal="100" zoomScalePageLayoutView="100" workbookViewId="0">
      <selection pane="topLeft" activeCell="K427" activeCellId="0" sqref="K42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9. 12. 2024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ROUND((SUM(BE138:BE431)),  2)</f>
        <v>0</v>
      </c>
      <c r="G31" s="22"/>
      <c r="H31" s="22"/>
      <c r="I31" s="112" t="n">
        <v>0.21</v>
      </c>
      <c r="J31" s="111" t="n">
        <f aca="false">ROUND(((SUM(BE138:BE431))*I31),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ROUND((SUM(BF138:BF431)),  2)</f>
        <v>0</v>
      </c>
      <c r="G32" s="22"/>
      <c r="H32" s="22"/>
      <c r="I32" s="112" t="n">
        <v>0.12</v>
      </c>
      <c r="J32" s="111" t="n">
        <f aca="false">ROUND(((SUM(BF138:BF431))*I32),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ROUND((SUM(BG138:BG431)),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ROUND((SUM(BH138:BH431)),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ROUND((SUM(BI138:BI431)),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sociálních zařízení pro veřejnost v 1 podlaží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5, Brno</v>
      </c>
      <c r="G87" s="22"/>
      <c r="H87" s="22"/>
      <c r="I87" s="15" t="s">
        <v>21</v>
      </c>
      <c r="J87" s="101" t="str">
        <f aca="false">IF(J10="","",J10)</f>
        <v>9. 12. 2024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SmBrno, OSM Husova 3, Brno</v>
      </c>
      <c r="G89" s="22"/>
      <c r="H89" s="22"/>
      <c r="I89" s="15" t="s">
        <v>29</v>
      </c>
      <c r="J89" s="121" t="str">
        <f aca="false">E19</f>
        <v>Radka Volková, Loděnice 50, 671 75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Volková, Loděnice 50, 671 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J139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J140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J142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J150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J181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J232</f>
        <v>0</v>
      </c>
      <c r="L100" s="131"/>
    </row>
    <row r="101" s="130" customFormat="true" ht="19.9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J238</f>
        <v>0</v>
      </c>
      <c r="L101" s="131"/>
    </row>
    <row r="102" s="125" customFormat="true" ht="24.95" hidden="false" customHeight="true" outlineLevel="0" collapsed="false">
      <c r="B102" s="126"/>
      <c r="D102" s="127" t="s">
        <v>95</v>
      </c>
      <c r="E102" s="128"/>
      <c r="F102" s="128"/>
      <c r="G102" s="128"/>
      <c r="H102" s="128"/>
      <c r="I102" s="128"/>
      <c r="J102" s="129" t="n">
        <f aca="false">J240</f>
        <v>0</v>
      </c>
      <c r="L102" s="126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J241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J259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J274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J299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J302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J334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J342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J352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J363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J366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J386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J405</f>
        <v>0</v>
      </c>
      <c r="L114" s="131"/>
    </row>
    <row r="115" s="130" customFormat="true" ht="19.9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J415</f>
        <v>0</v>
      </c>
      <c r="L115" s="131"/>
    </row>
    <row r="116" s="125" customFormat="true" ht="24.95" hidden="false" customHeight="true" outlineLevel="0" collapsed="false">
      <c r="B116" s="126"/>
      <c r="D116" s="127" t="s">
        <v>109</v>
      </c>
      <c r="E116" s="128"/>
      <c r="F116" s="128"/>
      <c r="G116" s="128"/>
      <c r="H116" s="128"/>
      <c r="I116" s="128"/>
      <c r="J116" s="129" t="n">
        <f aca="false">J417</f>
        <v>0</v>
      </c>
      <c r="L116" s="126"/>
    </row>
    <row r="117" s="125" customFormat="true" ht="24.95" hidden="false" customHeight="true" outlineLevel="0" collapsed="false">
      <c r="B117" s="126"/>
      <c r="D117" s="127" t="s">
        <v>110</v>
      </c>
      <c r="E117" s="128"/>
      <c r="F117" s="128"/>
      <c r="G117" s="128"/>
      <c r="H117" s="128"/>
      <c r="I117" s="128"/>
      <c r="J117" s="129" t="n">
        <f aca="false">J425</f>
        <v>0</v>
      </c>
      <c r="L117" s="126"/>
    </row>
    <row r="118" s="130" customFormat="true" ht="19.9" hidden="false" customHeight="true" outlineLevel="0" collapsed="false">
      <c r="B118" s="131"/>
      <c r="D118" s="132" t="s">
        <v>111</v>
      </c>
      <c r="E118" s="133"/>
      <c r="F118" s="133"/>
      <c r="G118" s="133"/>
      <c r="H118" s="133"/>
      <c r="I118" s="133"/>
      <c r="J118" s="134" t="n">
        <f aca="false">J426</f>
        <v>0</v>
      </c>
      <c r="L118" s="131"/>
    </row>
    <row r="119" s="130" customFormat="true" ht="19.9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J428</f>
        <v>0</v>
      </c>
      <c r="L119" s="131"/>
    </row>
    <row r="120" s="130" customFormat="true" ht="19.9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J430</f>
        <v>0</v>
      </c>
      <c r="L120" s="131"/>
    </row>
    <row r="121" s="27" customFormat="true" ht="21.8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6" s="27" customFormat="true" ht="6.95" hidden="false" customHeight="true" outlineLevel="0" collapsed="false">
      <c r="A126" s="22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24.95" hidden="false" customHeight="true" outlineLevel="0" collapsed="false">
      <c r="A127" s="22"/>
      <c r="B127" s="23"/>
      <c r="C127" s="7" t="s">
        <v>114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100" t="str">
        <f aca="false">E7</f>
        <v>Oprava sociálních zařízení pro veřejnost v 1 podlaží</v>
      </c>
      <c r="F130" s="100"/>
      <c r="G130" s="100"/>
      <c r="H130" s="100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19</v>
      </c>
      <c r="D132" s="22"/>
      <c r="E132" s="22"/>
      <c r="F132" s="16" t="str">
        <f aca="false">F10</f>
        <v>Husova 5, Brno</v>
      </c>
      <c r="G132" s="22"/>
      <c r="H132" s="22"/>
      <c r="I132" s="15" t="s">
        <v>21</v>
      </c>
      <c r="J132" s="101" t="str">
        <f aca="false">IF(J10="","",J10)</f>
        <v>9. 12. 2024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25.65" hidden="false" customHeight="true" outlineLevel="0" collapsed="false">
      <c r="A134" s="22"/>
      <c r="B134" s="23"/>
      <c r="C134" s="15" t="s">
        <v>23</v>
      </c>
      <c r="D134" s="22"/>
      <c r="E134" s="22"/>
      <c r="F134" s="16" t="str">
        <f aca="false">E13</f>
        <v>SmBrno, OSM Husova 3, Brno</v>
      </c>
      <c r="G134" s="22"/>
      <c r="H134" s="22"/>
      <c r="I134" s="15" t="s">
        <v>29</v>
      </c>
      <c r="J134" s="121" t="str">
        <f aca="false">E19</f>
        <v>Radka Volková, Loděnice 50, 671 75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25.65" hidden="false" customHeight="true" outlineLevel="0" collapsed="false">
      <c r="A135" s="22"/>
      <c r="B135" s="23"/>
      <c r="C135" s="15" t="s">
        <v>27</v>
      </c>
      <c r="D135" s="22"/>
      <c r="E135" s="22"/>
      <c r="F135" s="16" t="str">
        <f aca="false">IF(E16="","",E16)</f>
        <v>Vyplň údaj</v>
      </c>
      <c r="G135" s="22"/>
      <c r="H135" s="22"/>
      <c r="I135" s="15" t="s">
        <v>32</v>
      </c>
      <c r="J135" s="121" t="str">
        <f aca="false">E22</f>
        <v>Radka Volková, Loděnice 50, 671 75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41" customFormat="true" ht="29.3" hidden="false" customHeight="true" outlineLevel="0" collapsed="false">
      <c r="A137" s="135"/>
      <c r="B137" s="136"/>
      <c r="C137" s="137" t="s">
        <v>115</v>
      </c>
      <c r="D137" s="138" t="s">
        <v>59</v>
      </c>
      <c r="E137" s="138" t="s">
        <v>55</v>
      </c>
      <c r="F137" s="138" t="s">
        <v>56</v>
      </c>
      <c r="G137" s="138" t="s">
        <v>116</v>
      </c>
      <c r="H137" s="138" t="s">
        <v>117</v>
      </c>
      <c r="I137" s="138" t="s">
        <v>118</v>
      </c>
      <c r="J137" s="138" t="s">
        <v>85</v>
      </c>
      <c r="K137" s="139" t="s">
        <v>119</v>
      </c>
      <c r="L137" s="140"/>
      <c r="M137" s="68"/>
      <c r="N137" s="69" t="s">
        <v>38</v>
      </c>
      <c r="O137" s="69" t="s">
        <v>120</v>
      </c>
      <c r="P137" s="69" t="s">
        <v>121</v>
      </c>
      <c r="Q137" s="69" t="s">
        <v>122</v>
      </c>
      <c r="R137" s="69" t="s">
        <v>123</v>
      </c>
      <c r="S137" s="69" t="s">
        <v>124</v>
      </c>
      <c r="T137" s="70" t="s">
        <v>125</v>
      </c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35"/>
      <c r="AE137" s="135"/>
    </row>
    <row r="138" s="27" customFormat="true" ht="22.8" hidden="false" customHeight="true" outlineLevel="0" collapsed="false">
      <c r="A138" s="22"/>
      <c r="B138" s="23"/>
      <c r="C138" s="76" t="s">
        <v>126</v>
      </c>
      <c r="D138" s="22"/>
      <c r="E138" s="22"/>
      <c r="F138" s="22"/>
      <c r="G138" s="22"/>
      <c r="H138" s="22"/>
      <c r="I138" s="22"/>
      <c r="J138" s="142" t="n">
        <f aca="false">BK138</f>
        <v>0</v>
      </c>
      <c r="K138" s="22"/>
      <c r="L138" s="23"/>
      <c r="M138" s="71"/>
      <c r="N138" s="58"/>
      <c r="O138" s="72"/>
      <c r="P138" s="143" t="n">
        <f aca="false">P139+P240+P417+P425</f>
        <v>0</v>
      </c>
      <c r="Q138" s="72"/>
      <c r="R138" s="143" t="n">
        <f aca="false">R139+R240+R417+R425</f>
        <v>10.08311679</v>
      </c>
      <c r="S138" s="72"/>
      <c r="T138" s="144" t="n">
        <f aca="false">T139+T240+T417+T425</f>
        <v>15.546313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73</v>
      </c>
      <c r="AU138" s="3" t="s">
        <v>87</v>
      </c>
      <c r="BK138" s="145" t="n">
        <f aca="false">BK139+BK240+BK417+BK425</f>
        <v>0</v>
      </c>
    </row>
    <row r="139" s="146" customFormat="true" ht="25.9" hidden="false" customHeight="true" outlineLevel="0" collapsed="false">
      <c r="B139" s="147"/>
      <c r="D139" s="148" t="s">
        <v>73</v>
      </c>
      <c r="E139" s="149" t="s">
        <v>127</v>
      </c>
      <c r="F139" s="149" t="s">
        <v>128</v>
      </c>
      <c r="I139" s="150"/>
      <c r="J139" s="151" t="n">
        <f aca="false">BK139</f>
        <v>0</v>
      </c>
      <c r="L139" s="147"/>
      <c r="M139" s="152"/>
      <c r="N139" s="153"/>
      <c r="O139" s="153"/>
      <c r="P139" s="154" t="n">
        <f aca="false">P140+P142+P150+P181+P232+P238</f>
        <v>0</v>
      </c>
      <c r="Q139" s="153"/>
      <c r="R139" s="154" t="n">
        <f aca="false">R140+R142+R150+R181+R232+R238</f>
        <v>5.56033275</v>
      </c>
      <c r="S139" s="153"/>
      <c r="T139" s="155" t="n">
        <f aca="false">T140+T142+T150+T181+T232+T238</f>
        <v>14.663303</v>
      </c>
      <c r="AR139" s="148" t="s">
        <v>79</v>
      </c>
      <c r="AT139" s="156" t="s">
        <v>73</v>
      </c>
      <c r="AU139" s="156" t="s">
        <v>74</v>
      </c>
      <c r="AY139" s="148" t="s">
        <v>129</v>
      </c>
      <c r="BK139" s="157" t="n">
        <f aca="false">BK140+BK142+BK150+BK181+BK232+BK238</f>
        <v>0</v>
      </c>
    </row>
    <row r="140" s="146" customFormat="true" ht="22.8" hidden="false" customHeight="true" outlineLevel="0" collapsed="false">
      <c r="B140" s="147"/>
      <c r="D140" s="148" t="s">
        <v>73</v>
      </c>
      <c r="E140" s="158" t="s">
        <v>79</v>
      </c>
      <c r="F140" s="158" t="s">
        <v>130</v>
      </c>
      <c r="I140" s="150"/>
      <c r="J140" s="159" t="n">
        <f aca="false">BK140</f>
        <v>0</v>
      </c>
      <c r="L140" s="147"/>
      <c r="M140" s="152"/>
      <c r="N140" s="153"/>
      <c r="O140" s="153"/>
      <c r="P140" s="154" t="n">
        <f aca="false">P141</f>
        <v>0</v>
      </c>
      <c r="Q140" s="153"/>
      <c r="R140" s="154" t="n">
        <f aca="false">R141</f>
        <v>0</v>
      </c>
      <c r="S140" s="153"/>
      <c r="T140" s="155" t="n">
        <f aca="false">T141</f>
        <v>0</v>
      </c>
      <c r="AR140" s="148" t="s">
        <v>79</v>
      </c>
      <c r="AT140" s="156" t="s">
        <v>73</v>
      </c>
      <c r="AU140" s="156" t="s">
        <v>79</v>
      </c>
      <c r="AY140" s="148" t="s">
        <v>129</v>
      </c>
      <c r="BK140" s="157" t="n">
        <f aca="false">BK141</f>
        <v>0</v>
      </c>
    </row>
    <row r="141" s="27" customFormat="true" ht="16.5" hidden="false" customHeight="true" outlineLevel="0" collapsed="false">
      <c r="A141" s="22"/>
      <c r="B141" s="160"/>
      <c r="C141" s="161" t="s">
        <v>79</v>
      </c>
      <c r="D141" s="161" t="s">
        <v>131</v>
      </c>
      <c r="E141" s="162" t="s">
        <v>132</v>
      </c>
      <c r="F141" s="163" t="s">
        <v>133</v>
      </c>
      <c r="G141" s="164" t="s">
        <v>134</v>
      </c>
      <c r="H141" s="165" t="n">
        <v>1</v>
      </c>
      <c r="I141" s="166"/>
      <c r="J141" s="167" t="n">
        <f aca="false">ROUND(I141*H141,2)</f>
        <v>0</v>
      </c>
      <c r="K141" s="163"/>
      <c r="L141" s="23"/>
      <c r="M141" s="168"/>
      <c r="N141" s="169" t="s">
        <v>39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135</v>
      </c>
      <c r="AT141" s="172" t="s">
        <v>131</v>
      </c>
      <c r="AU141" s="172" t="s">
        <v>81</v>
      </c>
      <c r="AY141" s="3" t="s">
        <v>129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79</v>
      </c>
      <c r="BK141" s="173" t="n">
        <f aca="false">ROUND(I141*H141,2)</f>
        <v>0</v>
      </c>
      <c r="BL141" s="3" t="s">
        <v>135</v>
      </c>
      <c r="BM141" s="172" t="s">
        <v>136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137</v>
      </c>
      <c r="F142" s="158" t="s">
        <v>138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SUM(P143:P149)</f>
        <v>0</v>
      </c>
      <c r="Q142" s="153"/>
      <c r="R142" s="154" t="n">
        <f aca="false">SUM(R143:R149)</f>
        <v>0.61741505</v>
      </c>
      <c r="S142" s="153"/>
      <c r="T142" s="155" t="n">
        <f aca="false">SUM(T143:T149)</f>
        <v>0</v>
      </c>
      <c r="AR142" s="148" t="s">
        <v>79</v>
      </c>
      <c r="AT142" s="156" t="s">
        <v>73</v>
      </c>
      <c r="AU142" s="156" t="s">
        <v>79</v>
      </c>
      <c r="AY142" s="148" t="s">
        <v>129</v>
      </c>
      <c r="BK142" s="157" t="n">
        <f aca="false">SUM(BK143:BK149)</f>
        <v>0</v>
      </c>
    </row>
    <row r="143" s="27" customFormat="true" ht="24.15" hidden="false" customHeight="true" outlineLevel="0" collapsed="false">
      <c r="A143" s="22"/>
      <c r="B143" s="160"/>
      <c r="C143" s="161" t="s">
        <v>81</v>
      </c>
      <c r="D143" s="161" t="s">
        <v>131</v>
      </c>
      <c r="E143" s="162" t="s">
        <v>139</v>
      </c>
      <c r="F143" s="163" t="s">
        <v>140</v>
      </c>
      <c r="G143" s="164" t="s">
        <v>141</v>
      </c>
      <c r="H143" s="165" t="n">
        <v>4.32</v>
      </c>
      <c r="I143" s="166"/>
      <c r="J143" s="167" t="n">
        <f aca="false">ROUND(I143*H143,2)</f>
        <v>0</v>
      </c>
      <c r="K143" s="163" t="s">
        <v>142</v>
      </c>
      <c r="L143" s="23"/>
      <c r="M143" s="168"/>
      <c r="N143" s="169" t="s">
        <v>39</v>
      </c>
      <c r="O143" s="60"/>
      <c r="P143" s="170" t="n">
        <f aca="false">O143*H143</f>
        <v>0</v>
      </c>
      <c r="Q143" s="170" t="n">
        <v>0.07571</v>
      </c>
      <c r="R143" s="170" t="n">
        <f aca="false">Q143*H143</f>
        <v>0.3270672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135</v>
      </c>
      <c r="AT143" s="172" t="s">
        <v>131</v>
      </c>
      <c r="AU143" s="172" t="s">
        <v>81</v>
      </c>
      <c r="AY143" s="3" t="s">
        <v>129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79</v>
      </c>
      <c r="BK143" s="173" t="n">
        <f aca="false">ROUND(I143*H143,2)</f>
        <v>0</v>
      </c>
      <c r="BL143" s="3" t="s">
        <v>135</v>
      </c>
      <c r="BM143" s="172" t="s">
        <v>143</v>
      </c>
    </row>
    <row r="144" s="174" customFormat="true" ht="12.8" hidden="false" customHeight="false" outlineLevel="0" collapsed="false">
      <c r="B144" s="175"/>
      <c r="D144" s="176" t="s">
        <v>144</v>
      </c>
      <c r="E144" s="177"/>
      <c r="F144" s="178" t="s">
        <v>145</v>
      </c>
      <c r="H144" s="179" t="n">
        <v>2.16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144</v>
      </c>
      <c r="AU144" s="177" t="s">
        <v>81</v>
      </c>
      <c r="AV144" s="174" t="s">
        <v>81</v>
      </c>
      <c r="AW144" s="174" t="s">
        <v>31</v>
      </c>
      <c r="AX144" s="174" t="s">
        <v>74</v>
      </c>
      <c r="AY144" s="177" t="s">
        <v>129</v>
      </c>
    </row>
    <row r="145" s="174" customFormat="true" ht="12.8" hidden="false" customHeight="false" outlineLevel="0" collapsed="false">
      <c r="B145" s="175"/>
      <c r="D145" s="176" t="s">
        <v>144</v>
      </c>
      <c r="E145" s="177"/>
      <c r="F145" s="178" t="s">
        <v>146</v>
      </c>
      <c r="H145" s="179" t="n">
        <v>1.08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144</v>
      </c>
      <c r="AU145" s="177" t="s">
        <v>81</v>
      </c>
      <c r="AV145" s="174" t="s">
        <v>81</v>
      </c>
      <c r="AW145" s="174" t="s">
        <v>31</v>
      </c>
      <c r="AX145" s="174" t="s">
        <v>74</v>
      </c>
      <c r="AY145" s="177" t="s">
        <v>129</v>
      </c>
    </row>
    <row r="146" s="174" customFormat="true" ht="12.8" hidden="false" customHeight="false" outlineLevel="0" collapsed="false">
      <c r="B146" s="175"/>
      <c r="D146" s="176" t="s">
        <v>144</v>
      </c>
      <c r="E146" s="177"/>
      <c r="F146" s="178" t="s">
        <v>147</v>
      </c>
      <c r="H146" s="179" t="n">
        <v>1.08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144</v>
      </c>
      <c r="AU146" s="177" t="s">
        <v>81</v>
      </c>
      <c r="AV146" s="174" t="s">
        <v>81</v>
      </c>
      <c r="AW146" s="174" t="s">
        <v>31</v>
      </c>
      <c r="AX146" s="174" t="s">
        <v>74</v>
      </c>
      <c r="AY146" s="177" t="s">
        <v>129</v>
      </c>
    </row>
    <row r="147" s="184" customFormat="true" ht="12.8" hidden="false" customHeight="false" outlineLevel="0" collapsed="false">
      <c r="B147" s="185"/>
      <c r="D147" s="176" t="s">
        <v>144</v>
      </c>
      <c r="E147" s="186"/>
      <c r="F147" s="187" t="s">
        <v>148</v>
      </c>
      <c r="H147" s="188" t="n">
        <v>4.32</v>
      </c>
      <c r="I147" s="189"/>
      <c r="L147" s="185"/>
      <c r="M147" s="190"/>
      <c r="N147" s="191"/>
      <c r="O147" s="191"/>
      <c r="P147" s="191"/>
      <c r="Q147" s="191"/>
      <c r="R147" s="191"/>
      <c r="S147" s="191"/>
      <c r="T147" s="192"/>
      <c r="AT147" s="186" t="s">
        <v>144</v>
      </c>
      <c r="AU147" s="186" t="s">
        <v>81</v>
      </c>
      <c r="AV147" s="184" t="s">
        <v>135</v>
      </c>
      <c r="AW147" s="184" t="s">
        <v>31</v>
      </c>
      <c r="AX147" s="184" t="s">
        <v>79</v>
      </c>
      <c r="AY147" s="186" t="s">
        <v>129</v>
      </c>
    </row>
    <row r="148" s="27" customFormat="true" ht="24.15" hidden="false" customHeight="true" outlineLevel="0" collapsed="false">
      <c r="A148" s="22"/>
      <c r="B148" s="160"/>
      <c r="C148" s="161" t="s">
        <v>137</v>
      </c>
      <c r="D148" s="161" t="s">
        <v>131</v>
      </c>
      <c r="E148" s="162" t="s">
        <v>149</v>
      </c>
      <c r="F148" s="163" t="s">
        <v>150</v>
      </c>
      <c r="G148" s="164" t="s">
        <v>141</v>
      </c>
      <c r="H148" s="165" t="n">
        <v>3.835</v>
      </c>
      <c r="I148" s="166"/>
      <c r="J148" s="167" t="n">
        <f aca="false">ROUND(I148*H148,2)</f>
        <v>0</v>
      </c>
      <c r="K148" s="163"/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0.07571</v>
      </c>
      <c r="R148" s="170" t="n">
        <f aca="false">Q148*H148</f>
        <v>0.29034785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135</v>
      </c>
      <c r="AT148" s="172" t="s">
        <v>131</v>
      </c>
      <c r="AU148" s="172" t="s">
        <v>81</v>
      </c>
      <c r="AY148" s="3" t="s">
        <v>129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135</v>
      </c>
      <c r="BM148" s="172" t="s">
        <v>151</v>
      </c>
    </row>
    <row r="149" s="174" customFormat="true" ht="12.8" hidden="false" customHeight="false" outlineLevel="0" collapsed="false">
      <c r="B149" s="175"/>
      <c r="D149" s="176" t="s">
        <v>144</v>
      </c>
      <c r="E149" s="177"/>
      <c r="F149" s="178" t="s">
        <v>152</v>
      </c>
      <c r="H149" s="179" t="n">
        <v>3.835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144</v>
      </c>
      <c r="AU149" s="177" t="s">
        <v>81</v>
      </c>
      <c r="AV149" s="174" t="s">
        <v>81</v>
      </c>
      <c r="AW149" s="174" t="s">
        <v>31</v>
      </c>
      <c r="AX149" s="174" t="s">
        <v>79</v>
      </c>
      <c r="AY149" s="177" t="s">
        <v>129</v>
      </c>
    </row>
    <row r="150" s="146" customFormat="true" ht="22.8" hidden="false" customHeight="true" outlineLevel="0" collapsed="false">
      <c r="B150" s="147"/>
      <c r="D150" s="148" t="s">
        <v>73</v>
      </c>
      <c r="E150" s="158" t="s">
        <v>153</v>
      </c>
      <c r="F150" s="158" t="s">
        <v>154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SUM(P151:P180)</f>
        <v>0</v>
      </c>
      <c r="Q150" s="153"/>
      <c r="R150" s="154" t="n">
        <f aca="false">SUM(R151:R180)</f>
        <v>4.9424727</v>
      </c>
      <c r="S150" s="153"/>
      <c r="T150" s="155" t="n">
        <f aca="false">SUM(T151:T180)</f>
        <v>0</v>
      </c>
      <c r="AR150" s="148" t="s">
        <v>79</v>
      </c>
      <c r="AT150" s="156" t="s">
        <v>73</v>
      </c>
      <c r="AU150" s="156" t="s">
        <v>79</v>
      </c>
      <c r="AY150" s="148" t="s">
        <v>129</v>
      </c>
      <c r="BK150" s="157" t="n">
        <f aca="false">SUM(BK151:BK180)</f>
        <v>0</v>
      </c>
    </row>
    <row r="151" s="27" customFormat="true" ht="21.75" hidden="false" customHeight="true" outlineLevel="0" collapsed="false">
      <c r="A151" s="22"/>
      <c r="B151" s="160"/>
      <c r="C151" s="161" t="s">
        <v>135</v>
      </c>
      <c r="D151" s="161" t="s">
        <v>131</v>
      </c>
      <c r="E151" s="162" t="s">
        <v>155</v>
      </c>
      <c r="F151" s="163" t="s">
        <v>156</v>
      </c>
      <c r="G151" s="164" t="s">
        <v>141</v>
      </c>
      <c r="H151" s="165" t="n">
        <v>96.49</v>
      </c>
      <c r="I151" s="166"/>
      <c r="J151" s="167" t="n">
        <f aca="false">ROUND(I151*H151,2)</f>
        <v>0</v>
      </c>
      <c r="K151" s="163" t="s">
        <v>142</v>
      </c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0.00026</v>
      </c>
      <c r="R151" s="170" t="n">
        <f aca="false">Q151*H151</f>
        <v>0.0250874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135</v>
      </c>
      <c r="AT151" s="172" t="s">
        <v>131</v>
      </c>
      <c r="AU151" s="172" t="s">
        <v>81</v>
      </c>
      <c r="AY151" s="3" t="s">
        <v>129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135</v>
      </c>
      <c r="BM151" s="172" t="s">
        <v>157</v>
      </c>
    </row>
    <row r="152" s="174" customFormat="true" ht="12.8" hidden="false" customHeight="false" outlineLevel="0" collapsed="false">
      <c r="B152" s="175"/>
      <c r="D152" s="176" t="s">
        <v>144</v>
      </c>
      <c r="E152" s="177"/>
      <c r="F152" s="178" t="s">
        <v>158</v>
      </c>
      <c r="H152" s="179" t="n">
        <v>27.6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144</v>
      </c>
      <c r="AU152" s="177" t="s">
        <v>81</v>
      </c>
      <c r="AV152" s="174" t="s">
        <v>81</v>
      </c>
      <c r="AW152" s="174" t="s">
        <v>31</v>
      </c>
      <c r="AX152" s="174" t="s">
        <v>74</v>
      </c>
      <c r="AY152" s="177" t="s">
        <v>129</v>
      </c>
    </row>
    <row r="153" s="174" customFormat="true" ht="19.25" hidden="false" customHeight="false" outlineLevel="0" collapsed="false">
      <c r="B153" s="175"/>
      <c r="D153" s="176" t="s">
        <v>144</v>
      </c>
      <c r="E153" s="177"/>
      <c r="F153" s="178" t="s">
        <v>159</v>
      </c>
      <c r="H153" s="179" t="n">
        <v>41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144</v>
      </c>
      <c r="AU153" s="177" t="s">
        <v>81</v>
      </c>
      <c r="AV153" s="174" t="s">
        <v>81</v>
      </c>
      <c r="AW153" s="174" t="s">
        <v>31</v>
      </c>
      <c r="AX153" s="174" t="s">
        <v>74</v>
      </c>
      <c r="AY153" s="177" t="s">
        <v>129</v>
      </c>
    </row>
    <row r="154" s="174" customFormat="true" ht="12.8" hidden="false" customHeight="false" outlineLevel="0" collapsed="false">
      <c r="B154" s="175"/>
      <c r="D154" s="176" t="s">
        <v>144</v>
      </c>
      <c r="E154" s="177"/>
      <c r="F154" s="178" t="s">
        <v>160</v>
      </c>
      <c r="H154" s="179" t="n">
        <v>27.89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144</v>
      </c>
      <c r="AU154" s="177" t="s">
        <v>81</v>
      </c>
      <c r="AV154" s="174" t="s">
        <v>81</v>
      </c>
      <c r="AW154" s="174" t="s">
        <v>31</v>
      </c>
      <c r="AX154" s="174" t="s">
        <v>74</v>
      </c>
      <c r="AY154" s="177" t="s">
        <v>129</v>
      </c>
    </row>
    <row r="155" s="184" customFormat="true" ht="12.8" hidden="false" customHeight="false" outlineLevel="0" collapsed="false">
      <c r="B155" s="185"/>
      <c r="D155" s="176" t="s">
        <v>144</v>
      </c>
      <c r="E155" s="186"/>
      <c r="F155" s="187" t="s">
        <v>148</v>
      </c>
      <c r="H155" s="188" t="n">
        <v>96.49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6" t="s">
        <v>144</v>
      </c>
      <c r="AU155" s="186" t="s">
        <v>81</v>
      </c>
      <c r="AV155" s="184" t="s">
        <v>135</v>
      </c>
      <c r="AW155" s="184" t="s">
        <v>31</v>
      </c>
      <c r="AX155" s="184" t="s">
        <v>79</v>
      </c>
      <c r="AY155" s="186" t="s">
        <v>129</v>
      </c>
    </row>
    <row r="156" s="27" customFormat="true" ht="21.75" hidden="false" customHeight="true" outlineLevel="0" collapsed="false">
      <c r="A156" s="22"/>
      <c r="B156" s="160"/>
      <c r="C156" s="161" t="s">
        <v>161</v>
      </c>
      <c r="D156" s="161" t="s">
        <v>131</v>
      </c>
      <c r="E156" s="162" t="s">
        <v>162</v>
      </c>
      <c r="F156" s="163" t="s">
        <v>163</v>
      </c>
      <c r="G156" s="164" t="s">
        <v>141</v>
      </c>
      <c r="H156" s="165" t="n">
        <v>15.75</v>
      </c>
      <c r="I156" s="166"/>
      <c r="J156" s="167" t="n">
        <f aca="false">ROUND(I156*H156,2)</f>
        <v>0</v>
      </c>
      <c r="K156" s="163" t="s">
        <v>142</v>
      </c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0.04</v>
      </c>
      <c r="R156" s="170" t="n">
        <f aca="false">Q156*H156</f>
        <v>0.63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135</v>
      </c>
      <c r="AT156" s="172" t="s">
        <v>131</v>
      </c>
      <c r="AU156" s="172" t="s">
        <v>81</v>
      </c>
      <c r="AY156" s="3" t="s">
        <v>129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135</v>
      </c>
      <c r="BM156" s="172" t="s">
        <v>164</v>
      </c>
    </row>
    <row r="157" s="174" customFormat="true" ht="12.8" hidden="false" customHeight="false" outlineLevel="0" collapsed="false">
      <c r="B157" s="175"/>
      <c r="D157" s="176" t="s">
        <v>144</v>
      </c>
      <c r="E157" s="177"/>
      <c r="F157" s="178" t="s">
        <v>165</v>
      </c>
      <c r="H157" s="179" t="n">
        <v>15.75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144</v>
      </c>
      <c r="AU157" s="177" t="s">
        <v>81</v>
      </c>
      <c r="AV157" s="174" t="s">
        <v>81</v>
      </c>
      <c r="AW157" s="174" t="s">
        <v>31</v>
      </c>
      <c r="AX157" s="174" t="s">
        <v>74</v>
      </c>
      <c r="AY157" s="177" t="s">
        <v>129</v>
      </c>
    </row>
    <row r="158" s="184" customFormat="true" ht="12.8" hidden="false" customHeight="false" outlineLevel="0" collapsed="false">
      <c r="B158" s="185"/>
      <c r="D158" s="176" t="s">
        <v>144</v>
      </c>
      <c r="E158" s="186"/>
      <c r="F158" s="187" t="s">
        <v>148</v>
      </c>
      <c r="H158" s="188" t="n">
        <v>15.75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144</v>
      </c>
      <c r="AU158" s="186" t="s">
        <v>81</v>
      </c>
      <c r="AV158" s="184" t="s">
        <v>135</v>
      </c>
      <c r="AW158" s="184" t="s">
        <v>31</v>
      </c>
      <c r="AX158" s="184" t="s">
        <v>79</v>
      </c>
      <c r="AY158" s="186" t="s">
        <v>129</v>
      </c>
    </row>
    <row r="159" s="27" customFormat="true" ht="24.15" hidden="false" customHeight="true" outlineLevel="0" collapsed="false">
      <c r="A159" s="22"/>
      <c r="B159" s="160"/>
      <c r="C159" s="161" t="s">
        <v>153</v>
      </c>
      <c r="D159" s="161" t="s">
        <v>131</v>
      </c>
      <c r="E159" s="162" t="s">
        <v>166</v>
      </c>
      <c r="F159" s="163" t="s">
        <v>167</v>
      </c>
      <c r="G159" s="164" t="s">
        <v>141</v>
      </c>
      <c r="H159" s="165" t="n">
        <v>13.415</v>
      </c>
      <c r="I159" s="166"/>
      <c r="J159" s="167" t="n">
        <f aca="false">ROUND(I159*H159,2)</f>
        <v>0</v>
      </c>
      <c r="K159" s="163" t="s">
        <v>142</v>
      </c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0.00438</v>
      </c>
      <c r="R159" s="170" t="n">
        <f aca="false">Q159*H159</f>
        <v>0.0587577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135</v>
      </c>
      <c r="AT159" s="172" t="s">
        <v>131</v>
      </c>
      <c r="AU159" s="172" t="s">
        <v>81</v>
      </c>
      <c r="AY159" s="3" t="s">
        <v>129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79</v>
      </c>
      <c r="BK159" s="173" t="n">
        <f aca="false">ROUND(I159*H159,2)</f>
        <v>0</v>
      </c>
      <c r="BL159" s="3" t="s">
        <v>135</v>
      </c>
      <c r="BM159" s="172" t="s">
        <v>168</v>
      </c>
    </row>
    <row r="160" s="174" customFormat="true" ht="19.25" hidden="false" customHeight="false" outlineLevel="0" collapsed="false">
      <c r="B160" s="175"/>
      <c r="D160" s="176" t="s">
        <v>144</v>
      </c>
      <c r="E160" s="177"/>
      <c r="F160" s="178" t="s">
        <v>169</v>
      </c>
      <c r="H160" s="179" t="n">
        <v>13.415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144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129</v>
      </c>
    </row>
    <row r="161" s="184" customFormat="true" ht="12.8" hidden="false" customHeight="false" outlineLevel="0" collapsed="false">
      <c r="B161" s="185"/>
      <c r="D161" s="176" t="s">
        <v>144</v>
      </c>
      <c r="E161" s="186"/>
      <c r="F161" s="187" t="s">
        <v>148</v>
      </c>
      <c r="H161" s="188" t="n">
        <v>13.415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144</v>
      </c>
      <c r="AU161" s="186" t="s">
        <v>81</v>
      </c>
      <c r="AV161" s="184" t="s">
        <v>135</v>
      </c>
      <c r="AW161" s="184" t="s">
        <v>31</v>
      </c>
      <c r="AX161" s="184" t="s">
        <v>79</v>
      </c>
      <c r="AY161" s="186" t="s">
        <v>129</v>
      </c>
    </row>
    <row r="162" s="27" customFormat="true" ht="24.15" hidden="false" customHeight="true" outlineLevel="0" collapsed="false">
      <c r="A162" s="22"/>
      <c r="B162" s="160"/>
      <c r="C162" s="161" t="s">
        <v>170</v>
      </c>
      <c r="D162" s="161" t="s">
        <v>131</v>
      </c>
      <c r="E162" s="162" t="s">
        <v>171</v>
      </c>
      <c r="F162" s="163" t="s">
        <v>172</v>
      </c>
      <c r="G162" s="164" t="s">
        <v>141</v>
      </c>
      <c r="H162" s="165" t="n">
        <v>76.692</v>
      </c>
      <c r="I162" s="166"/>
      <c r="J162" s="167" t="n">
        <f aca="false">ROUND(I162*H162,2)</f>
        <v>0</v>
      </c>
      <c r="K162" s="163" t="s">
        <v>142</v>
      </c>
      <c r="L162" s="23"/>
      <c r="M162" s="168"/>
      <c r="N162" s="169" t="s">
        <v>39</v>
      </c>
      <c r="O162" s="60"/>
      <c r="P162" s="170" t="n">
        <f aca="false">O162*H162</f>
        <v>0</v>
      </c>
      <c r="Q162" s="170" t="n">
        <v>0.0154</v>
      </c>
      <c r="R162" s="170" t="n">
        <f aca="false">Q162*H162</f>
        <v>1.1810568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135</v>
      </c>
      <c r="AT162" s="172" t="s">
        <v>131</v>
      </c>
      <c r="AU162" s="172" t="s">
        <v>81</v>
      </c>
      <c r="AY162" s="3" t="s">
        <v>129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135</v>
      </c>
      <c r="BM162" s="172" t="s">
        <v>173</v>
      </c>
    </row>
    <row r="163" s="174" customFormat="true" ht="12.8" hidden="false" customHeight="false" outlineLevel="0" collapsed="false">
      <c r="B163" s="175"/>
      <c r="D163" s="176" t="s">
        <v>144</v>
      </c>
      <c r="E163" s="177"/>
      <c r="F163" s="178" t="s">
        <v>174</v>
      </c>
      <c r="H163" s="179" t="n">
        <v>22.66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144</v>
      </c>
      <c r="AU163" s="177" t="s">
        <v>81</v>
      </c>
      <c r="AV163" s="174" t="s">
        <v>81</v>
      </c>
      <c r="AW163" s="174" t="s">
        <v>31</v>
      </c>
      <c r="AX163" s="174" t="s">
        <v>74</v>
      </c>
      <c r="AY163" s="177" t="s">
        <v>129</v>
      </c>
    </row>
    <row r="164" s="174" customFormat="true" ht="12.8" hidden="false" customHeight="false" outlineLevel="0" collapsed="false">
      <c r="B164" s="175"/>
      <c r="D164" s="176" t="s">
        <v>144</v>
      </c>
      <c r="E164" s="177"/>
      <c r="F164" s="178" t="s">
        <v>175</v>
      </c>
      <c r="H164" s="179" t="n">
        <v>31.57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144</v>
      </c>
      <c r="AU164" s="177" t="s">
        <v>81</v>
      </c>
      <c r="AV164" s="174" t="s">
        <v>81</v>
      </c>
      <c r="AW164" s="174" t="s">
        <v>31</v>
      </c>
      <c r="AX164" s="174" t="s">
        <v>74</v>
      </c>
      <c r="AY164" s="177" t="s">
        <v>129</v>
      </c>
    </row>
    <row r="165" s="174" customFormat="true" ht="12.8" hidden="false" customHeight="false" outlineLevel="0" collapsed="false">
      <c r="B165" s="175"/>
      <c r="D165" s="176" t="s">
        <v>144</v>
      </c>
      <c r="E165" s="177"/>
      <c r="F165" s="178" t="s">
        <v>176</v>
      </c>
      <c r="H165" s="179" t="n">
        <v>22.462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144</v>
      </c>
      <c r="AU165" s="177" t="s">
        <v>81</v>
      </c>
      <c r="AV165" s="174" t="s">
        <v>81</v>
      </c>
      <c r="AW165" s="174" t="s">
        <v>31</v>
      </c>
      <c r="AX165" s="174" t="s">
        <v>74</v>
      </c>
      <c r="AY165" s="177" t="s">
        <v>129</v>
      </c>
    </row>
    <row r="166" s="184" customFormat="true" ht="12.8" hidden="false" customHeight="false" outlineLevel="0" collapsed="false">
      <c r="B166" s="185"/>
      <c r="D166" s="176" t="s">
        <v>144</v>
      </c>
      <c r="E166" s="186"/>
      <c r="F166" s="187" t="s">
        <v>148</v>
      </c>
      <c r="H166" s="188" t="n">
        <v>76.692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144</v>
      </c>
      <c r="AU166" s="186" t="s">
        <v>81</v>
      </c>
      <c r="AV166" s="184" t="s">
        <v>135</v>
      </c>
      <c r="AW166" s="184" t="s">
        <v>31</v>
      </c>
      <c r="AX166" s="184" t="s">
        <v>79</v>
      </c>
      <c r="AY166" s="186" t="s">
        <v>129</v>
      </c>
    </row>
    <row r="167" s="27" customFormat="true" ht="24.15" hidden="false" customHeight="true" outlineLevel="0" collapsed="false">
      <c r="A167" s="22"/>
      <c r="B167" s="160"/>
      <c r="C167" s="161" t="s">
        <v>177</v>
      </c>
      <c r="D167" s="161" t="s">
        <v>131</v>
      </c>
      <c r="E167" s="162" t="s">
        <v>178</v>
      </c>
      <c r="F167" s="163" t="s">
        <v>179</v>
      </c>
      <c r="G167" s="164" t="s">
        <v>141</v>
      </c>
      <c r="H167" s="165" t="n">
        <v>76.692</v>
      </c>
      <c r="I167" s="166"/>
      <c r="J167" s="167" t="n">
        <f aca="false">ROUND(I167*H167,2)</f>
        <v>0</v>
      </c>
      <c r="K167" s="163" t="s">
        <v>142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0.0079</v>
      </c>
      <c r="R167" s="170" t="n">
        <f aca="false">Q167*H167</f>
        <v>0.6058668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135</v>
      </c>
      <c r="AT167" s="172" t="s">
        <v>131</v>
      </c>
      <c r="AU167" s="172" t="s">
        <v>81</v>
      </c>
      <c r="AY167" s="3" t="s">
        <v>129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135</v>
      </c>
      <c r="BM167" s="172" t="s">
        <v>180</v>
      </c>
    </row>
    <row r="168" s="27" customFormat="true" ht="24.15" hidden="false" customHeight="true" outlineLevel="0" collapsed="false">
      <c r="A168" s="22"/>
      <c r="B168" s="160"/>
      <c r="C168" s="161" t="s">
        <v>181</v>
      </c>
      <c r="D168" s="161" t="s">
        <v>131</v>
      </c>
      <c r="E168" s="162" t="s">
        <v>182</v>
      </c>
      <c r="F168" s="163" t="s">
        <v>183</v>
      </c>
      <c r="G168" s="164" t="s">
        <v>141</v>
      </c>
      <c r="H168" s="165" t="n">
        <v>32.22</v>
      </c>
      <c r="I168" s="166"/>
      <c r="J168" s="167" t="n">
        <f aca="false">ROUND(I168*H168,2)</f>
        <v>0</v>
      </c>
      <c r="K168" s="163" t="s">
        <v>142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0.017</v>
      </c>
      <c r="R168" s="170" t="n">
        <f aca="false">Q168*H168</f>
        <v>0.54774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135</v>
      </c>
      <c r="AT168" s="172" t="s">
        <v>131</v>
      </c>
      <c r="AU168" s="172" t="s">
        <v>81</v>
      </c>
      <c r="AY168" s="3" t="s">
        <v>129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135</v>
      </c>
      <c r="BM168" s="172" t="s">
        <v>184</v>
      </c>
    </row>
    <row r="169" s="174" customFormat="true" ht="12.8" hidden="false" customHeight="false" outlineLevel="0" collapsed="false">
      <c r="B169" s="175"/>
      <c r="D169" s="176" t="s">
        <v>144</v>
      </c>
      <c r="E169" s="177"/>
      <c r="F169" s="178" t="s">
        <v>185</v>
      </c>
      <c r="H169" s="179" t="n">
        <v>9.8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144</v>
      </c>
      <c r="AU169" s="177" t="s">
        <v>81</v>
      </c>
      <c r="AV169" s="174" t="s">
        <v>81</v>
      </c>
      <c r="AW169" s="174" t="s">
        <v>31</v>
      </c>
      <c r="AX169" s="174" t="s">
        <v>74</v>
      </c>
      <c r="AY169" s="177" t="s">
        <v>129</v>
      </c>
    </row>
    <row r="170" s="174" customFormat="true" ht="12.8" hidden="false" customHeight="false" outlineLevel="0" collapsed="false">
      <c r="B170" s="175"/>
      <c r="D170" s="176" t="s">
        <v>144</v>
      </c>
      <c r="E170" s="177"/>
      <c r="F170" s="178" t="s">
        <v>186</v>
      </c>
      <c r="H170" s="179" t="n">
        <v>12.57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144</v>
      </c>
      <c r="AU170" s="177" t="s">
        <v>81</v>
      </c>
      <c r="AV170" s="174" t="s">
        <v>81</v>
      </c>
      <c r="AW170" s="174" t="s">
        <v>31</v>
      </c>
      <c r="AX170" s="174" t="s">
        <v>74</v>
      </c>
      <c r="AY170" s="177" t="s">
        <v>129</v>
      </c>
    </row>
    <row r="171" s="174" customFormat="true" ht="12.8" hidden="false" customHeight="false" outlineLevel="0" collapsed="false">
      <c r="B171" s="175"/>
      <c r="D171" s="176" t="s">
        <v>144</v>
      </c>
      <c r="E171" s="177"/>
      <c r="F171" s="178" t="s">
        <v>187</v>
      </c>
      <c r="H171" s="179" t="n">
        <v>9.85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144</v>
      </c>
      <c r="AU171" s="177" t="s">
        <v>81</v>
      </c>
      <c r="AV171" s="174" t="s">
        <v>81</v>
      </c>
      <c r="AW171" s="174" t="s">
        <v>31</v>
      </c>
      <c r="AX171" s="174" t="s">
        <v>74</v>
      </c>
      <c r="AY171" s="177" t="s">
        <v>129</v>
      </c>
    </row>
    <row r="172" s="184" customFormat="true" ht="12.8" hidden="false" customHeight="false" outlineLevel="0" collapsed="false">
      <c r="B172" s="185"/>
      <c r="D172" s="176" t="s">
        <v>144</v>
      </c>
      <c r="E172" s="186"/>
      <c r="F172" s="187" t="s">
        <v>148</v>
      </c>
      <c r="H172" s="188" t="n">
        <v>32.22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144</v>
      </c>
      <c r="AU172" s="186" t="s">
        <v>81</v>
      </c>
      <c r="AV172" s="184" t="s">
        <v>135</v>
      </c>
      <c r="AW172" s="184" t="s">
        <v>31</v>
      </c>
      <c r="AX172" s="184" t="s">
        <v>79</v>
      </c>
      <c r="AY172" s="186" t="s">
        <v>129</v>
      </c>
    </row>
    <row r="173" s="27" customFormat="true" ht="33" hidden="false" customHeight="true" outlineLevel="0" collapsed="false">
      <c r="A173" s="22"/>
      <c r="B173" s="160"/>
      <c r="C173" s="161" t="s">
        <v>188</v>
      </c>
      <c r="D173" s="161" t="s">
        <v>131</v>
      </c>
      <c r="E173" s="162" t="s">
        <v>189</v>
      </c>
      <c r="F173" s="163" t="s">
        <v>190</v>
      </c>
      <c r="G173" s="164" t="s">
        <v>141</v>
      </c>
      <c r="H173" s="165" t="n">
        <v>32.22</v>
      </c>
      <c r="I173" s="166"/>
      <c r="J173" s="167" t="n">
        <f aca="false">ROUND(I173*H173,2)</f>
        <v>0</v>
      </c>
      <c r="K173" s="163" t="s">
        <v>142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0.0062</v>
      </c>
      <c r="R173" s="170" t="n">
        <f aca="false">Q173*H173</f>
        <v>0.199764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135</v>
      </c>
      <c r="AT173" s="172" t="s">
        <v>131</v>
      </c>
      <c r="AU173" s="172" t="s">
        <v>81</v>
      </c>
      <c r="AY173" s="3" t="s">
        <v>129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135</v>
      </c>
      <c r="BM173" s="172" t="s">
        <v>191</v>
      </c>
    </row>
    <row r="174" s="174" customFormat="true" ht="12.8" hidden="false" customHeight="false" outlineLevel="0" collapsed="false">
      <c r="B174" s="175"/>
      <c r="D174" s="176" t="s">
        <v>144</v>
      </c>
      <c r="E174" s="177"/>
      <c r="F174" s="178" t="s">
        <v>192</v>
      </c>
      <c r="H174" s="179" t="n">
        <v>32.22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144</v>
      </c>
      <c r="AU174" s="177" t="s">
        <v>81</v>
      </c>
      <c r="AV174" s="174" t="s">
        <v>81</v>
      </c>
      <c r="AW174" s="174" t="s">
        <v>31</v>
      </c>
      <c r="AX174" s="174" t="s">
        <v>79</v>
      </c>
      <c r="AY174" s="177" t="s">
        <v>129</v>
      </c>
    </row>
    <row r="175" s="27" customFormat="true" ht="16.5" hidden="false" customHeight="true" outlineLevel="0" collapsed="false">
      <c r="A175" s="22"/>
      <c r="B175" s="160"/>
      <c r="C175" s="161" t="s">
        <v>193</v>
      </c>
      <c r="D175" s="161" t="s">
        <v>131</v>
      </c>
      <c r="E175" s="162" t="s">
        <v>194</v>
      </c>
      <c r="F175" s="163" t="s">
        <v>195</v>
      </c>
      <c r="G175" s="164" t="s">
        <v>134</v>
      </c>
      <c r="H175" s="165" t="n">
        <v>4</v>
      </c>
      <c r="I175" s="166"/>
      <c r="J175" s="167" t="n">
        <f aca="false">ROUND(I175*H175,2)</f>
        <v>0</v>
      </c>
      <c r="K175" s="163"/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0.0079</v>
      </c>
      <c r="R175" s="170" t="n">
        <f aca="false">Q175*H175</f>
        <v>0.0316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135</v>
      </c>
      <c r="AT175" s="172" t="s">
        <v>131</v>
      </c>
      <c r="AU175" s="172" t="s">
        <v>81</v>
      </c>
      <c r="AY175" s="3" t="s">
        <v>129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135</v>
      </c>
      <c r="BM175" s="172" t="s">
        <v>196</v>
      </c>
    </row>
    <row r="176" s="174" customFormat="true" ht="12.8" hidden="false" customHeight="false" outlineLevel="0" collapsed="false">
      <c r="B176" s="175"/>
      <c r="D176" s="176" t="s">
        <v>144</v>
      </c>
      <c r="E176" s="177"/>
      <c r="F176" s="178" t="s">
        <v>197</v>
      </c>
      <c r="H176" s="179" t="n">
        <v>4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144</v>
      </c>
      <c r="AU176" s="177" t="s">
        <v>81</v>
      </c>
      <c r="AV176" s="174" t="s">
        <v>81</v>
      </c>
      <c r="AW176" s="174" t="s">
        <v>31</v>
      </c>
      <c r="AX176" s="174" t="s">
        <v>79</v>
      </c>
      <c r="AY176" s="177" t="s">
        <v>129</v>
      </c>
    </row>
    <row r="177" s="27" customFormat="true" ht="21.75" hidden="false" customHeight="true" outlineLevel="0" collapsed="false">
      <c r="A177" s="22"/>
      <c r="B177" s="160"/>
      <c r="C177" s="161" t="s">
        <v>7</v>
      </c>
      <c r="D177" s="161" t="s">
        <v>131</v>
      </c>
      <c r="E177" s="162" t="s">
        <v>198</v>
      </c>
      <c r="F177" s="163" t="s">
        <v>199</v>
      </c>
      <c r="G177" s="164" t="s">
        <v>141</v>
      </c>
      <c r="H177" s="165" t="n">
        <v>16.3</v>
      </c>
      <c r="I177" s="166"/>
      <c r="J177" s="167" t="n">
        <f aca="false">ROUND(I177*H177,2)</f>
        <v>0</v>
      </c>
      <c r="K177" s="163" t="s">
        <v>142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0.102</v>
      </c>
      <c r="R177" s="170" t="n">
        <f aca="false">Q177*H177</f>
        <v>1.6626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135</v>
      </c>
      <c r="AT177" s="172" t="s">
        <v>131</v>
      </c>
      <c r="AU177" s="172" t="s">
        <v>81</v>
      </c>
      <c r="AY177" s="3" t="s">
        <v>129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135</v>
      </c>
      <c r="BM177" s="172" t="s">
        <v>200</v>
      </c>
    </row>
    <row r="178" s="174" customFormat="true" ht="12.8" hidden="false" customHeight="false" outlineLevel="0" collapsed="false">
      <c r="B178" s="175"/>
      <c r="D178" s="176" t="s">
        <v>144</v>
      </c>
      <c r="E178" s="177"/>
      <c r="F178" s="178" t="s">
        <v>201</v>
      </c>
      <c r="H178" s="179" t="n">
        <v>16.3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144</v>
      </c>
      <c r="AU178" s="177" t="s">
        <v>81</v>
      </c>
      <c r="AV178" s="174" t="s">
        <v>81</v>
      </c>
      <c r="AW178" s="174" t="s">
        <v>31</v>
      </c>
      <c r="AX178" s="174" t="s">
        <v>79</v>
      </c>
      <c r="AY178" s="177" t="s">
        <v>129</v>
      </c>
    </row>
    <row r="179" s="27" customFormat="true" ht="24.15" hidden="false" customHeight="true" outlineLevel="0" collapsed="false">
      <c r="A179" s="22"/>
      <c r="B179" s="160"/>
      <c r="C179" s="161" t="s">
        <v>202</v>
      </c>
      <c r="D179" s="161" t="s">
        <v>131</v>
      </c>
      <c r="E179" s="162" t="s">
        <v>203</v>
      </c>
      <c r="F179" s="163" t="s">
        <v>204</v>
      </c>
      <c r="G179" s="164" t="s">
        <v>141</v>
      </c>
      <c r="H179" s="165" t="n">
        <v>5</v>
      </c>
      <c r="I179" s="166"/>
      <c r="J179" s="167" t="n">
        <f aca="false">ROUND(I179*H179,2)</f>
        <v>0</v>
      </c>
      <c r="K179" s="163" t="s">
        <v>142</v>
      </c>
      <c r="L179" s="23"/>
      <c r="M179" s="168"/>
      <c r="N179" s="169" t="s">
        <v>39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135</v>
      </c>
      <c r="AT179" s="172" t="s">
        <v>131</v>
      </c>
      <c r="AU179" s="172" t="s">
        <v>81</v>
      </c>
      <c r="AY179" s="3" t="s">
        <v>129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79</v>
      </c>
      <c r="BK179" s="173" t="n">
        <f aca="false">ROUND(I179*H179,2)</f>
        <v>0</v>
      </c>
      <c r="BL179" s="3" t="s">
        <v>135</v>
      </c>
      <c r="BM179" s="172" t="s">
        <v>205</v>
      </c>
    </row>
    <row r="180" s="174" customFormat="true" ht="12.8" hidden="false" customHeight="false" outlineLevel="0" collapsed="false">
      <c r="B180" s="175"/>
      <c r="D180" s="176" t="s">
        <v>144</v>
      </c>
      <c r="E180" s="177"/>
      <c r="F180" s="178" t="s">
        <v>206</v>
      </c>
      <c r="H180" s="179" t="n">
        <v>5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144</v>
      </c>
      <c r="AU180" s="177" t="s">
        <v>81</v>
      </c>
      <c r="AV180" s="174" t="s">
        <v>81</v>
      </c>
      <c r="AW180" s="174" t="s">
        <v>31</v>
      </c>
      <c r="AX180" s="174" t="s">
        <v>79</v>
      </c>
      <c r="AY180" s="177" t="s">
        <v>129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181</v>
      </c>
      <c r="F181" s="158" t="s">
        <v>207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SUM(P182:P231)</f>
        <v>0</v>
      </c>
      <c r="Q181" s="153"/>
      <c r="R181" s="154" t="n">
        <f aca="false">SUM(R182:R231)</f>
        <v>0.000445</v>
      </c>
      <c r="S181" s="153"/>
      <c r="T181" s="155" t="n">
        <f aca="false">SUM(T182:T231)</f>
        <v>14.663303</v>
      </c>
      <c r="AR181" s="148" t="s">
        <v>79</v>
      </c>
      <c r="AT181" s="156" t="s">
        <v>73</v>
      </c>
      <c r="AU181" s="156" t="s">
        <v>79</v>
      </c>
      <c r="AY181" s="148" t="s">
        <v>129</v>
      </c>
      <c r="BK181" s="157" t="n">
        <f aca="false">SUM(BK182:BK231)</f>
        <v>0</v>
      </c>
    </row>
    <row r="182" s="27" customFormat="true" ht="24.15" hidden="false" customHeight="true" outlineLevel="0" collapsed="false">
      <c r="A182" s="22"/>
      <c r="B182" s="160"/>
      <c r="C182" s="161" t="s">
        <v>208</v>
      </c>
      <c r="D182" s="161" t="s">
        <v>131</v>
      </c>
      <c r="E182" s="162" t="s">
        <v>209</v>
      </c>
      <c r="F182" s="163" t="s">
        <v>210</v>
      </c>
      <c r="G182" s="164" t="s">
        <v>134</v>
      </c>
      <c r="H182" s="165" t="n">
        <v>1</v>
      </c>
      <c r="I182" s="166"/>
      <c r="J182" s="167" t="n">
        <f aca="false">ROUND(I182*H182,2)</f>
        <v>0</v>
      </c>
      <c r="K182" s="163" t="s">
        <v>142</v>
      </c>
      <c r="L182" s="23"/>
      <c r="M182" s="168"/>
      <c r="N182" s="169" t="s">
        <v>39</v>
      </c>
      <c r="O182" s="60"/>
      <c r="P182" s="170" t="n">
        <f aca="false">O182*H182</f>
        <v>0</v>
      </c>
      <c r="Q182" s="170" t="n">
        <v>4E-005</v>
      </c>
      <c r="R182" s="170" t="n">
        <f aca="false">Q182*H182</f>
        <v>4E-005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135</v>
      </c>
      <c r="AT182" s="172" t="s">
        <v>131</v>
      </c>
      <c r="AU182" s="172" t="s">
        <v>81</v>
      </c>
      <c r="AY182" s="3" t="s">
        <v>129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79</v>
      </c>
      <c r="BK182" s="173" t="n">
        <f aca="false">ROUND(I182*H182,2)</f>
        <v>0</v>
      </c>
      <c r="BL182" s="3" t="s">
        <v>135</v>
      </c>
      <c r="BM182" s="172" t="s">
        <v>211</v>
      </c>
    </row>
    <row r="183" s="27" customFormat="true" ht="21.75" hidden="false" customHeight="true" outlineLevel="0" collapsed="false">
      <c r="A183" s="22"/>
      <c r="B183" s="160"/>
      <c r="C183" s="161" t="s">
        <v>212</v>
      </c>
      <c r="D183" s="161" t="s">
        <v>131</v>
      </c>
      <c r="E183" s="162" t="s">
        <v>213</v>
      </c>
      <c r="F183" s="163" t="s">
        <v>214</v>
      </c>
      <c r="G183" s="164" t="s">
        <v>141</v>
      </c>
      <c r="H183" s="165" t="n">
        <v>13.323</v>
      </c>
      <c r="I183" s="166"/>
      <c r="J183" s="167" t="n">
        <f aca="false">ROUND(I183*H183,2)</f>
        <v>0</v>
      </c>
      <c r="K183" s="163" t="s">
        <v>142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0.261</v>
      </c>
      <c r="T183" s="171" t="n">
        <f aca="false">S183*H183</f>
        <v>3.477303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135</v>
      </c>
      <c r="AT183" s="172" t="s">
        <v>131</v>
      </c>
      <c r="AU183" s="172" t="s">
        <v>81</v>
      </c>
      <c r="AY183" s="3" t="s">
        <v>129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135</v>
      </c>
      <c r="BM183" s="172" t="s">
        <v>215</v>
      </c>
    </row>
    <row r="184" s="174" customFormat="true" ht="12.8" hidden="false" customHeight="false" outlineLevel="0" collapsed="false">
      <c r="B184" s="175"/>
      <c r="D184" s="176" t="s">
        <v>144</v>
      </c>
      <c r="E184" s="177"/>
      <c r="F184" s="178" t="s">
        <v>216</v>
      </c>
      <c r="H184" s="179" t="n">
        <v>9.528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144</v>
      </c>
      <c r="AU184" s="177" t="s">
        <v>81</v>
      </c>
      <c r="AV184" s="174" t="s">
        <v>81</v>
      </c>
      <c r="AW184" s="174" t="s">
        <v>31</v>
      </c>
      <c r="AX184" s="174" t="s">
        <v>74</v>
      </c>
      <c r="AY184" s="177" t="s">
        <v>129</v>
      </c>
    </row>
    <row r="185" s="174" customFormat="true" ht="12.8" hidden="false" customHeight="false" outlineLevel="0" collapsed="false">
      <c r="B185" s="175"/>
      <c r="D185" s="176" t="s">
        <v>144</v>
      </c>
      <c r="E185" s="177"/>
      <c r="F185" s="178" t="s">
        <v>217</v>
      </c>
      <c r="H185" s="179" t="n">
        <v>3.795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144</v>
      </c>
      <c r="AU185" s="177" t="s">
        <v>81</v>
      </c>
      <c r="AV185" s="174" t="s">
        <v>81</v>
      </c>
      <c r="AW185" s="174" t="s">
        <v>31</v>
      </c>
      <c r="AX185" s="174" t="s">
        <v>74</v>
      </c>
      <c r="AY185" s="177" t="s">
        <v>129</v>
      </c>
    </row>
    <row r="186" s="184" customFormat="true" ht="12.8" hidden="false" customHeight="false" outlineLevel="0" collapsed="false">
      <c r="B186" s="185"/>
      <c r="D186" s="176" t="s">
        <v>144</v>
      </c>
      <c r="E186" s="186"/>
      <c r="F186" s="187" t="s">
        <v>148</v>
      </c>
      <c r="H186" s="188" t="n">
        <v>13.323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144</v>
      </c>
      <c r="AU186" s="186" t="s">
        <v>81</v>
      </c>
      <c r="AV186" s="184" t="s">
        <v>135</v>
      </c>
      <c r="AW186" s="184" t="s">
        <v>31</v>
      </c>
      <c r="AX186" s="184" t="s">
        <v>79</v>
      </c>
      <c r="AY186" s="186" t="s">
        <v>129</v>
      </c>
    </row>
    <row r="187" s="27" customFormat="true" ht="24.15" hidden="false" customHeight="true" outlineLevel="0" collapsed="false">
      <c r="A187" s="22"/>
      <c r="B187" s="160"/>
      <c r="C187" s="161" t="s">
        <v>218</v>
      </c>
      <c r="D187" s="161" t="s">
        <v>131</v>
      </c>
      <c r="E187" s="162" t="s">
        <v>219</v>
      </c>
      <c r="F187" s="163" t="s">
        <v>220</v>
      </c>
      <c r="G187" s="164" t="s">
        <v>141</v>
      </c>
      <c r="H187" s="165" t="n">
        <v>16.3</v>
      </c>
      <c r="I187" s="166"/>
      <c r="J187" s="167" t="n">
        <f aca="false">ROUND(I187*H187,2)</f>
        <v>0</v>
      </c>
      <c r="K187" s="163" t="s">
        <v>142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0.035</v>
      </c>
      <c r="T187" s="171" t="n">
        <f aca="false">S187*H187</f>
        <v>0.5705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135</v>
      </c>
      <c r="AT187" s="172" t="s">
        <v>131</v>
      </c>
      <c r="AU187" s="172" t="s">
        <v>81</v>
      </c>
      <c r="AY187" s="3" t="s">
        <v>129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135</v>
      </c>
      <c r="BM187" s="172" t="s">
        <v>221</v>
      </c>
    </row>
    <row r="188" s="174" customFormat="true" ht="12.8" hidden="false" customHeight="false" outlineLevel="0" collapsed="false">
      <c r="B188" s="175"/>
      <c r="D188" s="176" t="s">
        <v>144</v>
      </c>
      <c r="E188" s="177"/>
      <c r="F188" s="178" t="s">
        <v>222</v>
      </c>
      <c r="H188" s="179" t="n">
        <v>16.3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144</v>
      </c>
      <c r="AU188" s="177" t="s">
        <v>81</v>
      </c>
      <c r="AV188" s="174" t="s">
        <v>81</v>
      </c>
      <c r="AW188" s="174" t="s">
        <v>31</v>
      </c>
      <c r="AX188" s="174" t="s">
        <v>79</v>
      </c>
      <c r="AY188" s="177" t="s">
        <v>129</v>
      </c>
    </row>
    <row r="189" s="27" customFormat="true" ht="21.75" hidden="false" customHeight="true" outlineLevel="0" collapsed="false">
      <c r="A189" s="22"/>
      <c r="B189" s="160"/>
      <c r="C189" s="161" t="s">
        <v>223</v>
      </c>
      <c r="D189" s="161" t="s">
        <v>131</v>
      </c>
      <c r="E189" s="162" t="s">
        <v>224</v>
      </c>
      <c r="F189" s="163" t="s">
        <v>225</v>
      </c>
      <c r="G189" s="164" t="s">
        <v>141</v>
      </c>
      <c r="H189" s="165" t="n">
        <v>6</v>
      </c>
      <c r="I189" s="166"/>
      <c r="J189" s="167" t="n">
        <f aca="false">ROUND(I189*H189,2)</f>
        <v>0</v>
      </c>
      <c r="K189" s="163" t="s">
        <v>142</v>
      </c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0.076</v>
      </c>
      <c r="T189" s="171" t="n">
        <f aca="false">S189*H189</f>
        <v>0.456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135</v>
      </c>
      <c r="AT189" s="172" t="s">
        <v>131</v>
      </c>
      <c r="AU189" s="172" t="s">
        <v>81</v>
      </c>
      <c r="AY189" s="3" t="s">
        <v>129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135</v>
      </c>
      <c r="BM189" s="172" t="s">
        <v>226</v>
      </c>
    </row>
    <row r="190" s="174" customFormat="true" ht="12.8" hidden="false" customHeight="false" outlineLevel="0" collapsed="false">
      <c r="B190" s="175"/>
      <c r="D190" s="176" t="s">
        <v>144</v>
      </c>
      <c r="E190" s="177"/>
      <c r="F190" s="178" t="s">
        <v>227</v>
      </c>
      <c r="H190" s="179" t="n">
        <v>6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144</v>
      </c>
      <c r="AU190" s="177" t="s">
        <v>81</v>
      </c>
      <c r="AV190" s="174" t="s">
        <v>81</v>
      </c>
      <c r="AW190" s="174" t="s">
        <v>31</v>
      </c>
      <c r="AX190" s="174" t="s">
        <v>79</v>
      </c>
      <c r="AY190" s="177" t="s">
        <v>129</v>
      </c>
    </row>
    <row r="191" s="27" customFormat="true" ht="16.5" hidden="false" customHeight="true" outlineLevel="0" collapsed="false">
      <c r="A191" s="22"/>
      <c r="B191" s="160"/>
      <c r="C191" s="161" t="s">
        <v>228</v>
      </c>
      <c r="D191" s="161" t="s">
        <v>131</v>
      </c>
      <c r="E191" s="162" t="s">
        <v>229</v>
      </c>
      <c r="F191" s="163" t="s">
        <v>230</v>
      </c>
      <c r="G191" s="164" t="s">
        <v>231</v>
      </c>
      <c r="H191" s="165" t="n">
        <v>3</v>
      </c>
      <c r="I191" s="166"/>
      <c r="J191" s="167" t="n">
        <f aca="false">ROUND(I191*H191,2)</f>
        <v>0</v>
      </c>
      <c r="K191" s="163"/>
      <c r="L191" s="23"/>
      <c r="M191" s="168"/>
      <c r="N191" s="169" t="s">
        <v>39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0.03</v>
      </c>
      <c r="T191" s="171" t="n">
        <f aca="false">S191*H191</f>
        <v>0.09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135</v>
      </c>
      <c r="AT191" s="172" t="s">
        <v>131</v>
      </c>
      <c r="AU191" s="172" t="s">
        <v>81</v>
      </c>
      <c r="AY191" s="3" t="s">
        <v>129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79</v>
      </c>
      <c r="BK191" s="173" t="n">
        <f aca="false">ROUND(I191*H191,2)</f>
        <v>0</v>
      </c>
      <c r="BL191" s="3" t="s">
        <v>135</v>
      </c>
      <c r="BM191" s="172" t="s">
        <v>232</v>
      </c>
    </row>
    <row r="192" s="174" customFormat="true" ht="12.8" hidden="false" customHeight="false" outlineLevel="0" collapsed="false">
      <c r="B192" s="175"/>
      <c r="D192" s="176" t="s">
        <v>144</v>
      </c>
      <c r="E192" s="177"/>
      <c r="F192" s="178" t="s">
        <v>137</v>
      </c>
      <c r="H192" s="179" t="n">
        <v>3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144</v>
      </c>
      <c r="AU192" s="177" t="s">
        <v>81</v>
      </c>
      <c r="AV192" s="174" t="s">
        <v>81</v>
      </c>
      <c r="AW192" s="174" t="s">
        <v>31</v>
      </c>
      <c r="AX192" s="174" t="s">
        <v>79</v>
      </c>
      <c r="AY192" s="177" t="s">
        <v>129</v>
      </c>
    </row>
    <row r="193" s="27" customFormat="true" ht="24.15" hidden="false" customHeight="true" outlineLevel="0" collapsed="false">
      <c r="A193" s="22"/>
      <c r="B193" s="160"/>
      <c r="C193" s="161" t="s">
        <v>233</v>
      </c>
      <c r="D193" s="161" t="s">
        <v>131</v>
      </c>
      <c r="E193" s="162" t="s">
        <v>234</v>
      </c>
      <c r="F193" s="163" t="s">
        <v>235</v>
      </c>
      <c r="G193" s="164" t="s">
        <v>231</v>
      </c>
      <c r="H193" s="165" t="n">
        <v>1</v>
      </c>
      <c r="I193" s="166"/>
      <c r="J193" s="167" t="n">
        <f aca="false">ROUND(I193*H193,2)</f>
        <v>0</v>
      </c>
      <c r="K193" s="163"/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0.03</v>
      </c>
      <c r="T193" s="171" t="n">
        <f aca="false">S193*H193</f>
        <v>0.03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135</v>
      </c>
      <c r="AT193" s="172" t="s">
        <v>131</v>
      </c>
      <c r="AU193" s="172" t="s">
        <v>81</v>
      </c>
      <c r="AY193" s="3" t="s">
        <v>129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135</v>
      </c>
      <c r="BM193" s="172" t="s">
        <v>236</v>
      </c>
    </row>
    <row r="194" s="174" customFormat="true" ht="12.8" hidden="false" customHeight="false" outlineLevel="0" collapsed="false">
      <c r="B194" s="175"/>
      <c r="D194" s="176" t="s">
        <v>144</v>
      </c>
      <c r="E194" s="177"/>
      <c r="F194" s="178" t="s">
        <v>79</v>
      </c>
      <c r="H194" s="179" t="n">
        <v>1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144</v>
      </c>
      <c r="AU194" s="177" t="s">
        <v>81</v>
      </c>
      <c r="AV194" s="174" t="s">
        <v>81</v>
      </c>
      <c r="AW194" s="174" t="s">
        <v>31</v>
      </c>
      <c r="AX194" s="174" t="s">
        <v>79</v>
      </c>
      <c r="AY194" s="177" t="s">
        <v>129</v>
      </c>
    </row>
    <row r="195" s="27" customFormat="true" ht="24.15" hidden="false" customHeight="true" outlineLevel="0" collapsed="false">
      <c r="A195" s="22"/>
      <c r="B195" s="160"/>
      <c r="C195" s="161" t="s">
        <v>237</v>
      </c>
      <c r="D195" s="161" t="s">
        <v>131</v>
      </c>
      <c r="E195" s="162" t="s">
        <v>238</v>
      </c>
      <c r="F195" s="163" t="s">
        <v>239</v>
      </c>
      <c r="G195" s="164" t="s">
        <v>231</v>
      </c>
      <c r="H195" s="165" t="n">
        <v>1</v>
      </c>
      <c r="I195" s="166"/>
      <c r="J195" s="167" t="n">
        <f aca="false">ROUND(I195*H195,2)</f>
        <v>0</v>
      </c>
      <c r="K195" s="163"/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0.03</v>
      </c>
      <c r="T195" s="171" t="n">
        <f aca="false">S195*H195</f>
        <v>0.03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135</v>
      </c>
      <c r="AT195" s="172" t="s">
        <v>131</v>
      </c>
      <c r="AU195" s="172" t="s">
        <v>81</v>
      </c>
      <c r="AY195" s="3" t="s">
        <v>129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135</v>
      </c>
      <c r="BM195" s="172" t="s">
        <v>240</v>
      </c>
    </row>
    <row r="196" s="174" customFormat="true" ht="12.8" hidden="false" customHeight="false" outlineLevel="0" collapsed="false">
      <c r="B196" s="175"/>
      <c r="D196" s="176" t="s">
        <v>144</v>
      </c>
      <c r="E196" s="177"/>
      <c r="F196" s="178" t="s">
        <v>79</v>
      </c>
      <c r="H196" s="179" t="n">
        <v>1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144</v>
      </c>
      <c r="AU196" s="177" t="s">
        <v>81</v>
      </c>
      <c r="AV196" s="174" t="s">
        <v>81</v>
      </c>
      <c r="AW196" s="174" t="s">
        <v>31</v>
      </c>
      <c r="AX196" s="174" t="s">
        <v>79</v>
      </c>
      <c r="AY196" s="177" t="s">
        <v>129</v>
      </c>
    </row>
    <row r="197" s="27" customFormat="true" ht="24.15" hidden="false" customHeight="true" outlineLevel="0" collapsed="false">
      <c r="A197" s="22"/>
      <c r="B197" s="160"/>
      <c r="C197" s="161" t="s">
        <v>6</v>
      </c>
      <c r="D197" s="161" t="s">
        <v>131</v>
      </c>
      <c r="E197" s="162" t="s">
        <v>241</v>
      </c>
      <c r="F197" s="163" t="s">
        <v>242</v>
      </c>
      <c r="G197" s="164" t="s">
        <v>231</v>
      </c>
      <c r="H197" s="165" t="n">
        <v>1</v>
      </c>
      <c r="I197" s="166"/>
      <c r="J197" s="167" t="n">
        <f aca="false">ROUND(I197*H197,2)</f>
        <v>0</v>
      </c>
      <c r="K197" s="163"/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0.03</v>
      </c>
      <c r="T197" s="171" t="n">
        <f aca="false">S197*H197</f>
        <v>0.03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135</v>
      </c>
      <c r="AT197" s="172" t="s">
        <v>131</v>
      </c>
      <c r="AU197" s="172" t="s">
        <v>81</v>
      </c>
      <c r="AY197" s="3" t="s">
        <v>129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135</v>
      </c>
      <c r="BM197" s="172" t="s">
        <v>243</v>
      </c>
    </row>
    <row r="198" s="174" customFormat="true" ht="12.8" hidden="false" customHeight="false" outlineLevel="0" collapsed="false">
      <c r="B198" s="175"/>
      <c r="D198" s="176" t="s">
        <v>144</v>
      </c>
      <c r="E198" s="177"/>
      <c r="F198" s="178" t="s">
        <v>79</v>
      </c>
      <c r="H198" s="179" t="n">
        <v>1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144</v>
      </c>
      <c r="AU198" s="177" t="s">
        <v>81</v>
      </c>
      <c r="AV198" s="174" t="s">
        <v>81</v>
      </c>
      <c r="AW198" s="174" t="s">
        <v>31</v>
      </c>
      <c r="AX198" s="174" t="s">
        <v>79</v>
      </c>
      <c r="AY198" s="177" t="s">
        <v>129</v>
      </c>
    </row>
    <row r="199" s="27" customFormat="true" ht="16.5" hidden="false" customHeight="true" outlineLevel="0" collapsed="false">
      <c r="A199" s="22"/>
      <c r="B199" s="160"/>
      <c r="C199" s="161" t="s">
        <v>244</v>
      </c>
      <c r="D199" s="161" t="s">
        <v>131</v>
      </c>
      <c r="E199" s="162" t="s">
        <v>245</v>
      </c>
      <c r="F199" s="163" t="s">
        <v>246</v>
      </c>
      <c r="G199" s="164" t="s">
        <v>231</v>
      </c>
      <c r="H199" s="165" t="n">
        <v>4</v>
      </c>
      <c r="I199" s="166"/>
      <c r="J199" s="167" t="n">
        <f aca="false">ROUND(I199*H199,2)</f>
        <v>0</v>
      </c>
      <c r="K199" s="163"/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135</v>
      </c>
      <c r="AT199" s="172" t="s">
        <v>131</v>
      </c>
      <c r="AU199" s="172" t="s">
        <v>81</v>
      </c>
      <c r="AY199" s="3" t="s">
        <v>129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135</v>
      </c>
      <c r="BM199" s="172" t="s">
        <v>247</v>
      </c>
    </row>
    <row r="200" s="174" customFormat="true" ht="12.8" hidden="false" customHeight="false" outlineLevel="0" collapsed="false">
      <c r="B200" s="175"/>
      <c r="D200" s="176" t="s">
        <v>144</v>
      </c>
      <c r="E200" s="177"/>
      <c r="F200" s="178" t="s">
        <v>248</v>
      </c>
      <c r="H200" s="179" t="n">
        <v>1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144</v>
      </c>
      <c r="AU200" s="177" t="s">
        <v>81</v>
      </c>
      <c r="AV200" s="174" t="s">
        <v>81</v>
      </c>
      <c r="AW200" s="174" t="s">
        <v>31</v>
      </c>
      <c r="AX200" s="174" t="s">
        <v>74</v>
      </c>
      <c r="AY200" s="177" t="s">
        <v>129</v>
      </c>
    </row>
    <row r="201" s="174" customFormat="true" ht="12.8" hidden="false" customHeight="false" outlineLevel="0" collapsed="false">
      <c r="B201" s="175"/>
      <c r="D201" s="176" t="s">
        <v>144</v>
      </c>
      <c r="E201" s="177"/>
      <c r="F201" s="178" t="s">
        <v>81</v>
      </c>
      <c r="H201" s="179" t="n">
        <v>2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144</v>
      </c>
      <c r="AU201" s="177" t="s">
        <v>81</v>
      </c>
      <c r="AV201" s="174" t="s">
        <v>81</v>
      </c>
      <c r="AW201" s="174" t="s">
        <v>31</v>
      </c>
      <c r="AX201" s="174" t="s">
        <v>74</v>
      </c>
      <c r="AY201" s="177" t="s">
        <v>129</v>
      </c>
    </row>
    <row r="202" s="174" customFormat="true" ht="12.8" hidden="false" customHeight="false" outlineLevel="0" collapsed="false">
      <c r="B202" s="175"/>
      <c r="D202" s="176" t="s">
        <v>144</v>
      </c>
      <c r="E202" s="177"/>
      <c r="F202" s="178" t="s">
        <v>79</v>
      </c>
      <c r="H202" s="179" t="n">
        <v>1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144</v>
      </c>
      <c r="AU202" s="177" t="s">
        <v>81</v>
      </c>
      <c r="AV202" s="174" t="s">
        <v>81</v>
      </c>
      <c r="AW202" s="174" t="s">
        <v>31</v>
      </c>
      <c r="AX202" s="174" t="s">
        <v>74</v>
      </c>
      <c r="AY202" s="177" t="s">
        <v>129</v>
      </c>
    </row>
    <row r="203" s="184" customFormat="true" ht="12.8" hidden="false" customHeight="false" outlineLevel="0" collapsed="false">
      <c r="B203" s="185"/>
      <c r="D203" s="176" t="s">
        <v>144</v>
      </c>
      <c r="E203" s="186"/>
      <c r="F203" s="187" t="s">
        <v>148</v>
      </c>
      <c r="H203" s="188" t="n">
        <v>4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144</v>
      </c>
      <c r="AU203" s="186" t="s">
        <v>81</v>
      </c>
      <c r="AV203" s="184" t="s">
        <v>135</v>
      </c>
      <c r="AW203" s="184" t="s">
        <v>31</v>
      </c>
      <c r="AX203" s="184" t="s">
        <v>79</v>
      </c>
      <c r="AY203" s="186" t="s">
        <v>129</v>
      </c>
    </row>
    <row r="204" s="27" customFormat="true" ht="16.5" hidden="false" customHeight="true" outlineLevel="0" collapsed="false">
      <c r="A204" s="22"/>
      <c r="B204" s="160"/>
      <c r="C204" s="161" t="s">
        <v>249</v>
      </c>
      <c r="D204" s="161" t="s">
        <v>131</v>
      </c>
      <c r="E204" s="162" t="s">
        <v>250</v>
      </c>
      <c r="F204" s="163" t="s">
        <v>251</v>
      </c>
      <c r="G204" s="164" t="s">
        <v>231</v>
      </c>
      <c r="H204" s="165" t="n">
        <v>3</v>
      </c>
      <c r="I204" s="166"/>
      <c r="J204" s="167" t="n">
        <f aca="false">ROUND(I204*H204,2)</f>
        <v>0</v>
      </c>
      <c r="K204" s="163"/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135</v>
      </c>
      <c r="AT204" s="172" t="s">
        <v>131</v>
      </c>
      <c r="AU204" s="172" t="s">
        <v>81</v>
      </c>
      <c r="AY204" s="3" t="s">
        <v>129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135</v>
      </c>
      <c r="BM204" s="172" t="s">
        <v>252</v>
      </c>
    </row>
    <row r="205" s="174" customFormat="true" ht="12.8" hidden="false" customHeight="false" outlineLevel="0" collapsed="false">
      <c r="B205" s="175"/>
      <c r="D205" s="176" t="s">
        <v>144</v>
      </c>
      <c r="E205" s="177"/>
      <c r="F205" s="178" t="s">
        <v>253</v>
      </c>
      <c r="H205" s="179" t="n">
        <v>3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144</v>
      </c>
      <c r="AU205" s="177" t="s">
        <v>81</v>
      </c>
      <c r="AV205" s="174" t="s">
        <v>81</v>
      </c>
      <c r="AW205" s="174" t="s">
        <v>31</v>
      </c>
      <c r="AX205" s="174" t="s">
        <v>79</v>
      </c>
      <c r="AY205" s="177" t="s">
        <v>129</v>
      </c>
    </row>
    <row r="206" s="27" customFormat="true" ht="16.5" hidden="false" customHeight="true" outlineLevel="0" collapsed="false">
      <c r="A206" s="22"/>
      <c r="B206" s="160"/>
      <c r="C206" s="161" t="s">
        <v>254</v>
      </c>
      <c r="D206" s="161" t="s">
        <v>131</v>
      </c>
      <c r="E206" s="162" t="s">
        <v>255</v>
      </c>
      <c r="F206" s="163" t="s">
        <v>256</v>
      </c>
      <c r="G206" s="164" t="s">
        <v>231</v>
      </c>
      <c r="H206" s="165" t="n">
        <v>3</v>
      </c>
      <c r="I206" s="166"/>
      <c r="J206" s="167" t="n">
        <f aca="false">ROUND(I206*H206,2)</f>
        <v>0</v>
      </c>
      <c r="K206" s="163"/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135</v>
      </c>
      <c r="AT206" s="172" t="s">
        <v>131</v>
      </c>
      <c r="AU206" s="172" t="s">
        <v>81</v>
      </c>
      <c r="AY206" s="3" t="s">
        <v>129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135</v>
      </c>
      <c r="BM206" s="172" t="s">
        <v>257</v>
      </c>
    </row>
    <row r="207" s="174" customFormat="true" ht="12.8" hidden="false" customHeight="false" outlineLevel="0" collapsed="false">
      <c r="B207" s="175"/>
      <c r="D207" s="176" t="s">
        <v>144</v>
      </c>
      <c r="E207" s="177"/>
      <c r="F207" s="178" t="s">
        <v>253</v>
      </c>
      <c r="H207" s="179" t="n">
        <v>3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144</v>
      </c>
      <c r="AU207" s="177" t="s">
        <v>81</v>
      </c>
      <c r="AV207" s="174" t="s">
        <v>81</v>
      </c>
      <c r="AW207" s="174" t="s">
        <v>31</v>
      </c>
      <c r="AX207" s="174" t="s">
        <v>79</v>
      </c>
      <c r="AY207" s="177" t="s">
        <v>129</v>
      </c>
    </row>
    <row r="208" s="27" customFormat="true" ht="16.5" hidden="false" customHeight="true" outlineLevel="0" collapsed="false">
      <c r="A208" s="22"/>
      <c r="B208" s="160"/>
      <c r="C208" s="161" t="s">
        <v>258</v>
      </c>
      <c r="D208" s="161" t="s">
        <v>131</v>
      </c>
      <c r="E208" s="162" t="s">
        <v>259</v>
      </c>
      <c r="F208" s="163" t="s">
        <v>260</v>
      </c>
      <c r="G208" s="164" t="s">
        <v>231</v>
      </c>
      <c r="H208" s="165" t="n">
        <v>5</v>
      </c>
      <c r="I208" s="166"/>
      <c r="J208" s="167" t="n">
        <f aca="false">ROUND(I208*H208,2)</f>
        <v>0</v>
      </c>
      <c r="K208" s="163"/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135</v>
      </c>
      <c r="AT208" s="172" t="s">
        <v>131</v>
      </c>
      <c r="AU208" s="172" t="s">
        <v>81</v>
      </c>
      <c r="AY208" s="3" t="s">
        <v>129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135</v>
      </c>
      <c r="BM208" s="172" t="s">
        <v>261</v>
      </c>
    </row>
    <row r="209" s="174" customFormat="true" ht="12.8" hidden="false" customHeight="false" outlineLevel="0" collapsed="false">
      <c r="B209" s="175"/>
      <c r="D209" s="176" t="s">
        <v>144</v>
      </c>
      <c r="E209" s="177"/>
      <c r="F209" s="178" t="s">
        <v>262</v>
      </c>
      <c r="H209" s="179" t="n">
        <v>5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144</v>
      </c>
      <c r="AU209" s="177" t="s">
        <v>81</v>
      </c>
      <c r="AV209" s="174" t="s">
        <v>81</v>
      </c>
      <c r="AW209" s="174" t="s">
        <v>31</v>
      </c>
      <c r="AX209" s="174" t="s">
        <v>79</v>
      </c>
      <c r="AY209" s="177" t="s">
        <v>129</v>
      </c>
    </row>
    <row r="210" s="27" customFormat="true" ht="16.5" hidden="false" customHeight="true" outlineLevel="0" collapsed="false">
      <c r="A210" s="22"/>
      <c r="B210" s="160"/>
      <c r="C210" s="161" t="s">
        <v>263</v>
      </c>
      <c r="D210" s="161" t="s">
        <v>131</v>
      </c>
      <c r="E210" s="162" t="s">
        <v>264</v>
      </c>
      <c r="F210" s="163" t="s">
        <v>265</v>
      </c>
      <c r="G210" s="164" t="s">
        <v>231</v>
      </c>
      <c r="H210" s="165" t="n">
        <v>4</v>
      </c>
      <c r="I210" s="166"/>
      <c r="J210" s="167" t="n">
        <f aca="false">ROUND(I210*H210,2)</f>
        <v>0</v>
      </c>
      <c r="K210" s="163"/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135</v>
      </c>
      <c r="AT210" s="172" t="s">
        <v>131</v>
      </c>
      <c r="AU210" s="172" t="s">
        <v>81</v>
      </c>
      <c r="AY210" s="3" t="s">
        <v>129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135</v>
      </c>
      <c r="BM210" s="172" t="s">
        <v>266</v>
      </c>
    </row>
    <row r="211" s="174" customFormat="true" ht="12.8" hidden="false" customHeight="false" outlineLevel="0" collapsed="false">
      <c r="B211" s="175"/>
      <c r="D211" s="176" t="s">
        <v>144</v>
      </c>
      <c r="E211" s="177"/>
      <c r="F211" s="178" t="s">
        <v>197</v>
      </c>
      <c r="H211" s="179" t="n">
        <v>4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144</v>
      </c>
      <c r="AU211" s="177" t="s">
        <v>81</v>
      </c>
      <c r="AV211" s="174" t="s">
        <v>81</v>
      </c>
      <c r="AW211" s="174" t="s">
        <v>31</v>
      </c>
      <c r="AX211" s="174" t="s">
        <v>79</v>
      </c>
      <c r="AY211" s="177" t="s">
        <v>129</v>
      </c>
    </row>
    <row r="212" s="27" customFormat="true" ht="21.75" hidden="false" customHeight="true" outlineLevel="0" collapsed="false">
      <c r="A212" s="22"/>
      <c r="B212" s="160"/>
      <c r="C212" s="161" t="s">
        <v>267</v>
      </c>
      <c r="D212" s="161" t="s">
        <v>131</v>
      </c>
      <c r="E212" s="162" t="s">
        <v>268</v>
      </c>
      <c r="F212" s="163" t="s">
        <v>269</v>
      </c>
      <c r="G212" s="164" t="s">
        <v>231</v>
      </c>
      <c r="H212" s="165" t="n">
        <v>8</v>
      </c>
      <c r="I212" s="166"/>
      <c r="J212" s="167" t="n">
        <f aca="false">ROUND(I212*H212,2)</f>
        <v>0</v>
      </c>
      <c r="K212" s="163"/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135</v>
      </c>
      <c r="AT212" s="172" t="s">
        <v>131</v>
      </c>
      <c r="AU212" s="172" t="s">
        <v>81</v>
      </c>
      <c r="AY212" s="3" t="s">
        <v>129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135</v>
      </c>
      <c r="BM212" s="172" t="s">
        <v>270</v>
      </c>
    </row>
    <row r="213" s="174" customFormat="true" ht="12.8" hidden="false" customHeight="false" outlineLevel="0" collapsed="false">
      <c r="B213" s="175"/>
      <c r="D213" s="176" t="s">
        <v>144</v>
      </c>
      <c r="E213" s="177"/>
      <c r="F213" s="178" t="s">
        <v>177</v>
      </c>
      <c r="H213" s="179" t="n">
        <v>8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144</v>
      </c>
      <c r="AU213" s="177" t="s">
        <v>81</v>
      </c>
      <c r="AV213" s="174" t="s">
        <v>81</v>
      </c>
      <c r="AW213" s="174" t="s">
        <v>31</v>
      </c>
      <c r="AX213" s="174" t="s">
        <v>79</v>
      </c>
      <c r="AY213" s="177" t="s">
        <v>129</v>
      </c>
    </row>
    <row r="214" s="27" customFormat="true" ht="24.15" hidden="false" customHeight="true" outlineLevel="0" collapsed="false">
      <c r="A214" s="22"/>
      <c r="B214" s="160"/>
      <c r="C214" s="161" t="s">
        <v>271</v>
      </c>
      <c r="D214" s="161" t="s">
        <v>131</v>
      </c>
      <c r="E214" s="162" t="s">
        <v>272</v>
      </c>
      <c r="F214" s="163" t="s">
        <v>273</v>
      </c>
      <c r="G214" s="164" t="s">
        <v>274</v>
      </c>
      <c r="H214" s="165" t="n">
        <v>180</v>
      </c>
      <c r="I214" s="166"/>
      <c r="J214" s="167" t="n">
        <f aca="false">ROUND(I214*H214,2)</f>
        <v>0</v>
      </c>
      <c r="K214" s="163" t="s">
        <v>142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0.002</v>
      </c>
      <c r="T214" s="171" t="n">
        <f aca="false">S214*H214</f>
        <v>0.36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135</v>
      </c>
      <c r="AT214" s="172" t="s">
        <v>131</v>
      </c>
      <c r="AU214" s="172" t="s">
        <v>81</v>
      </c>
      <c r="AY214" s="3" t="s">
        <v>129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135</v>
      </c>
      <c r="BM214" s="172" t="s">
        <v>275</v>
      </c>
    </row>
    <row r="215" s="27" customFormat="true" ht="24.15" hidden="false" customHeight="true" outlineLevel="0" collapsed="false">
      <c r="A215" s="22"/>
      <c r="B215" s="160"/>
      <c r="C215" s="161" t="s">
        <v>276</v>
      </c>
      <c r="D215" s="161" t="s">
        <v>131</v>
      </c>
      <c r="E215" s="162" t="s">
        <v>277</v>
      </c>
      <c r="F215" s="163" t="s">
        <v>278</v>
      </c>
      <c r="G215" s="164" t="s">
        <v>274</v>
      </c>
      <c r="H215" s="165" t="n">
        <v>40</v>
      </c>
      <c r="I215" s="166"/>
      <c r="J215" s="167" t="n">
        <f aca="false">ROUND(I215*H215,2)</f>
        <v>0</v>
      </c>
      <c r="K215" s="163" t="s">
        <v>142</v>
      </c>
      <c r="L215" s="23"/>
      <c r="M215" s="168"/>
      <c r="N215" s="169" t="s">
        <v>39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0.004</v>
      </c>
      <c r="T215" s="171" t="n">
        <f aca="false">S215*H215</f>
        <v>0.16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135</v>
      </c>
      <c r="AT215" s="172" t="s">
        <v>131</v>
      </c>
      <c r="AU215" s="172" t="s">
        <v>81</v>
      </c>
      <c r="AY215" s="3" t="s">
        <v>129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79</v>
      </c>
      <c r="BK215" s="173" t="n">
        <f aca="false">ROUND(I215*H215,2)</f>
        <v>0</v>
      </c>
      <c r="BL215" s="3" t="s">
        <v>135</v>
      </c>
      <c r="BM215" s="172" t="s">
        <v>279</v>
      </c>
    </row>
    <row r="216" s="27" customFormat="true" ht="24.15" hidden="false" customHeight="true" outlineLevel="0" collapsed="false">
      <c r="A216" s="22"/>
      <c r="B216" s="160"/>
      <c r="C216" s="161" t="s">
        <v>280</v>
      </c>
      <c r="D216" s="161" t="s">
        <v>131</v>
      </c>
      <c r="E216" s="162" t="s">
        <v>281</v>
      </c>
      <c r="F216" s="163" t="s">
        <v>282</v>
      </c>
      <c r="G216" s="164" t="s">
        <v>274</v>
      </c>
      <c r="H216" s="165" t="n">
        <v>30</v>
      </c>
      <c r="I216" s="166"/>
      <c r="J216" s="167" t="n">
        <f aca="false">ROUND(I216*H216,2)</f>
        <v>0</v>
      </c>
      <c r="K216" s="163" t="s">
        <v>142</v>
      </c>
      <c r="L216" s="23"/>
      <c r="M216" s="168"/>
      <c r="N216" s="169" t="s">
        <v>39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0.006</v>
      </c>
      <c r="T216" s="171" t="n">
        <f aca="false">S216*H216</f>
        <v>0.18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135</v>
      </c>
      <c r="AT216" s="172" t="s">
        <v>131</v>
      </c>
      <c r="AU216" s="172" t="s">
        <v>81</v>
      </c>
      <c r="AY216" s="3" t="s">
        <v>129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79</v>
      </c>
      <c r="BK216" s="173" t="n">
        <f aca="false">ROUND(I216*H216,2)</f>
        <v>0</v>
      </c>
      <c r="BL216" s="3" t="s">
        <v>135</v>
      </c>
      <c r="BM216" s="172" t="s">
        <v>283</v>
      </c>
    </row>
    <row r="217" s="27" customFormat="true" ht="24.15" hidden="false" customHeight="true" outlineLevel="0" collapsed="false">
      <c r="A217" s="22"/>
      <c r="B217" s="160"/>
      <c r="C217" s="161" t="s">
        <v>284</v>
      </c>
      <c r="D217" s="161" t="s">
        <v>131</v>
      </c>
      <c r="E217" s="162" t="s">
        <v>285</v>
      </c>
      <c r="F217" s="163" t="s">
        <v>286</v>
      </c>
      <c r="G217" s="164" t="s">
        <v>274</v>
      </c>
      <c r="H217" s="165" t="n">
        <v>5</v>
      </c>
      <c r="I217" s="166"/>
      <c r="J217" s="167" t="n">
        <f aca="false">ROUND(I217*H217,2)</f>
        <v>0</v>
      </c>
      <c r="K217" s="163" t="s">
        <v>142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0.04</v>
      </c>
      <c r="T217" s="171" t="n">
        <f aca="false">S217*H217</f>
        <v>0.2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135</v>
      </c>
      <c r="AT217" s="172" t="s">
        <v>131</v>
      </c>
      <c r="AU217" s="172" t="s">
        <v>81</v>
      </c>
      <c r="AY217" s="3" t="s">
        <v>129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135</v>
      </c>
      <c r="BM217" s="172" t="s">
        <v>287</v>
      </c>
    </row>
    <row r="218" s="27" customFormat="true" ht="24.15" hidden="false" customHeight="true" outlineLevel="0" collapsed="false">
      <c r="A218" s="22"/>
      <c r="B218" s="160"/>
      <c r="C218" s="161" t="s">
        <v>288</v>
      </c>
      <c r="D218" s="161" t="s">
        <v>131</v>
      </c>
      <c r="E218" s="162" t="s">
        <v>289</v>
      </c>
      <c r="F218" s="163" t="s">
        <v>290</v>
      </c>
      <c r="G218" s="164" t="s">
        <v>274</v>
      </c>
      <c r="H218" s="165" t="n">
        <v>4.5</v>
      </c>
      <c r="I218" s="166"/>
      <c r="J218" s="167" t="n">
        <f aca="false">ROUND(I218*H218,2)</f>
        <v>0</v>
      </c>
      <c r="K218" s="163" t="s">
        <v>142</v>
      </c>
      <c r="L218" s="23"/>
      <c r="M218" s="168"/>
      <c r="N218" s="169" t="s">
        <v>39</v>
      </c>
      <c r="O218" s="60"/>
      <c r="P218" s="170" t="n">
        <f aca="false">O218*H218</f>
        <v>0</v>
      </c>
      <c r="Q218" s="170" t="n">
        <v>9E-005</v>
      </c>
      <c r="R218" s="170" t="n">
        <f aca="false">Q218*H218</f>
        <v>0.000405</v>
      </c>
      <c r="S218" s="170" t="n">
        <v>0.003</v>
      </c>
      <c r="T218" s="171" t="n">
        <f aca="false">S218*H218</f>
        <v>0.0135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135</v>
      </c>
      <c r="AT218" s="172" t="s">
        <v>131</v>
      </c>
      <c r="AU218" s="172" t="s">
        <v>81</v>
      </c>
      <c r="AY218" s="3" t="s">
        <v>129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79</v>
      </c>
      <c r="BK218" s="173" t="n">
        <f aca="false">ROUND(I218*H218,2)</f>
        <v>0</v>
      </c>
      <c r="BL218" s="3" t="s">
        <v>135</v>
      </c>
      <c r="BM218" s="172" t="s">
        <v>291</v>
      </c>
    </row>
    <row r="219" s="27" customFormat="true" ht="33" hidden="false" customHeight="true" outlineLevel="0" collapsed="false">
      <c r="A219" s="22"/>
      <c r="B219" s="160"/>
      <c r="C219" s="161" t="s">
        <v>292</v>
      </c>
      <c r="D219" s="161" t="s">
        <v>131</v>
      </c>
      <c r="E219" s="162" t="s">
        <v>293</v>
      </c>
      <c r="F219" s="163" t="s">
        <v>294</v>
      </c>
      <c r="G219" s="164" t="s">
        <v>141</v>
      </c>
      <c r="H219" s="165" t="n">
        <v>32.22</v>
      </c>
      <c r="I219" s="166"/>
      <c r="J219" s="167" t="n">
        <f aca="false">ROUND(I219*H219,2)</f>
        <v>0</v>
      </c>
      <c r="K219" s="163" t="s">
        <v>142</v>
      </c>
      <c r="L219" s="23"/>
      <c r="M219" s="168"/>
      <c r="N219" s="169" t="s">
        <v>39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0.01</v>
      </c>
      <c r="T219" s="171" t="n">
        <f aca="false">S219*H219</f>
        <v>0.3222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135</v>
      </c>
      <c r="AT219" s="172" t="s">
        <v>131</v>
      </c>
      <c r="AU219" s="172" t="s">
        <v>81</v>
      </c>
      <c r="AY219" s="3" t="s">
        <v>129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79</v>
      </c>
      <c r="BK219" s="173" t="n">
        <f aca="false">ROUND(I219*H219,2)</f>
        <v>0</v>
      </c>
      <c r="BL219" s="3" t="s">
        <v>135</v>
      </c>
      <c r="BM219" s="172" t="s">
        <v>295</v>
      </c>
    </row>
    <row r="220" s="174" customFormat="true" ht="12.8" hidden="false" customHeight="false" outlineLevel="0" collapsed="false">
      <c r="B220" s="175"/>
      <c r="D220" s="176" t="s">
        <v>144</v>
      </c>
      <c r="E220" s="177"/>
      <c r="F220" s="178" t="s">
        <v>192</v>
      </c>
      <c r="H220" s="179" t="n">
        <v>32.22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144</v>
      </c>
      <c r="AU220" s="177" t="s">
        <v>81</v>
      </c>
      <c r="AV220" s="174" t="s">
        <v>81</v>
      </c>
      <c r="AW220" s="174" t="s">
        <v>31</v>
      </c>
      <c r="AX220" s="174" t="s">
        <v>79</v>
      </c>
      <c r="AY220" s="177" t="s">
        <v>129</v>
      </c>
    </row>
    <row r="221" s="27" customFormat="true" ht="33" hidden="false" customHeight="true" outlineLevel="0" collapsed="false">
      <c r="A221" s="22"/>
      <c r="B221" s="160"/>
      <c r="C221" s="161" t="s">
        <v>296</v>
      </c>
      <c r="D221" s="161" t="s">
        <v>131</v>
      </c>
      <c r="E221" s="162" t="s">
        <v>297</v>
      </c>
      <c r="F221" s="163" t="s">
        <v>298</v>
      </c>
      <c r="G221" s="164" t="s">
        <v>141</v>
      </c>
      <c r="H221" s="165" t="n">
        <v>76.7</v>
      </c>
      <c r="I221" s="166"/>
      <c r="J221" s="167" t="n">
        <f aca="false">ROUND(I221*H221,2)</f>
        <v>0</v>
      </c>
      <c r="K221" s="163" t="s">
        <v>142</v>
      </c>
      <c r="L221" s="23"/>
      <c r="M221" s="168"/>
      <c r="N221" s="169" t="s">
        <v>39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0.046</v>
      </c>
      <c r="T221" s="171" t="n">
        <f aca="false">S221*H221</f>
        <v>3.5282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135</v>
      </c>
      <c r="AT221" s="172" t="s">
        <v>131</v>
      </c>
      <c r="AU221" s="172" t="s">
        <v>81</v>
      </c>
      <c r="AY221" s="3" t="s">
        <v>129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79</v>
      </c>
      <c r="BK221" s="173" t="n">
        <f aca="false">ROUND(I221*H221,2)</f>
        <v>0</v>
      </c>
      <c r="BL221" s="3" t="s">
        <v>135</v>
      </c>
      <c r="BM221" s="172" t="s">
        <v>299</v>
      </c>
    </row>
    <row r="222" s="174" customFormat="true" ht="12.8" hidden="false" customHeight="false" outlineLevel="0" collapsed="false">
      <c r="B222" s="175"/>
      <c r="D222" s="176" t="s">
        <v>144</v>
      </c>
      <c r="E222" s="177"/>
      <c r="F222" s="178" t="s">
        <v>300</v>
      </c>
      <c r="H222" s="179" t="n">
        <v>17.31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144</v>
      </c>
      <c r="AU222" s="177" t="s">
        <v>81</v>
      </c>
      <c r="AV222" s="174" t="s">
        <v>81</v>
      </c>
      <c r="AW222" s="174" t="s">
        <v>31</v>
      </c>
      <c r="AX222" s="174" t="s">
        <v>74</v>
      </c>
      <c r="AY222" s="177" t="s">
        <v>129</v>
      </c>
    </row>
    <row r="223" s="174" customFormat="true" ht="12.8" hidden="false" customHeight="false" outlineLevel="0" collapsed="false">
      <c r="B223" s="175"/>
      <c r="D223" s="176" t="s">
        <v>144</v>
      </c>
      <c r="E223" s="177"/>
      <c r="F223" s="178" t="s">
        <v>301</v>
      </c>
      <c r="H223" s="179" t="n">
        <v>16.08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144</v>
      </c>
      <c r="AU223" s="177" t="s">
        <v>81</v>
      </c>
      <c r="AV223" s="174" t="s">
        <v>81</v>
      </c>
      <c r="AW223" s="174" t="s">
        <v>31</v>
      </c>
      <c r="AX223" s="174" t="s">
        <v>74</v>
      </c>
      <c r="AY223" s="177" t="s">
        <v>129</v>
      </c>
    </row>
    <row r="224" s="174" customFormat="true" ht="12.8" hidden="false" customHeight="false" outlineLevel="0" collapsed="false">
      <c r="B224" s="175"/>
      <c r="D224" s="176" t="s">
        <v>144</v>
      </c>
      <c r="E224" s="177"/>
      <c r="F224" s="178" t="s">
        <v>302</v>
      </c>
      <c r="H224" s="179" t="n">
        <v>0.943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144</v>
      </c>
      <c r="AU224" s="177" t="s">
        <v>81</v>
      </c>
      <c r="AV224" s="174" t="s">
        <v>81</v>
      </c>
      <c r="AW224" s="174" t="s">
        <v>31</v>
      </c>
      <c r="AX224" s="174" t="s">
        <v>74</v>
      </c>
      <c r="AY224" s="177" t="s">
        <v>129</v>
      </c>
    </row>
    <row r="225" s="174" customFormat="true" ht="12.8" hidden="false" customHeight="false" outlineLevel="0" collapsed="false">
      <c r="B225" s="175"/>
      <c r="D225" s="176" t="s">
        <v>144</v>
      </c>
      <c r="E225" s="177"/>
      <c r="F225" s="178" t="s">
        <v>303</v>
      </c>
      <c r="H225" s="179" t="n">
        <v>8.88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144</v>
      </c>
      <c r="AU225" s="177" t="s">
        <v>81</v>
      </c>
      <c r="AV225" s="174" t="s">
        <v>81</v>
      </c>
      <c r="AW225" s="174" t="s">
        <v>31</v>
      </c>
      <c r="AX225" s="174" t="s">
        <v>74</v>
      </c>
      <c r="AY225" s="177" t="s">
        <v>129</v>
      </c>
    </row>
    <row r="226" s="174" customFormat="true" ht="12.8" hidden="false" customHeight="false" outlineLevel="0" collapsed="false">
      <c r="B226" s="175"/>
      <c r="D226" s="176" t="s">
        <v>144</v>
      </c>
      <c r="E226" s="177"/>
      <c r="F226" s="178" t="s">
        <v>304</v>
      </c>
      <c r="H226" s="179" t="n">
        <v>19.472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144</v>
      </c>
      <c r="AU226" s="177" t="s">
        <v>81</v>
      </c>
      <c r="AV226" s="174" t="s">
        <v>81</v>
      </c>
      <c r="AW226" s="174" t="s">
        <v>31</v>
      </c>
      <c r="AX226" s="174" t="s">
        <v>74</v>
      </c>
      <c r="AY226" s="177" t="s">
        <v>129</v>
      </c>
    </row>
    <row r="227" s="174" customFormat="true" ht="12.8" hidden="false" customHeight="false" outlineLevel="0" collapsed="false">
      <c r="B227" s="175"/>
      <c r="D227" s="176" t="s">
        <v>144</v>
      </c>
      <c r="E227" s="177"/>
      <c r="F227" s="178" t="s">
        <v>305</v>
      </c>
      <c r="H227" s="179" t="n">
        <v>6.63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144</v>
      </c>
      <c r="AU227" s="177" t="s">
        <v>81</v>
      </c>
      <c r="AV227" s="174" t="s">
        <v>81</v>
      </c>
      <c r="AW227" s="174" t="s">
        <v>31</v>
      </c>
      <c r="AX227" s="174" t="s">
        <v>74</v>
      </c>
      <c r="AY227" s="177" t="s">
        <v>129</v>
      </c>
    </row>
    <row r="228" s="174" customFormat="true" ht="12.8" hidden="false" customHeight="false" outlineLevel="0" collapsed="false">
      <c r="B228" s="175"/>
      <c r="D228" s="176" t="s">
        <v>144</v>
      </c>
      <c r="E228" s="177"/>
      <c r="F228" s="178" t="s">
        <v>306</v>
      </c>
      <c r="H228" s="179" t="n">
        <v>7.385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144</v>
      </c>
      <c r="AU228" s="177" t="s">
        <v>81</v>
      </c>
      <c r="AV228" s="174" t="s">
        <v>81</v>
      </c>
      <c r="AW228" s="174" t="s">
        <v>31</v>
      </c>
      <c r="AX228" s="174" t="s">
        <v>74</v>
      </c>
      <c r="AY228" s="177" t="s">
        <v>129</v>
      </c>
    </row>
    <row r="229" s="184" customFormat="true" ht="12.8" hidden="false" customHeight="false" outlineLevel="0" collapsed="false">
      <c r="B229" s="185"/>
      <c r="D229" s="176" t="s">
        <v>144</v>
      </c>
      <c r="E229" s="186"/>
      <c r="F229" s="187" t="s">
        <v>148</v>
      </c>
      <c r="H229" s="188" t="n">
        <v>76.7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144</v>
      </c>
      <c r="AU229" s="186" t="s">
        <v>81</v>
      </c>
      <c r="AV229" s="184" t="s">
        <v>135</v>
      </c>
      <c r="AW229" s="184" t="s">
        <v>31</v>
      </c>
      <c r="AX229" s="184" t="s">
        <v>79</v>
      </c>
      <c r="AY229" s="186" t="s">
        <v>129</v>
      </c>
    </row>
    <row r="230" s="27" customFormat="true" ht="24.15" hidden="false" customHeight="true" outlineLevel="0" collapsed="false">
      <c r="A230" s="22"/>
      <c r="B230" s="160"/>
      <c r="C230" s="161" t="s">
        <v>307</v>
      </c>
      <c r="D230" s="161" t="s">
        <v>131</v>
      </c>
      <c r="E230" s="162" t="s">
        <v>308</v>
      </c>
      <c r="F230" s="163" t="s">
        <v>309</v>
      </c>
      <c r="G230" s="164" t="s">
        <v>141</v>
      </c>
      <c r="H230" s="165" t="n">
        <v>76.7</v>
      </c>
      <c r="I230" s="166"/>
      <c r="J230" s="167" t="n">
        <f aca="false">ROUND(I230*H230,2)</f>
        <v>0</v>
      </c>
      <c r="K230" s="163" t="s">
        <v>142</v>
      </c>
      <c r="L230" s="23"/>
      <c r="M230" s="168"/>
      <c r="N230" s="169" t="s">
        <v>39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0.068</v>
      </c>
      <c r="T230" s="171" t="n">
        <f aca="false">S230*H230</f>
        <v>5.2156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135</v>
      </c>
      <c r="AT230" s="172" t="s">
        <v>131</v>
      </c>
      <c r="AU230" s="172" t="s">
        <v>81</v>
      </c>
      <c r="AY230" s="3" t="s">
        <v>129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135</v>
      </c>
      <c r="BM230" s="172" t="s">
        <v>310</v>
      </c>
    </row>
    <row r="231" s="174" customFormat="true" ht="12.8" hidden="false" customHeight="false" outlineLevel="0" collapsed="false">
      <c r="B231" s="175"/>
      <c r="D231" s="176" t="s">
        <v>144</v>
      </c>
      <c r="E231" s="177"/>
      <c r="F231" s="178" t="s">
        <v>311</v>
      </c>
      <c r="H231" s="179" t="n">
        <v>76.7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144</v>
      </c>
      <c r="AU231" s="177" t="s">
        <v>81</v>
      </c>
      <c r="AV231" s="174" t="s">
        <v>81</v>
      </c>
      <c r="AW231" s="174" t="s">
        <v>31</v>
      </c>
      <c r="AX231" s="174" t="s">
        <v>79</v>
      </c>
      <c r="AY231" s="177" t="s">
        <v>129</v>
      </c>
    </row>
    <row r="232" s="146" customFormat="true" ht="22.8" hidden="false" customHeight="true" outlineLevel="0" collapsed="false">
      <c r="B232" s="147"/>
      <c r="D232" s="148" t="s">
        <v>73</v>
      </c>
      <c r="E232" s="158" t="s">
        <v>312</v>
      </c>
      <c r="F232" s="158" t="s">
        <v>313</v>
      </c>
      <c r="I232" s="150"/>
      <c r="J232" s="159" t="n">
        <f aca="false">BK232</f>
        <v>0</v>
      </c>
      <c r="L232" s="147"/>
      <c r="M232" s="152"/>
      <c r="N232" s="153"/>
      <c r="O232" s="153"/>
      <c r="P232" s="154" t="n">
        <f aca="false">SUM(P233:P237)</f>
        <v>0</v>
      </c>
      <c r="Q232" s="153"/>
      <c r="R232" s="154" t="n">
        <f aca="false">SUM(R233:R237)</f>
        <v>0</v>
      </c>
      <c r="S232" s="153"/>
      <c r="T232" s="155" t="n">
        <f aca="false">SUM(T233:T237)</f>
        <v>0</v>
      </c>
      <c r="AR232" s="148" t="s">
        <v>79</v>
      </c>
      <c r="AT232" s="156" t="s">
        <v>73</v>
      </c>
      <c r="AU232" s="156" t="s">
        <v>79</v>
      </c>
      <c r="AY232" s="148" t="s">
        <v>129</v>
      </c>
      <c r="BK232" s="157" t="n">
        <f aca="false">SUM(BK233:BK237)</f>
        <v>0</v>
      </c>
    </row>
    <row r="233" s="27" customFormat="true" ht="24.15" hidden="false" customHeight="true" outlineLevel="0" collapsed="false">
      <c r="A233" s="22"/>
      <c r="B233" s="160"/>
      <c r="C233" s="161" t="s">
        <v>314</v>
      </c>
      <c r="D233" s="161" t="s">
        <v>131</v>
      </c>
      <c r="E233" s="162" t="s">
        <v>315</v>
      </c>
      <c r="F233" s="163" t="s">
        <v>316</v>
      </c>
      <c r="G233" s="164" t="s">
        <v>317</v>
      </c>
      <c r="H233" s="165" t="n">
        <v>15.546</v>
      </c>
      <c r="I233" s="166"/>
      <c r="J233" s="167" t="n">
        <f aca="false">ROUND(I233*H233,2)</f>
        <v>0</v>
      </c>
      <c r="K233" s="163" t="s">
        <v>142</v>
      </c>
      <c r="L233" s="23"/>
      <c r="M233" s="168"/>
      <c r="N233" s="169" t="s">
        <v>39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135</v>
      </c>
      <c r="AT233" s="172" t="s">
        <v>131</v>
      </c>
      <c r="AU233" s="172" t="s">
        <v>81</v>
      </c>
      <c r="AY233" s="3" t="s">
        <v>129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79</v>
      </c>
      <c r="BK233" s="173" t="n">
        <f aca="false">ROUND(I233*H233,2)</f>
        <v>0</v>
      </c>
      <c r="BL233" s="3" t="s">
        <v>135</v>
      </c>
      <c r="BM233" s="172" t="s">
        <v>318</v>
      </c>
    </row>
    <row r="234" s="27" customFormat="true" ht="24.15" hidden="false" customHeight="true" outlineLevel="0" collapsed="false">
      <c r="A234" s="22"/>
      <c r="B234" s="160"/>
      <c r="C234" s="161" t="s">
        <v>319</v>
      </c>
      <c r="D234" s="161" t="s">
        <v>131</v>
      </c>
      <c r="E234" s="162" t="s">
        <v>320</v>
      </c>
      <c r="F234" s="163" t="s">
        <v>321</v>
      </c>
      <c r="G234" s="164" t="s">
        <v>317</v>
      </c>
      <c r="H234" s="165" t="n">
        <v>15.546</v>
      </c>
      <c r="I234" s="166"/>
      <c r="J234" s="167" t="n">
        <f aca="false">ROUND(I234*H234,2)</f>
        <v>0</v>
      </c>
      <c r="K234" s="163" t="s">
        <v>142</v>
      </c>
      <c r="L234" s="23"/>
      <c r="M234" s="168"/>
      <c r="N234" s="169" t="s">
        <v>39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135</v>
      </c>
      <c r="AT234" s="172" t="s">
        <v>131</v>
      </c>
      <c r="AU234" s="172" t="s">
        <v>81</v>
      </c>
      <c r="AY234" s="3" t="s">
        <v>129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135</v>
      </c>
      <c r="BM234" s="172" t="s">
        <v>322</v>
      </c>
    </row>
    <row r="235" s="27" customFormat="true" ht="24.15" hidden="false" customHeight="true" outlineLevel="0" collapsed="false">
      <c r="A235" s="22"/>
      <c r="B235" s="160"/>
      <c r="C235" s="161" t="s">
        <v>323</v>
      </c>
      <c r="D235" s="161" t="s">
        <v>131</v>
      </c>
      <c r="E235" s="162" t="s">
        <v>324</v>
      </c>
      <c r="F235" s="163" t="s">
        <v>325</v>
      </c>
      <c r="G235" s="164" t="s">
        <v>317</v>
      </c>
      <c r="H235" s="165" t="n">
        <v>373.104</v>
      </c>
      <c r="I235" s="166"/>
      <c r="J235" s="167" t="n">
        <f aca="false">ROUND(I235*H235,2)</f>
        <v>0</v>
      </c>
      <c r="K235" s="163" t="s">
        <v>142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135</v>
      </c>
      <c r="AT235" s="172" t="s">
        <v>131</v>
      </c>
      <c r="AU235" s="172" t="s">
        <v>81</v>
      </c>
      <c r="AY235" s="3" t="s">
        <v>129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135</v>
      </c>
      <c r="BM235" s="172" t="s">
        <v>326</v>
      </c>
    </row>
    <row r="236" s="174" customFormat="true" ht="12.8" hidden="false" customHeight="false" outlineLevel="0" collapsed="false">
      <c r="B236" s="175"/>
      <c r="D236" s="176" t="s">
        <v>144</v>
      </c>
      <c r="F236" s="178" t="s">
        <v>327</v>
      </c>
      <c r="H236" s="179" t="n">
        <v>373.104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144</v>
      </c>
      <c r="AU236" s="177" t="s">
        <v>81</v>
      </c>
      <c r="AV236" s="174" t="s">
        <v>81</v>
      </c>
      <c r="AW236" s="174" t="s">
        <v>2</v>
      </c>
      <c r="AX236" s="174" t="s">
        <v>79</v>
      </c>
      <c r="AY236" s="177" t="s">
        <v>129</v>
      </c>
    </row>
    <row r="237" s="27" customFormat="true" ht="49.05" hidden="false" customHeight="true" outlineLevel="0" collapsed="false">
      <c r="A237" s="22"/>
      <c r="B237" s="160"/>
      <c r="C237" s="161" t="s">
        <v>328</v>
      </c>
      <c r="D237" s="161" t="s">
        <v>131</v>
      </c>
      <c r="E237" s="162" t="s">
        <v>329</v>
      </c>
      <c r="F237" s="163" t="s">
        <v>330</v>
      </c>
      <c r="G237" s="164" t="s">
        <v>317</v>
      </c>
      <c r="H237" s="165" t="n">
        <v>15.546</v>
      </c>
      <c r="I237" s="166"/>
      <c r="J237" s="167" t="n">
        <f aca="false">ROUND(I237*H237,2)</f>
        <v>0</v>
      </c>
      <c r="K237" s="163" t="s">
        <v>142</v>
      </c>
      <c r="L237" s="23"/>
      <c r="M237" s="168"/>
      <c r="N237" s="169" t="s">
        <v>39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135</v>
      </c>
      <c r="AT237" s="172" t="s">
        <v>131</v>
      </c>
      <c r="AU237" s="172" t="s">
        <v>81</v>
      </c>
      <c r="AY237" s="3" t="s">
        <v>129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135</v>
      </c>
      <c r="BM237" s="172" t="s">
        <v>331</v>
      </c>
    </row>
    <row r="238" s="146" customFormat="true" ht="22.8" hidden="false" customHeight="true" outlineLevel="0" collapsed="false">
      <c r="B238" s="147"/>
      <c r="D238" s="148" t="s">
        <v>73</v>
      </c>
      <c r="E238" s="158" t="s">
        <v>332</v>
      </c>
      <c r="F238" s="158" t="s">
        <v>333</v>
      </c>
      <c r="I238" s="150"/>
      <c r="J238" s="159" t="n">
        <f aca="false">BK238</f>
        <v>0</v>
      </c>
      <c r="L238" s="147"/>
      <c r="M238" s="152"/>
      <c r="N238" s="153"/>
      <c r="O238" s="153"/>
      <c r="P238" s="154" t="n">
        <f aca="false">P239</f>
        <v>0</v>
      </c>
      <c r="Q238" s="153"/>
      <c r="R238" s="154" t="n">
        <f aca="false">R239</f>
        <v>0</v>
      </c>
      <c r="S238" s="153"/>
      <c r="T238" s="155" t="n">
        <f aca="false">T239</f>
        <v>0</v>
      </c>
      <c r="AR238" s="148" t="s">
        <v>79</v>
      </c>
      <c r="AT238" s="156" t="s">
        <v>73</v>
      </c>
      <c r="AU238" s="156" t="s">
        <v>79</v>
      </c>
      <c r="AY238" s="148" t="s">
        <v>129</v>
      </c>
      <c r="BK238" s="157" t="n">
        <f aca="false">BK239</f>
        <v>0</v>
      </c>
    </row>
    <row r="239" s="27" customFormat="true" ht="16.5" hidden="false" customHeight="true" outlineLevel="0" collapsed="false">
      <c r="A239" s="22"/>
      <c r="B239" s="160"/>
      <c r="C239" s="161" t="s">
        <v>334</v>
      </c>
      <c r="D239" s="161" t="s">
        <v>131</v>
      </c>
      <c r="E239" s="162" t="s">
        <v>335</v>
      </c>
      <c r="F239" s="163" t="s">
        <v>336</v>
      </c>
      <c r="G239" s="164" t="s">
        <v>317</v>
      </c>
      <c r="H239" s="165" t="n">
        <v>5.56</v>
      </c>
      <c r="I239" s="166"/>
      <c r="J239" s="167" t="n">
        <f aca="false">ROUND(I239*H239,2)</f>
        <v>0</v>
      </c>
      <c r="K239" s="163" t="s">
        <v>142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135</v>
      </c>
      <c r="AT239" s="172" t="s">
        <v>131</v>
      </c>
      <c r="AU239" s="172" t="s">
        <v>81</v>
      </c>
      <c r="AY239" s="3" t="s">
        <v>129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135</v>
      </c>
      <c r="BM239" s="172" t="s">
        <v>337</v>
      </c>
    </row>
    <row r="240" s="146" customFormat="true" ht="25.9" hidden="false" customHeight="true" outlineLevel="0" collapsed="false">
      <c r="B240" s="147"/>
      <c r="D240" s="148" t="s">
        <v>73</v>
      </c>
      <c r="E240" s="149" t="s">
        <v>338</v>
      </c>
      <c r="F240" s="149" t="s">
        <v>339</v>
      </c>
      <c r="I240" s="150"/>
      <c r="J240" s="151" t="n">
        <f aca="false">BK240</f>
        <v>0</v>
      </c>
      <c r="L240" s="147"/>
      <c r="M240" s="152"/>
      <c r="N240" s="153"/>
      <c r="O240" s="153"/>
      <c r="P240" s="154" t="n">
        <f aca="false">P241+P259+P274+P299+P302+P334+P342+P352+P363+P366+P386+P405+P415</f>
        <v>0</v>
      </c>
      <c r="Q240" s="153"/>
      <c r="R240" s="154" t="n">
        <f aca="false">R241+R259+R274+R299+R302+R334+R342+R352+R363+R366+R386+R405+R415</f>
        <v>4.52278404</v>
      </c>
      <c r="S240" s="153"/>
      <c r="T240" s="155" t="n">
        <f aca="false">T241+T259+T274+T299+T302+T334+T342+T352+T363+T366+T386+T405+T415</f>
        <v>0.88301</v>
      </c>
      <c r="AR240" s="148" t="s">
        <v>81</v>
      </c>
      <c r="AT240" s="156" t="s">
        <v>73</v>
      </c>
      <c r="AU240" s="156" t="s">
        <v>74</v>
      </c>
      <c r="AY240" s="148" t="s">
        <v>129</v>
      </c>
      <c r="BK240" s="157" t="n">
        <f aca="false">BK241+BK259+BK274+BK299+BK302+BK334+BK342+BK352+BK363+BK366+BK386+BK405+BK415</f>
        <v>0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340</v>
      </c>
      <c r="F241" s="158" t="s">
        <v>341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SUM(P242:P258)</f>
        <v>0</v>
      </c>
      <c r="Q241" s="153"/>
      <c r="R241" s="154" t="n">
        <f aca="false">SUM(R242:R258)</f>
        <v>0.06856</v>
      </c>
      <c r="S241" s="153"/>
      <c r="T241" s="155" t="n">
        <f aca="false">SUM(T242:T258)</f>
        <v>0.08082</v>
      </c>
      <c r="AR241" s="148" t="s">
        <v>81</v>
      </c>
      <c r="AT241" s="156" t="s">
        <v>73</v>
      </c>
      <c r="AU241" s="156" t="s">
        <v>79</v>
      </c>
      <c r="AY241" s="148" t="s">
        <v>129</v>
      </c>
      <c r="BK241" s="157" t="n">
        <f aca="false">SUM(BK242:BK258)</f>
        <v>0</v>
      </c>
    </row>
    <row r="242" s="27" customFormat="true" ht="16.5" hidden="false" customHeight="true" outlineLevel="0" collapsed="false">
      <c r="A242" s="22"/>
      <c r="B242" s="160"/>
      <c r="C242" s="161" t="s">
        <v>342</v>
      </c>
      <c r="D242" s="161" t="s">
        <v>131</v>
      </c>
      <c r="E242" s="162" t="s">
        <v>343</v>
      </c>
      <c r="F242" s="163" t="s">
        <v>344</v>
      </c>
      <c r="G242" s="164" t="s">
        <v>231</v>
      </c>
      <c r="H242" s="165" t="n">
        <v>12</v>
      </c>
      <c r="I242" s="166"/>
      <c r="J242" s="167" t="n">
        <f aca="false">ROUND(I242*H242,2)</f>
        <v>0</v>
      </c>
      <c r="K242" s="163" t="s">
        <v>142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218</v>
      </c>
      <c r="AT242" s="172" t="s">
        <v>131</v>
      </c>
      <c r="AU242" s="172" t="s">
        <v>81</v>
      </c>
      <c r="AY242" s="3" t="s">
        <v>129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218</v>
      </c>
      <c r="BM242" s="172" t="s">
        <v>345</v>
      </c>
    </row>
    <row r="243" s="27" customFormat="true" ht="16.5" hidden="false" customHeight="true" outlineLevel="0" collapsed="false">
      <c r="A243" s="22"/>
      <c r="B243" s="160"/>
      <c r="C243" s="161" t="s">
        <v>346</v>
      </c>
      <c r="D243" s="161" t="s">
        <v>131</v>
      </c>
      <c r="E243" s="162" t="s">
        <v>347</v>
      </c>
      <c r="F243" s="163" t="s">
        <v>348</v>
      </c>
      <c r="G243" s="164" t="s">
        <v>274</v>
      </c>
      <c r="H243" s="165" t="n">
        <v>30</v>
      </c>
      <c r="I243" s="166"/>
      <c r="J243" s="167" t="n">
        <f aca="false">ROUND(I243*H243,2)</f>
        <v>0</v>
      </c>
      <c r="K243" s="163" t="s">
        <v>142</v>
      </c>
      <c r="L243" s="23"/>
      <c r="M243" s="168"/>
      <c r="N243" s="169" t="s">
        <v>39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0.0021</v>
      </c>
      <c r="T243" s="171" t="n">
        <f aca="false">S243*H243</f>
        <v>0.063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218</v>
      </c>
      <c r="AT243" s="172" t="s">
        <v>131</v>
      </c>
      <c r="AU243" s="172" t="s">
        <v>81</v>
      </c>
      <c r="AY243" s="3" t="s">
        <v>129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218</v>
      </c>
      <c r="BM243" s="172" t="s">
        <v>349</v>
      </c>
    </row>
    <row r="244" s="27" customFormat="true" ht="16.5" hidden="false" customHeight="true" outlineLevel="0" collapsed="false">
      <c r="A244" s="22"/>
      <c r="B244" s="160"/>
      <c r="C244" s="161" t="s">
        <v>350</v>
      </c>
      <c r="D244" s="161" t="s">
        <v>131</v>
      </c>
      <c r="E244" s="162" t="s">
        <v>351</v>
      </c>
      <c r="F244" s="163" t="s">
        <v>352</v>
      </c>
      <c r="G244" s="164" t="s">
        <v>274</v>
      </c>
      <c r="H244" s="165" t="n">
        <v>9</v>
      </c>
      <c r="I244" s="166"/>
      <c r="J244" s="167" t="n">
        <f aca="false">ROUND(I244*H244,2)</f>
        <v>0</v>
      </c>
      <c r="K244" s="163" t="s">
        <v>142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0.00198</v>
      </c>
      <c r="T244" s="171" t="n">
        <f aca="false">S244*H244</f>
        <v>0.01782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218</v>
      </c>
      <c r="AT244" s="172" t="s">
        <v>131</v>
      </c>
      <c r="AU244" s="172" t="s">
        <v>81</v>
      </c>
      <c r="AY244" s="3" t="s">
        <v>129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218</v>
      </c>
      <c r="BM244" s="172" t="s">
        <v>353</v>
      </c>
    </row>
    <row r="245" s="27" customFormat="true" ht="16.5" hidden="false" customHeight="true" outlineLevel="0" collapsed="false">
      <c r="A245" s="22"/>
      <c r="B245" s="160"/>
      <c r="C245" s="161" t="s">
        <v>354</v>
      </c>
      <c r="D245" s="161" t="s">
        <v>131</v>
      </c>
      <c r="E245" s="162" t="s">
        <v>355</v>
      </c>
      <c r="F245" s="163" t="s">
        <v>356</v>
      </c>
      <c r="G245" s="164" t="s">
        <v>231</v>
      </c>
      <c r="H245" s="165" t="n">
        <v>6</v>
      </c>
      <c r="I245" s="166"/>
      <c r="J245" s="167" t="n">
        <f aca="false">ROUND(I245*H245,2)</f>
        <v>0</v>
      </c>
      <c r="K245" s="163" t="s">
        <v>142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0.0023</v>
      </c>
      <c r="R245" s="170" t="n">
        <f aca="false">Q245*H245</f>
        <v>0.0138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218</v>
      </c>
      <c r="AT245" s="172" t="s">
        <v>131</v>
      </c>
      <c r="AU245" s="172" t="s">
        <v>81</v>
      </c>
      <c r="AY245" s="3" t="s">
        <v>129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218</v>
      </c>
      <c r="BM245" s="172" t="s">
        <v>357</v>
      </c>
    </row>
    <row r="246" s="27" customFormat="true" ht="16.5" hidden="false" customHeight="true" outlineLevel="0" collapsed="false">
      <c r="A246" s="22"/>
      <c r="B246" s="160"/>
      <c r="C246" s="161" t="s">
        <v>358</v>
      </c>
      <c r="D246" s="161" t="s">
        <v>131</v>
      </c>
      <c r="E246" s="162" t="s">
        <v>359</v>
      </c>
      <c r="F246" s="163" t="s">
        <v>360</v>
      </c>
      <c r="G246" s="164" t="s">
        <v>231</v>
      </c>
      <c r="H246" s="165" t="n">
        <v>12</v>
      </c>
      <c r="I246" s="166"/>
      <c r="J246" s="167" t="n">
        <f aca="false">ROUND(I246*H246,2)</f>
        <v>0</v>
      </c>
      <c r="K246" s="163" t="s">
        <v>142</v>
      </c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0.00129</v>
      </c>
      <c r="R246" s="170" t="n">
        <f aca="false">Q246*H246</f>
        <v>0.01548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218</v>
      </c>
      <c r="AT246" s="172" t="s">
        <v>131</v>
      </c>
      <c r="AU246" s="172" t="s">
        <v>81</v>
      </c>
      <c r="AY246" s="3" t="s">
        <v>129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218</v>
      </c>
      <c r="BM246" s="172" t="s">
        <v>361</v>
      </c>
    </row>
    <row r="247" s="27" customFormat="true" ht="16.5" hidden="false" customHeight="true" outlineLevel="0" collapsed="false">
      <c r="A247" s="22"/>
      <c r="B247" s="160"/>
      <c r="C247" s="161" t="s">
        <v>362</v>
      </c>
      <c r="D247" s="161" t="s">
        <v>131</v>
      </c>
      <c r="E247" s="162" t="s">
        <v>363</v>
      </c>
      <c r="F247" s="163" t="s">
        <v>364</v>
      </c>
      <c r="G247" s="164" t="s">
        <v>274</v>
      </c>
      <c r="H247" s="165" t="n">
        <v>24</v>
      </c>
      <c r="I247" s="166"/>
      <c r="J247" s="167" t="n">
        <f aca="false">ROUND(I247*H247,2)</f>
        <v>0</v>
      </c>
      <c r="K247" s="163" t="s">
        <v>142</v>
      </c>
      <c r="L247" s="23"/>
      <c r="M247" s="168"/>
      <c r="N247" s="169" t="s">
        <v>39</v>
      </c>
      <c r="O247" s="60"/>
      <c r="P247" s="170" t="n">
        <f aca="false">O247*H247</f>
        <v>0</v>
      </c>
      <c r="Q247" s="170" t="n">
        <v>0.00041</v>
      </c>
      <c r="R247" s="170" t="n">
        <f aca="false">Q247*H247</f>
        <v>0.00984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218</v>
      </c>
      <c r="AT247" s="172" t="s">
        <v>131</v>
      </c>
      <c r="AU247" s="172" t="s">
        <v>81</v>
      </c>
      <c r="AY247" s="3" t="s">
        <v>129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218</v>
      </c>
      <c r="BM247" s="172" t="s">
        <v>365</v>
      </c>
    </row>
    <row r="248" s="27" customFormat="true" ht="16.5" hidden="false" customHeight="true" outlineLevel="0" collapsed="false">
      <c r="A248" s="22"/>
      <c r="B248" s="160"/>
      <c r="C248" s="161" t="s">
        <v>366</v>
      </c>
      <c r="D248" s="161" t="s">
        <v>131</v>
      </c>
      <c r="E248" s="162" t="s">
        <v>367</v>
      </c>
      <c r="F248" s="163" t="s">
        <v>368</v>
      </c>
      <c r="G248" s="164" t="s">
        <v>274</v>
      </c>
      <c r="H248" s="165" t="n">
        <v>24</v>
      </c>
      <c r="I248" s="166"/>
      <c r="J248" s="167" t="n">
        <f aca="false">ROUND(I248*H248,2)</f>
        <v>0</v>
      </c>
      <c r="K248" s="163" t="s">
        <v>142</v>
      </c>
      <c r="L248" s="23"/>
      <c r="M248" s="168"/>
      <c r="N248" s="169" t="s">
        <v>39</v>
      </c>
      <c r="O248" s="60"/>
      <c r="P248" s="170" t="n">
        <f aca="false">O248*H248</f>
        <v>0</v>
      </c>
      <c r="Q248" s="170" t="n">
        <v>0.00048</v>
      </c>
      <c r="R248" s="170" t="n">
        <f aca="false">Q248*H248</f>
        <v>0.01152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218</v>
      </c>
      <c r="AT248" s="172" t="s">
        <v>131</v>
      </c>
      <c r="AU248" s="172" t="s">
        <v>81</v>
      </c>
      <c r="AY248" s="3" t="s">
        <v>129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79</v>
      </c>
      <c r="BK248" s="173" t="n">
        <f aca="false">ROUND(I248*H248,2)</f>
        <v>0</v>
      </c>
      <c r="BL248" s="3" t="s">
        <v>218</v>
      </c>
      <c r="BM248" s="172" t="s">
        <v>369</v>
      </c>
    </row>
    <row r="249" s="27" customFormat="true" ht="16.5" hidden="false" customHeight="true" outlineLevel="0" collapsed="false">
      <c r="A249" s="22"/>
      <c r="B249" s="160"/>
      <c r="C249" s="161" t="s">
        <v>370</v>
      </c>
      <c r="D249" s="161" t="s">
        <v>131</v>
      </c>
      <c r="E249" s="162" t="s">
        <v>371</v>
      </c>
      <c r="F249" s="163" t="s">
        <v>372</v>
      </c>
      <c r="G249" s="164" t="s">
        <v>274</v>
      </c>
      <c r="H249" s="165" t="n">
        <v>8</v>
      </c>
      <c r="I249" s="166"/>
      <c r="J249" s="167" t="n">
        <f aca="false">ROUND(I249*H249,2)</f>
        <v>0</v>
      </c>
      <c r="K249" s="163" t="s">
        <v>142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0.00224</v>
      </c>
      <c r="R249" s="170" t="n">
        <f aca="false">Q249*H249</f>
        <v>0.01792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218</v>
      </c>
      <c r="AT249" s="172" t="s">
        <v>131</v>
      </c>
      <c r="AU249" s="172" t="s">
        <v>81</v>
      </c>
      <c r="AY249" s="3" t="s">
        <v>129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218</v>
      </c>
      <c r="BM249" s="172" t="s">
        <v>373</v>
      </c>
    </row>
    <row r="250" s="27" customFormat="true" ht="16.5" hidden="false" customHeight="true" outlineLevel="0" collapsed="false">
      <c r="A250" s="22"/>
      <c r="B250" s="160"/>
      <c r="C250" s="161" t="s">
        <v>374</v>
      </c>
      <c r="D250" s="161" t="s">
        <v>131</v>
      </c>
      <c r="E250" s="162" t="s">
        <v>375</v>
      </c>
      <c r="F250" s="163" t="s">
        <v>376</v>
      </c>
      <c r="G250" s="164" t="s">
        <v>231</v>
      </c>
      <c r="H250" s="165" t="n">
        <v>4</v>
      </c>
      <c r="I250" s="166"/>
      <c r="J250" s="167" t="n">
        <f aca="false">ROUND(I250*H250,2)</f>
        <v>0</v>
      </c>
      <c r="K250" s="163" t="s">
        <v>142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218</v>
      </c>
      <c r="AT250" s="172" t="s">
        <v>131</v>
      </c>
      <c r="AU250" s="172" t="s">
        <v>81</v>
      </c>
      <c r="AY250" s="3" t="s">
        <v>129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218</v>
      </c>
      <c r="BM250" s="172" t="s">
        <v>377</v>
      </c>
    </row>
    <row r="251" s="174" customFormat="true" ht="12.8" hidden="false" customHeight="false" outlineLevel="0" collapsed="false">
      <c r="B251" s="175"/>
      <c r="D251" s="176" t="s">
        <v>144</v>
      </c>
      <c r="E251" s="177"/>
      <c r="F251" s="178" t="s">
        <v>378</v>
      </c>
      <c r="H251" s="179" t="n">
        <v>3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144</v>
      </c>
      <c r="AU251" s="177" t="s">
        <v>81</v>
      </c>
      <c r="AV251" s="174" t="s">
        <v>81</v>
      </c>
      <c r="AW251" s="174" t="s">
        <v>31</v>
      </c>
      <c r="AX251" s="174" t="s">
        <v>74</v>
      </c>
      <c r="AY251" s="177" t="s">
        <v>129</v>
      </c>
    </row>
    <row r="252" s="174" customFormat="true" ht="12.8" hidden="false" customHeight="false" outlineLevel="0" collapsed="false">
      <c r="B252" s="175"/>
      <c r="D252" s="176" t="s">
        <v>144</v>
      </c>
      <c r="E252" s="177"/>
      <c r="F252" s="178" t="s">
        <v>379</v>
      </c>
      <c r="H252" s="179" t="n">
        <v>1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144</v>
      </c>
      <c r="AU252" s="177" t="s">
        <v>81</v>
      </c>
      <c r="AV252" s="174" t="s">
        <v>81</v>
      </c>
      <c r="AW252" s="174" t="s">
        <v>31</v>
      </c>
      <c r="AX252" s="174" t="s">
        <v>74</v>
      </c>
      <c r="AY252" s="177" t="s">
        <v>129</v>
      </c>
    </row>
    <row r="253" s="184" customFormat="true" ht="12.8" hidden="false" customHeight="false" outlineLevel="0" collapsed="false">
      <c r="B253" s="185"/>
      <c r="D253" s="176" t="s">
        <v>144</v>
      </c>
      <c r="E253" s="186"/>
      <c r="F253" s="187" t="s">
        <v>148</v>
      </c>
      <c r="H253" s="188" t="n">
        <v>4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144</v>
      </c>
      <c r="AU253" s="186" t="s">
        <v>81</v>
      </c>
      <c r="AV253" s="184" t="s">
        <v>135</v>
      </c>
      <c r="AW253" s="184" t="s">
        <v>31</v>
      </c>
      <c r="AX253" s="184" t="s">
        <v>79</v>
      </c>
      <c r="AY253" s="186" t="s">
        <v>129</v>
      </c>
    </row>
    <row r="254" s="27" customFormat="true" ht="21.75" hidden="false" customHeight="true" outlineLevel="0" collapsed="false">
      <c r="A254" s="22"/>
      <c r="B254" s="160"/>
      <c r="C254" s="161" t="s">
        <v>380</v>
      </c>
      <c r="D254" s="161" t="s">
        <v>131</v>
      </c>
      <c r="E254" s="162" t="s">
        <v>381</v>
      </c>
      <c r="F254" s="163" t="s">
        <v>382</v>
      </c>
      <c r="G254" s="164" t="s">
        <v>231</v>
      </c>
      <c r="H254" s="165" t="n">
        <v>4</v>
      </c>
      <c r="I254" s="166"/>
      <c r="J254" s="167" t="n">
        <f aca="false">ROUND(I254*H254,2)</f>
        <v>0</v>
      </c>
      <c r="K254" s="163" t="s">
        <v>142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218</v>
      </c>
      <c r="AT254" s="172" t="s">
        <v>131</v>
      </c>
      <c r="AU254" s="172" t="s">
        <v>81</v>
      </c>
      <c r="AY254" s="3" t="s">
        <v>129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218</v>
      </c>
      <c r="BM254" s="172" t="s">
        <v>383</v>
      </c>
    </row>
    <row r="255" s="174" customFormat="true" ht="12.8" hidden="false" customHeight="false" outlineLevel="0" collapsed="false">
      <c r="B255" s="175"/>
      <c r="D255" s="176" t="s">
        <v>144</v>
      </c>
      <c r="E255" s="177"/>
      <c r="F255" s="178" t="s">
        <v>384</v>
      </c>
      <c r="H255" s="179" t="n">
        <v>4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144</v>
      </c>
      <c r="AU255" s="177" t="s">
        <v>81</v>
      </c>
      <c r="AV255" s="174" t="s">
        <v>81</v>
      </c>
      <c r="AW255" s="174" t="s">
        <v>31</v>
      </c>
      <c r="AX255" s="174" t="s">
        <v>74</v>
      </c>
      <c r="AY255" s="177" t="s">
        <v>129</v>
      </c>
    </row>
    <row r="256" s="184" customFormat="true" ht="12.8" hidden="false" customHeight="false" outlineLevel="0" collapsed="false">
      <c r="B256" s="185"/>
      <c r="D256" s="176" t="s">
        <v>144</v>
      </c>
      <c r="E256" s="186"/>
      <c r="F256" s="187" t="s">
        <v>148</v>
      </c>
      <c r="H256" s="188" t="n">
        <v>4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144</v>
      </c>
      <c r="AU256" s="186" t="s">
        <v>81</v>
      </c>
      <c r="AV256" s="184" t="s">
        <v>135</v>
      </c>
      <c r="AW256" s="184" t="s">
        <v>31</v>
      </c>
      <c r="AX256" s="184" t="s">
        <v>79</v>
      </c>
      <c r="AY256" s="186" t="s">
        <v>129</v>
      </c>
    </row>
    <row r="257" s="27" customFormat="true" ht="21.75" hidden="false" customHeight="true" outlineLevel="0" collapsed="false">
      <c r="A257" s="22"/>
      <c r="B257" s="160"/>
      <c r="C257" s="161" t="s">
        <v>385</v>
      </c>
      <c r="D257" s="161" t="s">
        <v>131</v>
      </c>
      <c r="E257" s="162" t="s">
        <v>386</v>
      </c>
      <c r="F257" s="163" t="s">
        <v>387</v>
      </c>
      <c r="G257" s="164" t="s">
        <v>274</v>
      </c>
      <c r="H257" s="165" t="n">
        <v>56</v>
      </c>
      <c r="I257" s="166"/>
      <c r="J257" s="167" t="n">
        <f aca="false">ROUND(I257*H257,2)</f>
        <v>0</v>
      </c>
      <c r="K257" s="163" t="s">
        <v>142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218</v>
      </c>
      <c r="AT257" s="172" t="s">
        <v>131</v>
      </c>
      <c r="AU257" s="172" t="s">
        <v>81</v>
      </c>
      <c r="AY257" s="3" t="s">
        <v>129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218</v>
      </c>
      <c r="BM257" s="172" t="s">
        <v>388</v>
      </c>
    </row>
    <row r="258" s="27" customFormat="true" ht="24.15" hidden="false" customHeight="true" outlineLevel="0" collapsed="false">
      <c r="A258" s="22"/>
      <c r="B258" s="160"/>
      <c r="C258" s="161" t="s">
        <v>389</v>
      </c>
      <c r="D258" s="161" t="s">
        <v>131</v>
      </c>
      <c r="E258" s="162" t="s">
        <v>390</v>
      </c>
      <c r="F258" s="163" t="s">
        <v>391</v>
      </c>
      <c r="G258" s="164" t="s">
        <v>392</v>
      </c>
      <c r="H258" s="193"/>
      <c r="I258" s="166"/>
      <c r="J258" s="167" t="n">
        <f aca="false">ROUND(I258*H258,2)</f>
        <v>0</v>
      </c>
      <c r="K258" s="163" t="s">
        <v>142</v>
      </c>
      <c r="L258" s="23"/>
      <c r="M258" s="168"/>
      <c r="N258" s="169" t="s">
        <v>39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218</v>
      </c>
      <c r="AT258" s="172" t="s">
        <v>131</v>
      </c>
      <c r="AU258" s="172" t="s">
        <v>81</v>
      </c>
      <c r="AY258" s="3" t="s">
        <v>129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79</v>
      </c>
      <c r="BK258" s="173" t="n">
        <f aca="false">ROUND(I258*H258,2)</f>
        <v>0</v>
      </c>
      <c r="BL258" s="3" t="s">
        <v>218</v>
      </c>
      <c r="BM258" s="172" t="s">
        <v>393</v>
      </c>
    </row>
    <row r="259" s="146" customFormat="true" ht="22.8" hidden="false" customHeight="true" outlineLevel="0" collapsed="false">
      <c r="B259" s="147"/>
      <c r="D259" s="148" t="s">
        <v>73</v>
      </c>
      <c r="E259" s="158" t="s">
        <v>394</v>
      </c>
      <c r="F259" s="158" t="s">
        <v>395</v>
      </c>
      <c r="I259" s="150"/>
      <c r="J259" s="159" t="n">
        <f aca="false">BK259</f>
        <v>0</v>
      </c>
      <c r="L259" s="147"/>
      <c r="M259" s="152"/>
      <c r="N259" s="153"/>
      <c r="O259" s="153"/>
      <c r="P259" s="154" t="n">
        <f aca="false">SUM(P260:P273)</f>
        <v>0</v>
      </c>
      <c r="Q259" s="153"/>
      <c r="R259" s="154" t="n">
        <f aca="false">SUM(R260:R273)</f>
        <v>0.1257</v>
      </c>
      <c r="S259" s="153"/>
      <c r="T259" s="155" t="n">
        <f aca="false">SUM(T260:T273)</f>
        <v>0.2124</v>
      </c>
      <c r="AR259" s="148" t="s">
        <v>81</v>
      </c>
      <c r="AT259" s="156" t="s">
        <v>73</v>
      </c>
      <c r="AU259" s="156" t="s">
        <v>79</v>
      </c>
      <c r="AY259" s="148" t="s">
        <v>129</v>
      </c>
      <c r="BK259" s="157" t="n">
        <f aca="false">SUM(BK260:BK273)</f>
        <v>0</v>
      </c>
    </row>
    <row r="260" s="27" customFormat="true" ht="24.15" hidden="false" customHeight="true" outlineLevel="0" collapsed="false">
      <c r="A260" s="22"/>
      <c r="B260" s="160"/>
      <c r="C260" s="161" t="s">
        <v>396</v>
      </c>
      <c r="D260" s="161" t="s">
        <v>131</v>
      </c>
      <c r="E260" s="162" t="s">
        <v>397</v>
      </c>
      <c r="F260" s="163" t="s">
        <v>398</v>
      </c>
      <c r="G260" s="164" t="s">
        <v>274</v>
      </c>
      <c r="H260" s="165" t="n">
        <v>90</v>
      </c>
      <c r="I260" s="166"/>
      <c r="J260" s="167" t="n">
        <f aca="false">ROUND(I260*H260,2)</f>
        <v>0</v>
      </c>
      <c r="K260" s="163" t="s">
        <v>142</v>
      </c>
      <c r="L260" s="23"/>
      <c r="M260" s="168"/>
      <c r="N260" s="169" t="s">
        <v>39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0.00213</v>
      </c>
      <c r="T260" s="171" t="n">
        <f aca="false">S260*H260</f>
        <v>0.1917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218</v>
      </c>
      <c r="AT260" s="172" t="s">
        <v>131</v>
      </c>
      <c r="AU260" s="172" t="s">
        <v>81</v>
      </c>
      <c r="AY260" s="3" t="s">
        <v>129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218</v>
      </c>
      <c r="BM260" s="172" t="s">
        <v>399</v>
      </c>
    </row>
    <row r="261" s="27" customFormat="true" ht="24.15" hidden="false" customHeight="true" outlineLevel="0" collapsed="false">
      <c r="A261" s="22"/>
      <c r="B261" s="160"/>
      <c r="C261" s="161" t="s">
        <v>400</v>
      </c>
      <c r="D261" s="161" t="s">
        <v>131</v>
      </c>
      <c r="E261" s="162" t="s">
        <v>401</v>
      </c>
      <c r="F261" s="163" t="s">
        <v>402</v>
      </c>
      <c r="G261" s="164" t="s">
        <v>274</v>
      </c>
      <c r="H261" s="165" t="n">
        <v>40</v>
      </c>
      <c r="I261" s="166"/>
      <c r="J261" s="167" t="n">
        <f aca="false">ROUND(I261*H261,2)</f>
        <v>0</v>
      </c>
      <c r="K261" s="163" t="s">
        <v>142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0.00098</v>
      </c>
      <c r="R261" s="170" t="n">
        <f aca="false">Q261*H261</f>
        <v>0.0392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218</v>
      </c>
      <c r="AT261" s="172" t="s">
        <v>131</v>
      </c>
      <c r="AU261" s="172" t="s">
        <v>81</v>
      </c>
      <c r="AY261" s="3" t="s">
        <v>129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218</v>
      </c>
      <c r="BM261" s="172" t="s">
        <v>403</v>
      </c>
    </row>
    <row r="262" s="27" customFormat="true" ht="24.15" hidden="false" customHeight="true" outlineLevel="0" collapsed="false">
      <c r="A262" s="22"/>
      <c r="B262" s="160"/>
      <c r="C262" s="161" t="s">
        <v>404</v>
      </c>
      <c r="D262" s="161" t="s">
        <v>131</v>
      </c>
      <c r="E262" s="162" t="s">
        <v>405</v>
      </c>
      <c r="F262" s="163" t="s">
        <v>406</v>
      </c>
      <c r="G262" s="164" t="s">
        <v>274</v>
      </c>
      <c r="H262" s="165" t="n">
        <v>50</v>
      </c>
      <c r="I262" s="166"/>
      <c r="J262" s="167" t="n">
        <f aca="false">ROUND(I262*H262,2)</f>
        <v>0</v>
      </c>
      <c r="K262" s="163" t="s">
        <v>142</v>
      </c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0.00126</v>
      </c>
      <c r="R262" s="170" t="n">
        <f aca="false">Q262*H262</f>
        <v>0.063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218</v>
      </c>
      <c r="AT262" s="172" t="s">
        <v>131</v>
      </c>
      <c r="AU262" s="172" t="s">
        <v>81</v>
      </c>
      <c r="AY262" s="3" t="s">
        <v>129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218</v>
      </c>
      <c r="BM262" s="172" t="s">
        <v>407</v>
      </c>
    </row>
    <row r="263" s="27" customFormat="true" ht="37.8" hidden="false" customHeight="true" outlineLevel="0" collapsed="false">
      <c r="A263" s="22"/>
      <c r="B263" s="160"/>
      <c r="C263" s="161" t="s">
        <v>408</v>
      </c>
      <c r="D263" s="161" t="s">
        <v>131</v>
      </c>
      <c r="E263" s="162" t="s">
        <v>409</v>
      </c>
      <c r="F263" s="163" t="s">
        <v>410</v>
      </c>
      <c r="G263" s="164" t="s">
        <v>274</v>
      </c>
      <c r="H263" s="165" t="n">
        <v>40</v>
      </c>
      <c r="I263" s="166"/>
      <c r="J263" s="167" t="n">
        <f aca="false">ROUND(I263*H263,2)</f>
        <v>0</v>
      </c>
      <c r="K263" s="163" t="s">
        <v>142</v>
      </c>
      <c r="L263" s="23"/>
      <c r="M263" s="168"/>
      <c r="N263" s="169" t="s">
        <v>39</v>
      </c>
      <c r="O263" s="60"/>
      <c r="P263" s="170" t="n">
        <f aca="false">O263*H263</f>
        <v>0</v>
      </c>
      <c r="Q263" s="170" t="n">
        <v>5E-005</v>
      </c>
      <c r="R263" s="170" t="n">
        <f aca="false">Q263*H263</f>
        <v>0.002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218</v>
      </c>
      <c r="AT263" s="172" t="s">
        <v>131</v>
      </c>
      <c r="AU263" s="172" t="s">
        <v>81</v>
      </c>
      <c r="AY263" s="3" t="s">
        <v>129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79</v>
      </c>
      <c r="BK263" s="173" t="n">
        <f aca="false">ROUND(I263*H263,2)</f>
        <v>0</v>
      </c>
      <c r="BL263" s="3" t="s">
        <v>218</v>
      </c>
      <c r="BM263" s="172" t="s">
        <v>411</v>
      </c>
    </row>
    <row r="264" s="27" customFormat="true" ht="37.8" hidden="false" customHeight="true" outlineLevel="0" collapsed="false">
      <c r="A264" s="22"/>
      <c r="B264" s="160"/>
      <c r="C264" s="161" t="s">
        <v>412</v>
      </c>
      <c r="D264" s="161" t="s">
        <v>131</v>
      </c>
      <c r="E264" s="162" t="s">
        <v>413</v>
      </c>
      <c r="F264" s="163" t="s">
        <v>414</v>
      </c>
      <c r="G264" s="164" t="s">
        <v>274</v>
      </c>
      <c r="H264" s="165" t="n">
        <v>50</v>
      </c>
      <c r="I264" s="166"/>
      <c r="J264" s="167" t="n">
        <f aca="false">ROUND(I264*H264,2)</f>
        <v>0</v>
      </c>
      <c r="K264" s="163" t="s">
        <v>142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7E-005</v>
      </c>
      <c r="R264" s="170" t="n">
        <f aca="false">Q264*H264</f>
        <v>0.0035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218</v>
      </c>
      <c r="AT264" s="172" t="s">
        <v>131</v>
      </c>
      <c r="AU264" s="172" t="s">
        <v>81</v>
      </c>
      <c r="AY264" s="3" t="s">
        <v>129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218</v>
      </c>
      <c r="BM264" s="172" t="s">
        <v>415</v>
      </c>
    </row>
    <row r="265" s="27" customFormat="true" ht="16.5" hidden="false" customHeight="true" outlineLevel="0" collapsed="false">
      <c r="A265" s="22"/>
      <c r="B265" s="160"/>
      <c r="C265" s="161" t="s">
        <v>416</v>
      </c>
      <c r="D265" s="161" t="s">
        <v>131</v>
      </c>
      <c r="E265" s="162" t="s">
        <v>417</v>
      </c>
      <c r="F265" s="163" t="s">
        <v>418</v>
      </c>
      <c r="G265" s="164" t="s">
        <v>274</v>
      </c>
      <c r="H265" s="165" t="n">
        <v>90</v>
      </c>
      <c r="I265" s="166"/>
      <c r="J265" s="167" t="n">
        <f aca="false">ROUND(I265*H265,2)</f>
        <v>0</v>
      </c>
      <c r="K265" s="163" t="s">
        <v>142</v>
      </c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0.00023</v>
      </c>
      <c r="T265" s="171" t="n">
        <f aca="false">S265*H265</f>
        <v>0.0207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218</v>
      </c>
      <c r="AT265" s="172" t="s">
        <v>131</v>
      </c>
      <c r="AU265" s="172" t="s">
        <v>81</v>
      </c>
      <c r="AY265" s="3" t="s">
        <v>129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218</v>
      </c>
      <c r="BM265" s="172" t="s">
        <v>419</v>
      </c>
    </row>
    <row r="266" s="27" customFormat="true" ht="16.5" hidden="false" customHeight="true" outlineLevel="0" collapsed="false">
      <c r="A266" s="22"/>
      <c r="B266" s="160"/>
      <c r="C266" s="161" t="s">
        <v>420</v>
      </c>
      <c r="D266" s="161" t="s">
        <v>131</v>
      </c>
      <c r="E266" s="162" t="s">
        <v>421</v>
      </c>
      <c r="F266" s="163" t="s">
        <v>422</v>
      </c>
      <c r="G266" s="164" t="s">
        <v>231</v>
      </c>
      <c r="H266" s="165" t="n">
        <v>11</v>
      </c>
      <c r="I266" s="166"/>
      <c r="J266" s="167" t="n">
        <f aca="false">ROUND(I266*H266,2)</f>
        <v>0</v>
      </c>
      <c r="K266" s="163" t="s">
        <v>142</v>
      </c>
      <c r="L266" s="23"/>
      <c r="M266" s="168"/>
      <c r="N266" s="169" t="s">
        <v>39</v>
      </c>
      <c r="O266" s="60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218</v>
      </c>
      <c r="AT266" s="172" t="s">
        <v>131</v>
      </c>
      <c r="AU266" s="172" t="s">
        <v>81</v>
      </c>
      <c r="AY266" s="3" t="s">
        <v>129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79</v>
      </c>
      <c r="BK266" s="173" t="n">
        <f aca="false">ROUND(I266*H266,2)</f>
        <v>0</v>
      </c>
      <c r="BL266" s="3" t="s">
        <v>218</v>
      </c>
      <c r="BM266" s="172" t="s">
        <v>423</v>
      </c>
    </row>
    <row r="267" s="174" customFormat="true" ht="12.8" hidden="false" customHeight="false" outlineLevel="0" collapsed="false">
      <c r="B267" s="175"/>
      <c r="D267" s="176" t="s">
        <v>144</v>
      </c>
      <c r="E267" s="177"/>
      <c r="F267" s="178" t="s">
        <v>424</v>
      </c>
      <c r="H267" s="179" t="n">
        <v>6</v>
      </c>
      <c r="I267" s="180"/>
      <c r="L267" s="175"/>
      <c r="M267" s="181"/>
      <c r="N267" s="182"/>
      <c r="O267" s="182"/>
      <c r="P267" s="182"/>
      <c r="Q267" s="182"/>
      <c r="R267" s="182"/>
      <c r="S267" s="182"/>
      <c r="T267" s="183"/>
      <c r="AT267" s="177" t="s">
        <v>144</v>
      </c>
      <c r="AU267" s="177" t="s">
        <v>81</v>
      </c>
      <c r="AV267" s="174" t="s">
        <v>81</v>
      </c>
      <c r="AW267" s="174" t="s">
        <v>31</v>
      </c>
      <c r="AX267" s="174" t="s">
        <v>74</v>
      </c>
      <c r="AY267" s="177" t="s">
        <v>129</v>
      </c>
    </row>
    <row r="268" s="174" customFormat="true" ht="12.8" hidden="false" customHeight="false" outlineLevel="0" collapsed="false">
      <c r="B268" s="175"/>
      <c r="D268" s="176" t="s">
        <v>144</v>
      </c>
      <c r="E268" s="177"/>
      <c r="F268" s="178" t="s">
        <v>425</v>
      </c>
      <c r="H268" s="179" t="n">
        <v>4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144</v>
      </c>
      <c r="AU268" s="177" t="s">
        <v>81</v>
      </c>
      <c r="AV268" s="174" t="s">
        <v>81</v>
      </c>
      <c r="AW268" s="174" t="s">
        <v>31</v>
      </c>
      <c r="AX268" s="174" t="s">
        <v>74</v>
      </c>
      <c r="AY268" s="177" t="s">
        <v>129</v>
      </c>
    </row>
    <row r="269" s="174" customFormat="true" ht="12.8" hidden="false" customHeight="false" outlineLevel="0" collapsed="false">
      <c r="B269" s="175"/>
      <c r="D269" s="176" t="s">
        <v>144</v>
      </c>
      <c r="E269" s="177"/>
      <c r="F269" s="178" t="s">
        <v>379</v>
      </c>
      <c r="H269" s="179" t="n">
        <v>1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144</v>
      </c>
      <c r="AU269" s="177" t="s">
        <v>81</v>
      </c>
      <c r="AV269" s="174" t="s">
        <v>81</v>
      </c>
      <c r="AW269" s="174" t="s">
        <v>31</v>
      </c>
      <c r="AX269" s="174" t="s">
        <v>74</v>
      </c>
      <c r="AY269" s="177" t="s">
        <v>129</v>
      </c>
    </row>
    <row r="270" s="184" customFormat="true" ht="12.8" hidden="false" customHeight="false" outlineLevel="0" collapsed="false">
      <c r="B270" s="185"/>
      <c r="D270" s="176" t="s">
        <v>144</v>
      </c>
      <c r="E270" s="186"/>
      <c r="F270" s="187" t="s">
        <v>148</v>
      </c>
      <c r="H270" s="188" t="n">
        <v>11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144</v>
      </c>
      <c r="AU270" s="186" t="s">
        <v>81</v>
      </c>
      <c r="AV270" s="184" t="s">
        <v>135</v>
      </c>
      <c r="AW270" s="184" t="s">
        <v>31</v>
      </c>
      <c r="AX270" s="184" t="s">
        <v>79</v>
      </c>
      <c r="AY270" s="186" t="s">
        <v>129</v>
      </c>
    </row>
    <row r="271" s="27" customFormat="true" ht="24.15" hidden="false" customHeight="true" outlineLevel="0" collapsed="false">
      <c r="A271" s="22"/>
      <c r="B271" s="160"/>
      <c r="C271" s="161" t="s">
        <v>426</v>
      </c>
      <c r="D271" s="161" t="s">
        <v>131</v>
      </c>
      <c r="E271" s="162" t="s">
        <v>427</v>
      </c>
      <c r="F271" s="163" t="s">
        <v>428</v>
      </c>
      <c r="G271" s="164" t="s">
        <v>274</v>
      </c>
      <c r="H271" s="165" t="n">
        <v>90</v>
      </c>
      <c r="I271" s="166"/>
      <c r="J271" s="167" t="n">
        <f aca="false">ROUND(I271*H271,2)</f>
        <v>0</v>
      </c>
      <c r="K271" s="163" t="s">
        <v>142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0.00019</v>
      </c>
      <c r="R271" s="170" t="n">
        <f aca="false">Q271*H271</f>
        <v>0.0171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218</v>
      </c>
      <c r="AT271" s="172" t="s">
        <v>131</v>
      </c>
      <c r="AU271" s="172" t="s">
        <v>81</v>
      </c>
      <c r="AY271" s="3" t="s">
        <v>129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218</v>
      </c>
      <c r="BM271" s="172" t="s">
        <v>429</v>
      </c>
    </row>
    <row r="272" s="27" customFormat="true" ht="21.75" hidden="false" customHeight="true" outlineLevel="0" collapsed="false">
      <c r="A272" s="22"/>
      <c r="B272" s="160"/>
      <c r="C272" s="161" t="s">
        <v>430</v>
      </c>
      <c r="D272" s="161" t="s">
        <v>131</v>
      </c>
      <c r="E272" s="162" t="s">
        <v>431</v>
      </c>
      <c r="F272" s="163" t="s">
        <v>432</v>
      </c>
      <c r="G272" s="164" t="s">
        <v>274</v>
      </c>
      <c r="H272" s="165" t="n">
        <v>90</v>
      </c>
      <c r="I272" s="166"/>
      <c r="J272" s="167" t="n">
        <f aca="false">ROUND(I272*H272,2)</f>
        <v>0</v>
      </c>
      <c r="K272" s="163" t="s">
        <v>142</v>
      </c>
      <c r="L272" s="23"/>
      <c r="M272" s="168"/>
      <c r="N272" s="169" t="s">
        <v>39</v>
      </c>
      <c r="O272" s="60"/>
      <c r="P272" s="170" t="n">
        <f aca="false">O272*H272</f>
        <v>0</v>
      </c>
      <c r="Q272" s="170" t="n">
        <v>1E-005</v>
      </c>
      <c r="R272" s="170" t="n">
        <f aca="false">Q272*H272</f>
        <v>0.0009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218</v>
      </c>
      <c r="AT272" s="172" t="s">
        <v>131</v>
      </c>
      <c r="AU272" s="172" t="s">
        <v>81</v>
      </c>
      <c r="AY272" s="3" t="s">
        <v>129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79</v>
      </c>
      <c r="BK272" s="173" t="n">
        <f aca="false">ROUND(I272*H272,2)</f>
        <v>0</v>
      </c>
      <c r="BL272" s="3" t="s">
        <v>218</v>
      </c>
      <c r="BM272" s="172" t="s">
        <v>433</v>
      </c>
    </row>
    <row r="273" s="27" customFormat="true" ht="24.15" hidden="false" customHeight="true" outlineLevel="0" collapsed="false">
      <c r="A273" s="22"/>
      <c r="B273" s="160"/>
      <c r="C273" s="161" t="s">
        <v>434</v>
      </c>
      <c r="D273" s="161" t="s">
        <v>131</v>
      </c>
      <c r="E273" s="162" t="s">
        <v>435</v>
      </c>
      <c r="F273" s="163" t="s">
        <v>436</v>
      </c>
      <c r="G273" s="164" t="s">
        <v>392</v>
      </c>
      <c r="H273" s="193"/>
      <c r="I273" s="166"/>
      <c r="J273" s="167" t="n">
        <f aca="false">ROUND(I273*H273,2)</f>
        <v>0</v>
      </c>
      <c r="K273" s="163" t="s">
        <v>142</v>
      </c>
      <c r="L273" s="23"/>
      <c r="M273" s="168"/>
      <c r="N273" s="169" t="s">
        <v>39</v>
      </c>
      <c r="O273" s="60"/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218</v>
      </c>
      <c r="AT273" s="172" t="s">
        <v>131</v>
      </c>
      <c r="AU273" s="172" t="s">
        <v>81</v>
      </c>
      <c r="AY273" s="3" t="s">
        <v>129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218</v>
      </c>
      <c r="BM273" s="172" t="s">
        <v>437</v>
      </c>
    </row>
    <row r="274" s="146" customFormat="true" ht="22.8" hidden="false" customHeight="true" outlineLevel="0" collapsed="false">
      <c r="B274" s="147"/>
      <c r="D274" s="148" t="s">
        <v>73</v>
      </c>
      <c r="E274" s="158" t="s">
        <v>438</v>
      </c>
      <c r="F274" s="158" t="s">
        <v>439</v>
      </c>
      <c r="I274" s="150"/>
      <c r="J274" s="159" t="n">
        <f aca="false">BK274</f>
        <v>0</v>
      </c>
      <c r="L274" s="147"/>
      <c r="M274" s="152"/>
      <c r="N274" s="153"/>
      <c r="O274" s="153"/>
      <c r="P274" s="154" t="n">
        <f aca="false">SUM(P275:P298)</f>
        <v>0</v>
      </c>
      <c r="Q274" s="153"/>
      <c r="R274" s="154" t="n">
        <f aca="false">SUM(R275:R298)</f>
        <v>0.15943</v>
      </c>
      <c r="S274" s="153"/>
      <c r="T274" s="155" t="n">
        <f aca="false">SUM(T275:T298)</f>
        <v>0.33379</v>
      </c>
      <c r="AR274" s="148" t="s">
        <v>81</v>
      </c>
      <c r="AT274" s="156" t="s">
        <v>73</v>
      </c>
      <c r="AU274" s="156" t="s">
        <v>79</v>
      </c>
      <c r="AY274" s="148" t="s">
        <v>129</v>
      </c>
      <c r="BK274" s="157" t="n">
        <f aca="false">SUM(BK275:BK298)</f>
        <v>0</v>
      </c>
    </row>
    <row r="275" s="27" customFormat="true" ht="16.5" hidden="false" customHeight="true" outlineLevel="0" collapsed="false">
      <c r="A275" s="22"/>
      <c r="B275" s="160"/>
      <c r="C275" s="161" t="s">
        <v>440</v>
      </c>
      <c r="D275" s="161" t="s">
        <v>131</v>
      </c>
      <c r="E275" s="162" t="s">
        <v>441</v>
      </c>
      <c r="F275" s="163" t="s">
        <v>442</v>
      </c>
      <c r="G275" s="164" t="s">
        <v>443</v>
      </c>
      <c r="H275" s="165" t="n">
        <v>5</v>
      </c>
      <c r="I275" s="166"/>
      <c r="J275" s="167" t="n">
        <f aca="false">ROUND(I275*H275,2)</f>
        <v>0</v>
      </c>
      <c r="K275" s="163" t="s">
        <v>142</v>
      </c>
      <c r="L275" s="23"/>
      <c r="M275" s="168"/>
      <c r="N275" s="169" t="s">
        <v>39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0.0342</v>
      </c>
      <c r="T275" s="171" t="n">
        <f aca="false">S275*H275</f>
        <v>0.171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218</v>
      </c>
      <c r="AT275" s="172" t="s">
        <v>131</v>
      </c>
      <c r="AU275" s="172" t="s">
        <v>81</v>
      </c>
      <c r="AY275" s="3" t="s">
        <v>129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79</v>
      </c>
      <c r="BK275" s="173" t="n">
        <f aca="false">ROUND(I275*H275,2)</f>
        <v>0</v>
      </c>
      <c r="BL275" s="3" t="s">
        <v>218</v>
      </c>
      <c r="BM275" s="172" t="s">
        <v>444</v>
      </c>
    </row>
    <row r="276" s="27" customFormat="true" ht="24.15" hidden="false" customHeight="true" outlineLevel="0" collapsed="false">
      <c r="A276" s="22"/>
      <c r="B276" s="160"/>
      <c r="C276" s="161" t="s">
        <v>445</v>
      </c>
      <c r="D276" s="161" t="s">
        <v>131</v>
      </c>
      <c r="E276" s="162" t="s">
        <v>446</v>
      </c>
      <c r="F276" s="163" t="s">
        <v>447</v>
      </c>
      <c r="G276" s="164" t="s">
        <v>443</v>
      </c>
      <c r="H276" s="165" t="n">
        <v>3</v>
      </c>
      <c r="I276" s="166"/>
      <c r="J276" s="167" t="n">
        <f aca="false">ROUND(I276*H276,2)</f>
        <v>0</v>
      </c>
      <c r="K276" s="163" t="s">
        <v>142</v>
      </c>
      <c r="L276" s="23"/>
      <c r="M276" s="168"/>
      <c r="N276" s="169" t="s">
        <v>39</v>
      </c>
      <c r="O276" s="60"/>
      <c r="P276" s="170" t="n">
        <f aca="false">O276*H276</f>
        <v>0</v>
      </c>
      <c r="Q276" s="170" t="n">
        <v>0.01697</v>
      </c>
      <c r="R276" s="170" t="n">
        <f aca="false">Q276*H276</f>
        <v>0.05091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218</v>
      </c>
      <c r="AT276" s="172" t="s">
        <v>131</v>
      </c>
      <c r="AU276" s="172" t="s">
        <v>81</v>
      </c>
      <c r="AY276" s="3" t="s">
        <v>129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79</v>
      </c>
      <c r="BK276" s="173" t="n">
        <f aca="false">ROUND(I276*H276,2)</f>
        <v>0</v>
      </c>
      <c r="BL276" s="3" t="s">
        <v>218</v>
      </c>
      <c r="BM276" s="172" t="s">
        <v>448</v>
      </c>
    </row>
    <row r="277" s="27" customFormat="true" ht="33" hidden="false" customHeight="true" outlineLevel="0" collapsed="false">
      <c r="A277" s="22"/>
      <c r="B277" s="160"/>
      <c r="C277" s="161" t="s">
        <v>449</v>
      </c>
      <c r="D277" s="161" t="s">
        <v>131</v>
      </c>
      <c r="E277" s="162" t="s">
        <v>450</v>
      </c>
      <c r="F277" s="163" t="s">
        <v>451</v>
      </c>
      <c r="G277" s="164" t="s">
        <v>443</v>
      </c>
      <c r="H277" s="165" t="n">
        <v>1</v>
      </c>
      <c r="I277" s="166"/>
      <c r="J277" s="167" t="n">
        <f aca="false">ROUND(I277*H277,2)</f>
        <v>0</v>
      </c>
      <c r="K277" s="163"/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0.01697</v>
      </c>
      <c r="R277" s="170" t="n">
        <f aca="false">Q277*H277</f>
        <v>0.01697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218</v>
      </c>
      <c r="AT277" s="172" t="s">
        <v>131</v>
      </c>
      <c r="AU277" s="172" t="s">
        <v>81</v>
      </c>
      <c r="AY277" s="3" t="s">
        <v>129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218</v>
      </c>
      <c r="BM277" s="172" t="s">
        <v>452</v>
      </c>
    </row>
    <row r="278" s="27" customFormat="true" ht="21.75" hidden="false" customHeight="true" outlineLevel="0" collapsed="false">
      <c r="A278" s="22"/>
      <c r="B278" s="160"/>
      <c r="C278" s="161" t="s">
        <v>453</v>
      </c>
      <c r="D278" s="161" t="s">
        <v>131</v>
      </c>
      <c r="E278" s="162" t="s">
        <v>454</v>
      </c>
      <c r="F278" s="163" t="s">
        <v>455</v>
      </c>
      <c r="G278" s="164" t="s">
        <v>443</v>
      </c>
      <c r="H278" s="165" t="n">
        <v>1</v>
      </c>
      <c r="I278" s="166"/>
      <c r="J278" s="167" t="n">
        <f aca="false">ROUND(I278*H278,2)</f>
        <v>0</v>
      </c>
      <c r="K278" s="163" t="s">
        <v>142</v>
      </c>
      <c r="L278" s="23"/>
      <c r="M278" s="168"/>
      <c r="N278" s="169" t="s">
        <v>39</v>
      </c>
      <c r="O278" s="60"/>
      <c r="P278" s="170" t="n">
        <f aca="false">O278*H278</f>
        <v>0</v>
      </c>
      <c r="Q278" s="170" t="n">
        <v>0.01058</v>
      </c>
      <c r="R278" s="170" t="n">
        <f aca="false">Q278*H278</f>
        <v>0.01058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218</v>
      </c>
      <c r="AT278" s="172" t="s">
        <v>131</v>
      </c>
      <c r="AU278" s="172" t="s">
        <v>81</v>
      </c>
      <c r="AY278" s="3" t="s">
        <v>129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79</v>
      </c>
      <c r="BK278" s="173" t="n">
        <f aca="false">ROUND(I278*H278,2)</f>
        <v>0</v>
      </c>
      <c r="BL278" s="3" t="s">
        <v>218</v>
      </c>
      <c r="BM278" s="172" t="s">
        <v>456</v>
      </c>
    </row>
    <row r="279" s="27" customFormat="true" ht="16.5" hidden="false" customHeight="true" outlineLevel="0" collapsed="false">
      <c r="A279" s="22"/>
      <c r="B279" s="160"/>
      <c r="C279" s="161" t="s">
        <v>457</v>
      </c>
      <c r="D279" s="161" t="s">
        <v>131</v>
      </c>
      <c r="E279" s="162" t="s">
        <v>458</v>
      </c>
      <c r="F279" s="163" t="s">
        <v>459</v>
      </c>
      <c r="G279" s="164" t="s">
        <v>443</v>
      </c>
      <c r="H279" s="165" t="n">
        <v>1</v>
      </c>
      <c r="I279" s="166"/>
      <c r="J279" s="167" t="n">
        <f aca="false">ROUND(I279*H279,2)</f>
        <v>0</v>
      </c>
      <c r="K279" s="163" t="s">
        <v>142</v>
      </c>
      <c r="L279" s="23"/>
      <c r="M279" s="168"/>
      <c r="N279" s="169" t="s">
        <v>39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0.03968</v>
      </c>
      <c r="T279" s="171" t="n">
        <f aca="false">S279*H279</f>
        <v>0.03968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218</v>
      </c>
      <c r="AT279" s="172" t="s">
        <v>131</v>
      </c>
      <c r="AU279" s="172" t="s">
        <v>81</v>
      </c>
      <c r="AY279" s="3" t="s">
        <v>129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79</v>
      </c>
      <c r="BK279" s="173" t="n">
        <f aca="false">ROUND(I279*H279,2)</f>
        <v>0</v>
      </c>
      <c r="BL279" s="3" t="s">
        <v>218</v>
      </c>
      <c r="BM279" s="172" t="s">
        <v>460</v>
      </c>
    </row>
    <row r="280" s="27" customFormat="true" ht="16.5" hidden="false" customHeight="true" outlineLevel="0" collapsed="false">
      <c r="A280" s="22"/>
      <c r="B280" s="160"/>
      <c r="C280" s="161" t="s">
        <v>461</v>
      </c>
      <c r="D280" s="161" t="s">
        <v>131</v>
      </c>
      <c r="E280" s="162" t="s">
        <v>462</v>
      </c>
      <c r="F280" s="163" t="s">
        <v>463</v>
      </c>
      <c r="G280" s="164" t="s">
        <v>443</v>
      </c>
      <c r="H280" s="165" t="n">
        <v>3</v>
      </c>
      <c r="I280" s="166"/>
      <c r="J280" s="167" t="n">
        <f aca="false">ROUND(I280*H280,2)</f>
        <v>0</v>
      </c>
      <c r="K280" s="163" t="s">
        <v>142</v>
      </c>
      <c r="L280" s="23"/>
      <c r="M280" s="168"/>
      <c r="N280" s="169" t="s">
        <v>39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0.01946</v>
      </c>
      <c r="T280" s="171" t="n">
        <f aca="false">S280*H280</f>
        <v>0.05838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218</v>
      </c>
      <c r="AT280" s="172" t="s">
        <v>131</v>
      </c>
      <c r="AU280" s="172" t="s">
        <v>81</v>
      </c>
      <c r="AY280" s="3" t="s">
        <v>129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79</v>
      </c>
      <c r="BK280" s="173" t="n">
        <f aca="false">ROUND(I280*H280,2)</f>
        <v>0</v>
      </c>
      <c r="BL280" s="3" t="s">
        <v>218</v>
      </c>
      <c r="BM280" s="172" t="s">
        <v>464</v>
      </c>
    </row>
    <row r="281" s="27" customFormat="true" ht="37.8" hidden="false" customHeight="true" outlineLevel="0" collapsed="false">
      <c r="A281" s="22"/>
      <c r="B281" s="160"/>
      <c r="C281" s="161" t="s">
        <v>465</v>
      </c>
      <c r="D281" s="161" t="s">
        <v>131</v>
      </c>
      <c r="E281" s="162" t="s">
        <v>466</v>
      </c>
      <c r="F281" s="163" t="s">
        <v>467</v>
      </c>
      <c r="G281" s="164" t="s">
        <v>443</v>
      </c>
      <c r="H281" s="165" t="n">
        <v>1</v>
      </c>
      <c r="I281" s="166"/>
      <c r="J281" s="167" t="n">
        <f aca="false">ROUND(I281*H281,2)</f>
        <v>0</v>
      </c>
      <c r="K281" s="163" t="s">
        <v>142</v>
      </c>
      <c r="L281" s="23"/>
      <c r="M281" s="168"/>
      <c r="N281" s="169" t="s">
        <v>39</v>
      </c>
      <c r="O281" s="60"/>
      <c r="P281" s="170" t="n">
        <f aca="false">O281*H281</f>
        <v>0</v>
      </c>
      <c r="Q281" s="170" t="n">
        <v>0.01921</v>
      </c>
      <c r="R281" s="170" t="n">
        <f aca="false">Q281*H281</f>
        <v>0.01921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218</v>
      </c>
      <c r="AT281" s="172" t="s">
        <v>131</v>
      </c>
      <c r="AU281" s="172" t="s">
        <v>81</v>
      </c>
      <c r="AY281" s="3" t="s">
        <v>129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79</v>
      </c>
      <c r="BK281" s="173" t="n">
        <f aca="false">ROUND(I281*H281,2)</f>
        <v>0</v>
      </c>
      <c r="BL281" s="3" t="s">
        <v>218</v>
      </c>
      <c r="BM281" s="172" t="s">
        <v>468</v>
      </c>
    </row>
    <row r="282" s="27" customFormat="true" ht="24.15" hidden="false" customHeight="true" outlineLevel="0" collapsed="false">
      <c r="A282" s="22"/>
      <c r="B282" s="160"/>
      <c r="C282" s="161" t="s">
        <v>469</v>
      </c>
      <c r="D282" s="161" t="s">
        <v>131</v>
      </c>
      <c r="E282" s="162" t="s">
        <v>470</v>
      </c>
      <c r="F282" s="163" t="s">
        <v>471</v>
      </c>
      <c r="G282" s="164" t="s">
        <v>443</v>
      </c>
      <c r="H282" s="165" t="n">
        <v>1</v>
      </c>
      <c r="I282" s="166"/>
      <c r="J282" s="167" t="n">
        <f aca="false">ROUND(I282*H282,2)</f>
        <v>0</v>
      </c>
      <c r="K282" s="163" t="s">
        <v>142</v>
      </c>
      <c r="L282" s="23"/>
      <c r="M282" s="168"/>
      <c r="N282" s="169" t="s">
        <v>39</v>
      </c>
      <c r="O282" s="60"/>
      <c r="P282" s="170" t="n">
        <f aca="false">O282*H282</f>
        <v>0</v>
      </c>
      <c r="Q282" s="170" t="n">
        <v>0.01047</v>
      </c>
      <c r="R282" s="170" t="n">
        <f aca="false">Q282*H282</f>
        <v>0.01047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218</v>
      </c>
      <c r="AT282" s="172" t="s">
        <v>131</v>
      </c>
      <c r="AU282" s="172" t="s">
        <v>81</v>
      </c>
      <c r="AY282" s="3" t="s">
        <v>129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79</v>
      </c>
      <c r="BK282" s="173" t="n">
        <f aca="false">ROUND(I282*H282,2)</f>
        <v>0</v>
      </c>
      <c r="BL282" s="3" t="s">
        <v>218</v>
      </c>
      <c r="BM282" s="172" t="s">
        <v>472</v>
      </c>
    </row>
    <row r="283" s="27" customFormat="true" ht="33" hidden="false" customHeight="true" outlineLevel="0" collapsed="false">
      <c r="A283" s="22"/>
      <c r="B283" s="160"/>
      <c r="C283" s="161" t="s">
        <v>473</v>
      </c>
      <c r="D283" s="161" t="s">
        <v>131</v>
      </c>
      <c r="E283" s="162" t="s">
        <v>474</v>
      </c>
      <c r="F283" s="163" t="s">
        <v>475</v>
      </c>
      <c r="G283" s="164" t="s">
        <v>443</v>
      </c>
      <c r="H283" s="165" t="n">
        <v>1</v>
      </c>
      <c r="I283" s="166"/>
      <c r="J283" s="167" t="n">
        <f aca="false">ROUND(I283*H283,2)</f>
        <v>0</v>
      </c>
      <c r="K283" s="163"/>
      <c r="L283" s="23"/>
      <c r="M283" s="168"/>
      <c r="N283" s="169" t="s">
        <v>39</v>
      </c>
      <c r="O283" s="60"/>
      <c r="P283" s="170" t="n">
        <f aca="false">O283*H283</f>
        <v>0</v>
      </c>
      <c r="Q283" s="170" t="n">
        <v>0.01046</v>
      </c>
      <c r="R283" s="170" t="n">
        <f aca="false">Q283*H283</f>
        <v>0.01046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218</v>
      </c>
      <c r="AT283" s="172" t="s">
        <v>131</v>
      </c>
      <c r="AU283" s="172" t="s">
        <v>81</v>
      </c>
      <c r="AY283" s="3" t="s">
        <v>129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79</v>
      </c>
      <c r="BK283" s="173" t="n">
        <f aca="false">ROUND(I283*H283,2)</f>
        <v>0</v>
      </c>
      <c r="BL283" s="3" t="s">
        <v>218</v>
      </c>
      <c r="BM283" s="172" t="s">
        <v>476</v>
      </c>
    </row>
    <row r="284" s="27" customFormat="true" ht="24.15" hidden="false" customHeight="true" outlineLevel="0" collapsed="false">
      <c r="A284" s="22"/>
      <c r="B284" s="160"/>
      <c r="C284" s="161" t="s">
        <v>477</v>
      </c>
      <c r="D284" s="161" t="s">
        <v>131</v>
      </c>
      <c r="E284" s="162" t="s">
        <v>478</v>
      </c>
      <c r="F284" s="163" t="s">
        <v>479</v>
      </c>
      <c r="G284" s="164" t="s">
        <v>443</v>
      </c>
      <c r="H284" s="165" t="n">
        <v>2</v>
      </c>
      <c r="I284" s="166"/>
      <c r="J284" s="167" t="n">
        <f aca="false">ROUND(I284*H284,2)</f>
        <v>0</v>
      </c>
      <c r="K284" s="163"/>
      <c r="L284" s="23"/>
      <c r="M284" s="168"/>
      <c r="N284" s="169" t="s">
        <v>39</v>
      </c>
      <c r="O284" s="60"/>
      <c r="P284" s="170" t="n">
        <f aca="false">O284*H284</f>
        <v>0</v>
      </c>
      <c r="Q284" s="170" t="n">
        <v>0.0013</v>
      </c>
      <c r="R284" s="170" t="n">
        <f aca="false">Q284*H284</f>
        <v>0.0026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218</v>
      </c>
      <c r="AT284" s="172" t="s">
        <v>131</v>
      </c>
      <c r="AU284" s="172" t="s">
        <v>81</v>
      </c>
      <c r="AY284" s="3" t="s">
        <v>129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79</v>
      </c>
      <c r="BK284" s="173" t="n">
        <f aca="false">ROUND(I284*H284,2)</f>
        <v>0</v>
      </c>
      <c r="BL284" s="3" t="s">
        <v>218</v>
      </c>
      <c r="BM284" s="172" t="s">
        <v>480</v>
      </c>
    </row>
    <row r="285" s="27" customFormat="true" ht="24.15" hidden="false" customHeight="true" outlineLevel="0" collapsed="false">
      <c r="A285" s="22"/>
      <c r="B285" s="160"/>
      <c r="C285" s="161" t="s">
        <v>481</v>
      </c>
      <c r="D285" s="161" t="s">
        <v>131</v>
      </c>
      <c r="E285" s="162" t="s">
        <v>482</v>
      </c>
      <c r="F285" s="163" t="s">
        <v>483</v>
      </c>
      <c r="G285" s="164" t="s">
        <v>443</v>
      </c>
      <c r="H285" s="165" t="n">
        <v>1</v>
      </c>
      <c r="I285" s="166"/>
      <c r="J285" s="167" t="n">
        <f aca="false">ROUND(I285*H285,2)</f>
        <v>0</v>
      </c>
      <c r="K285" s="163"/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0.00085</v>
      </c>
      <c r="R285" s="170" t="n">
        <f aca="false">Q285*H285</f>
        <v>0.00085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218</v>
      </c>
      <c r="AT285" s="172" t="s">
        <v>131</v>
      </c>
      <c r="AU285" s="172" t="s">
        <v>81</v>
      </c>
      <c r="AY285" s="3" t="s">
        <v>129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218</v>
      </c>
      <c r="BM285" s="172" t="s">
        <v>484</v>
      </c>
    </row>
    <row r="286" s="27" customFormat="true" ht="16.5" hidden="false" customHeight="true" outlineLevel="0" collapsed="false">
      <c r="A286" s="22"/>
      <c r="B286" s="160"/>
      <c r="C286" s="161" t="s">
        <v>485</v>
      </c>
      <c r="D286" s="161" t="s">
        <v>131</v>
      </c>
      <c r="E286" s="162" t="s">
        <v>486</v>
      </c>
      <c r="F286" s="163" t="s">
        <v>487</v>
      </c>
      <c r="G286" s="164" t="s">
        <v>443</v>
      </c>
      <c r="H286" s="165" t="n">
        <v>3</v>
      </c>
      <c r="I286" s="166"/>
      <c r="J286" s="167" t="n">
        <f aca="false">ROUND(I286*H286,2)</f>
        <v>0</v>
      </c>
      <c r="K286" s="163" t="s">
        <v>142</v>
      </c>
      <c r="L286" s="23"/>
      <c r="M286" s="168"/>
      <c r="N286" s="169" t="s">
        <v>39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0.01493</v>
      </c>
      <c r="T286" s="171" t="n">
        <f aca="false">S286*H286</f>
        <v>0.04479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218</v>
      </c>
      <c r="AT286" s="172" t="s">
        <v>131</v>
      </c>
      <c r="AU286" s="172" t="s">
        <v>81</v>
      </c>
      <c r="AY286" s="3" t="s">
        <v>129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218</v>
      </c>
      <c r="BM286" s="172" t="s">
        <v>488</v>
      </c>
    </row>
    <row r="287" s="27" customFormat="true" ht="16.5" hidden="false" customHeight="true" outlineLevel="0" collapsed="false">
      <c r="A287" s="22"/>
      <c r="B287" s="160"/>
      <c r="C287" s="161" t="s">
        <v>489</v>
      </c>
      <c r="D287" s="161" t="s">
        <v>131</v>
      </c>
      <c r="E287" s="162" t="s">
        <v>490</v>
      </c>
      <c r="F287" s="163" t="s">
        <v>491</v>
      </c>
      <c r="G287" s="164" t="s">
        <v>443</v>
      </c>
      <c r="H287" s="165" t="n">
        <v>3</v>
      </c>
      <c r="I287" s="166"/>
      <c r="J287" s="167" t="n">
        <f aca="false">ROUND(I287*H287,2)</f>
        <v>0</v>
      </c>
      <c r="K287" s="163"/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0.01066</v>
      </c>
      <c r="R287" s="170" t="n">
        <f aca="false">Q287*H287</f>
        <v>0.03198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218</v>
      </c>
      <c r="AT287" s="172" t="s">
        <v>131</v>
      </c>
      <c r="AU287" s="172" t="s">
        <v>81</v>
      </c>
      <c r="AY287" s="3" t="s">
        <v>129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218</v>
      </c>
      <c r="BM287" s="172" t="s">
        <v>492</v>
      </c>
    </row>
    <row r="288" s="27" customFormat="true" ht="16.5" hidden="false" customHeight="true" outlineLevel="0" collapsed="false">
      <c r="A288" s="22"/>
      <c r="B288" s="160"/>
      <c r="C288" s="161" t="s">
        <v>493</v>
      </c>
      <c r="D288" s="161" t="s">
        <v>131</v>
      </c>
      <c r="E288" s="162" t="s">
        <v>494</v>
      </c>
      <c r="F288" s="163" t="s">
        <v>495</v>
      </c>
      <c r="G288" s="164" t="s">
        <v>443</v>
      </c>
      <c r="H288" s="165" t="n">
        <v>3</v>
      </c>
      <c r="I288" s="166"/>
      <c r="J288" s="167" t="n">
        <f aca="false">ROUND(I288*H288,2)</f>
        <v>0</v>
      </c>
      <c r="K288" s="163" t="s">
        <v>142</v>
      </c>
      <c r="L288" s="23"/>
      <c r="M288" s="168"/>
      <c r="N288" s="169" t="s">
        <v>39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0.00086</v>
      </c>
      <c r="T288" s="171" t="n">
        <f aca="false">S288*H288</f>
        <v>0.00258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218</v>
      </c>
      <c r="AT288" s="172" t="s">
        <v>131</v>
      </c>
      <c r="AU288" s="172" t="s">
        <v>81</v>
      </c>
      <c r="AY288" s="3" t="s">
        <v>129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79</v>
      </c>
      <c r="BK288" s="173" t="n">
        <f aca="false">ROUND(I288*H288,2)</f>
        <v>0</v>
      </c>
      <c r="BL288" s="3" t="s">
        <v>218</v>
      </c>
      <c r="BM288" s="172" t="s">
        <v>496</v>
      </c>
    </row>
    <row r="289" s="27" customFormat="true" ht="16.5" hidden="false" customHeight="true" outlineLevel="0" collapsed="false">
      <c r="A289" s="22"/>
      <c r="B289" s="160"/>
      <c r="C289" s="161" t="s">
        <v>497</v>
      </c>
      <c r="D289" s="161" t="s">
        <v>131</v>
      </c>
      <c r="E289" s="162" t="s">
        <v>498</v>
      </c>
      <c r="F289" s="163" t="s">
        <v>499</v>
      </c>
      <c r="G289" s="164" t="s">
        <v>443</v>
      </c>
      <c r="H289" s="165" t="n">
        <v>2</v>
      </c>
      <c r="I289" s="166"/>
      <c r="J289" s="167" t="n">
        <f aca="false">ROUND(I289*H289,2)</f>
        <v>0</v>
      </c>
      <c r="K289" s="163" t="s">
        <v>142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0.0018</v>
      </c>
      <c r="R289" s="170" t="n">
        <f aca="false">Q289*H289</f>
        <v>0.0036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218</v>
      </c>
      <c r="AT289" s="172" t="s">
        <v>131</v>
      </c>
      <c r="AU289" s="172" t="s">
        <v>81</v>
      </c>
      <c r="AY289" s="3" t="s">
        <v>129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218</v>
      </c>
      <c r="BM289" s="172" t="s">
        <v>500</v>
      </c>
    </row>
    <row r="290" s="27" customFormat="true" ht="24.15" hidden="false" customHeight="true" outlineLevel="0" collapsed="false">
      <c r="A290" s="22"/>
      <c r="B290" s="160"/>
      <c r="C290" s="161" t="s">
        <v>501</v>
      </c>
      <c r="D290" s="161" t="s">
        <v>131</v>
      </c>
      <c r="E290" s="162" t="s">
        <v>502</v>
      </c>
      <c r="F290" s="163" t="s">
        <v>503</v>
      </c>
      <c r="G290" s="164" t="s">
        <v>443</v>
      </c>
      <c r="H290" s="165" t="n">
        <v>1</v>
      </c>
      <c r="I290" s="166"/>
      <c r="J290" s="167" t="n">
        <f aca="false">ROUND(I290*H290,2)</f>
        <v>0</v>
      </c>
      <c r="K290" s="163"/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0.0018</v>
      </c>
      <c r="R290" s="170" t="n">
        <f aca="false">Q290*H290</f>
        <v>0.0018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218</v>
      </c>
      <c r="AT290" s="172" t="s">
        <v>131</v>
      </c>
      <c r="AU290" s="172" t="s">
        <v>81</v>
      </c>
      <c r="AY290" s="3" t="s">
        <v>129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218</v>
      </c>
      <c r="BM290" s="172" t="s">
        <v>504</v>
      </c>
    </row>
    <row r="291" s="27" customFormat="true" ht="16.5" hidden="false" customHeight="true" outlineLevel="0" collapsed="false">
      <c r="A291" s="22"/>
      <c r="B291" s="160"/>
      <c r="C291" s="161" t="s">
        <v>505</v>
      </c>
      <c r="D291" s="161" t="s">
        <v>131</v>
      </c>
      <c r="E291" s="162" t="s">
        <v>506</v>
      </c>
      <c r="F291" s="163" t="s">
        <v>507</v>
      </c>
      <c r="G291" s="164" t="s">
        <v>231</v>
      </c>
      <c r="H291" s="165" t="n">
        <v>13</v>
      </c>
      <c r="I291" s="166"/>
      <c r="J291" s="167" t="n">
        <f aca="false">ROUND(I291*H291,2)</f>
        <v>0</v>
      </c>
      <c r="K291" s="163"/>
      <c r="L291" s="23"/>
      <c r="M291" s="168"/>
      <c r="N291" s="169" t="s">
        <v>39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0.00124</v>
      </c>
      <c r="T291" s="171" t="n">
        <f aca="false">S291*H291</f>
        <v>0.01612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218</v>
      </c>
      <c r="AT291" s="172" t="s">
        <v>131</v>
      </c>
      <c r="AU291" s="172" t="s">
        <v>81</v>
      </c>
      <c r="AY291" s="3" t="s">
        <v>129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79</v>
      </c>
      <c r="BK291" s="173" t="n">
        <f aca="false">ROUND(I291*H291,2)</f>
        <v>0</v>
      </c>
      <c r="BL291" s="3" t="s">
        <v>218</v>
      </c>
      <c r="BM291" s="172" t="s">
        <v>508</v>
      </c>
    </row>
    <row r="292" s="174" customFormat="true" ht="12.8" hidden="false" customHeight="false" outlineLevel="0" collapsed="false">
      <c r="B292" s="175"/>
      <c r="D292" s="176" t="s">
        <v>144</v>
      </c>
      <c r="E292" s="177"/>
      <c r="F292" s="178" t="s">
        <v>509</v>
      </c>
      <c r="H292" s="179" t="n">
        <v>4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77" t="s">
        <v>144</v>
      </c>
      <c r="AU292" s="177" t="s">
        <v>81</v>
      </c>
      <c r="AV292" s="174" t="s">
        <v>81</v>
      </c>
      <c r="AW292" s="174" t="s">
        <v>31</v>
      </c>
      <c r="AX292" s="174" t="s">
        <v>74</v>
      </c>
      <c r="AY292" s="177" t="s">
        <v>129</v>
      </c>
    </row>
    <row r="293" s="174" customFormat="true" ht="12.8" hidden="false" customHeight="false" outlineLevel="0" collapsed="false">
      <c r="B293" s="175"/>
      <c r="D293" s="176" t="s">
        <v>144</v>
      </c>
      <c r="E293" s="177"/>
      <c r="F293" s="178" t="s">
        <v>510</v>
      </c>
      <c r="H293" s="179" t="n">
        <v>3</v>
      </c>
      <c r="I293" s="180"/>
      <c r="L293" s="175"/>
      <c r="M293" s="181"/>
      <c r="N293" s="182"/>
      <c r="O293" s="182"/>
      <c r="P293" s="182"/>
      <c r="Q293" s="182"/>
      <c r="R293" s="182"/>
      <c r="S293" s="182"/>
      <c r="T293" s="183"/>
      <c r="AT293" s="177" t="s">
        <v>144</v>
      </c>
      <c r="AU293" s="177" t="s">
        <v>81</v>
      </c>
      <c r="AV293" s="174" t="s">
        <v>81</v>
      </c>
      <c r="AW293" s="174" t="s">
        <v>31</v>
      </c>
      <c r="AX293" s="174" t="s">
        <v>74</v>
      </c>
      <c r="AY293" s="177" t="s">
        <v>129</v>
      </c>
    </row>
    <row r="294" s="174" customFormat="true" ht="12.8" hidden="false" customHeight="false" outlineLevel="0" collapsed="false">
      <c r="B294" s="175"/>
      <c r="D294" s="176" t="s">
        <v>144</v>
      </c>
      <c r="E294" s="177"/>
      <c r="F294" s="178" t="s">
        <v>511</v>
      </c>
      <c r="H294" s="179" t="n">
        <v>3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144</v>
      </c>
      <c r="AU294" s="177" t="s">
        <v>81</v>
      </c>
      <c r="AV294" s="174" t="s">
        <v>81</v>
      </c>
      <c r="AW294" s="174" t="s">
        <v>31</v>
      </c>
      <c r="AX294" s="174" t="s">
        <v>74</v>
      </c>
      <c r="AY294" s="177" t="s">
        <v>129</v>
      </c>
    </row>
    <row r="295" s="174" customFormat="true" ht="12.8" hidden="false" customHeight="false" outlineLevel="0" collapsed="false">
      <c r="B295" s="175"/>
      <c r="D295" s="176" t="s">
        <v>144</v>
      </c>
      <c r="E295" s="177"/>
      <c r="F295" s="178" t="s">
        <v>512</v>
      </c>
      <c r="H295" s="179" t="n">
        <v>3</v>
      </c>
      <c r="I295" s="180"/>
      <c r="L295" s="175"/>
      <c r="M295" s="181"/>
      <c r="N295" s="182"/>
      <c r="O295" s="182"/>
      <c r="P295" s="182"/>
      <c r="Q295" s="182"/>
      <c r="R295" s="182"/>
      <c r="S295" s="182"/>
      <c r="T295" s="183"/>
      <c r="AT295" s="177" t="s">
        <v>144</v>
      </c>
      <c r="AU295" s="177" t="s">
        <v>81</v>
      </c>
      <c r="AV295" s="174" t="s">
        <v>81</v>
      </c>
      <c r="AW295" s="174" t="s">
        <v>31</v>
      </c>
      <c r="AX295" s="174" t="s">
        <v>74</v>
      </c>
      <c r="AY295" s="177" t="s">
        <v>129</v>
      </c>
    </row>
    <row r="296" s="184" customFormat="true" ht="12.8" hidden="false" customHeight="false" outlineLevel="0" collapsed="false">
      <c r="B296" s="185"/>
      <c r="D296" s="176" t="s">
        <v>144</v>
      </c>
      <c r="E296" s="186"/>
      <c r="F296" s="187" t="s">
        <v>148</v>
      </c>
      <c r="H296" s="188" t="n">
        <v>13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144</v>
      </c>
      <c r="AU296" s="186" t="s">
        <v>81</v>
      </c>
      <c r="AV296" s="184" t="s">
        <v>135</v>
      </c>
      <c r="AW296" s="184" t="s">
        <v>31</v>
      </c>
      <c r="AX296" s="184" t="s">
        <v>79</v>
      </c>
      <c r="AY296" s="186" t="s">
        <v>129</v>
      </c>
    </row>
    <row r="297" s="27" customFormat="true" ht="16.5" hidden="false" customHeight="true" outlineLevel="0" collapsed="false">
      <c r="A297" s="22"/>
      <c r="B297" s="160"/>
      <c r="C297" s="161" t="s">
        <v>513</v>
      </c>
      <c r="D297" s="161" t="s">
        <v>131</v>
      </c>
      <c r="E297" s="162" t="s">
        <v>514</v>
      </c>
      <c r="F297" s="163" t="s">
        <v>515</v>
      </c>
      <c r="G297" s="164" t="s">
        <v>231</v>
      </c>
      <c r="H297" s="165" t="n">
        <v>1</v>
      </c>
      <c r="I297" s="166"/>
      <c r="J297" s="167" t="n">
        <f aca="false">ROUND(I297*H297,2)</f>
        <v>0</v>
      </c>
      <c r="K297" s="163"/>
      <c r="L297" s="23"/>
      <c r="M297" s="168"/>
      <c r="N297" s="169" t="s">
        <v>39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0.00124</v>
      </c>
      <c r="T297" s="171" t="n">
        <f aca="false">S297*H297</f>
        <v>0.00124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218</v>
      </c>
      <c r="AT297" s="172" t="s">
        <v>131</v>
      </c>
      <c r="AU297" s="172" t="s">
        <v>81</v>
      </c>
      <c r="AY297" s="3" t="s">
        <v>129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218</v>
      </c>
      <c r="BM297" s="172" t="s">
        <v>516</v>
      </c>
    </row>
    <row r="298" s="27" customFormat="true" ht="24.15" hidden="false" customHeight="true" outlineLevel="0" collapsed="false">
      <c r="A298" s="22"/>
      <c r="B298" s="160"/>
      <c r="C298" s="161" t="s">
        <v>517</v>
      </c>
      <c r="D298" s="161" t="s">
        <v>131</v>
      </c>
      <c r="E298" s="162" t="s">
        <v>518</v>
      </c>
      <c r="F298" s="163" t="s">
        <v>519</v>
      </c>
      <c r="G298" s="164" t="s">
        <v>392</v>
      </c>
      <c r="H298" s="193"/>
      <c r="I298" s="166"/>
      <c r="J298" s="167" t="n">
        <f aca="false">ROUND(I298*H298,2)</f>
        <v>0</v>
      </c>
      <c r="K298" s="163" t="s">
        <v>142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218</v>
      </c>
      <c r="AT298" s="172" t="s">
        <v>131</v>
      </c>
      <c r="AU298" s="172" t="s">
        <v>81</v>
      </c>
      <c r="AY298" s="3" t="s">
        <v>129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218</v>
      </c>
      <c r="BM298" s="172" t="s">
        <v>520</v>
      </c>
    </row>
    <row r="299" s="146" customFormat="true" ht="22.8" hidden="false" customHeight="true" outlineLevel="0" collapsed="false">
      <c r="B299" s="147"/>
      <c r="D299" s="148" t="s">
        <v>73</v>
      </c>
      <c r="E299" s="158" t="s">
        <v>521</v>
      </c>
      <c r="F299" s="158" t="s">
        <v>522</v>
      </c>
      <c r="I299" s="150"/>
      <c r="J299" s="159" t="n">
        <f aca="false">BK299</f>
        <v>0</v>
      </c>
      <c r="L299" s="147"/>
      <c r="M299" s="152"/>
      <c r="N299" s="153"/>
      <c r="O299" s="153"/>
      <c r="P299" s="154" t="n">
        <f aca="false">SUM(P300:P301)</f>
        <v>0</v>
      </c>
      <c r="Q299" s="153"/>
      <c r="R299" s="154" t="n">
        <f aca="false">SUM(R300:R301)</f>
        <v>0.0368</v>
      </c>
      <c r="S299" s="153"/>
      <c r="T299" s="155" t="n">
        <f aca="false">SUM(T300:T301)</f>
        <v>0</v>
      </c>
      <c r="AR299" s="148" t="s">
        <v>81</v>
      </c>
      <c r="AT299" s="156" t="s">
        <v>73</v>
      </c>
      <c r="AU299" s="156" t="s">
        <v>79</v>
      </c>
      <c r="AY299" s="148" t="s">
        <v>129</v>
      </c>
      <c r="BK299" s="157" t="n">
        <f aca="false">SUM(BK300:BK301)</f>
        <v>0</v>
      </c>
    </row>
    <row r="300" s="27" customFormat="true" ht="24.15" hidden="false" customHeight="true" outlineLevel="0" collapsed="false">
      <c r="A300" s="22"/>
      <c r="B300" s="160"/>
      <c r="C300" s="161" t="s">
        <v>523</v>
      </c>
      <c r="D300" s="161" t="s">
        <v>131</v>
      </c>
      <c r="E300" s="162" t="s">
        <v>524</v>
      </c>
      <c r="F300" s="163" t="s">
        <v>525</v>
      </c>
      <c r="G300" s="164" t="s">
        <v>443</v>
      </c>
      <c r="H300" s="165" t="n">
        <v>4</v>
      </c>
      <c r="I300" s="166"/>
      <c r="J300" s="167" t="n">
        <f aca="false">ROUND(I300*H300,2)</f>
        <v>0</v>
      </c>
      <c r="K300" s="163" t="s">
        <v>142</v>
      </c>
      <c r="L300" s="23"/>
      <c r="M300" s="168"/>
      <c r="N300" s="169" t="s">
        <v>39</v>
      </c>
      <c r="O300" s="60"/>
      <c r="P300" s="170" t="n">
        <f aca="false">O300*H300</f>
        <v>0</v>
      </c>
      <c r="Q300" s="170" t="n">
        <v>0.0092</v>
      </c>
      <c r="R300" s="170" t="n">
        <f aca="false">Q300*H300</f>
        <v>0.0368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218</v>
      </c>
      <c r="AT300" s="172" t="s">
        <v>131</v>
      </c>
      <c r="AU300" s="172" t="s">
        <v>81</v>
      </c>
      <c r="AY300" s="3" t="s">
        <v>129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218</v>
      </c>
      <c r="BM300" s="172" t="s">
        <v>526</v>
      </c>
    </row>
    <row r="301" s="27" customFormat="true" ht="24.15" hidden="false" customHeight="true" outlineLevel="0" collapsed="false">
      <c r="A301" s="22"/>
      <c r="B301" s="160"/>
      <c r="C301" s="161" t="s">
        <v>527</v>
      </c>
      <c r="D301" s="161" t="s">
        <v>131</v>
      </c>
      <c r="E301" s="162" t="s">
        <v>528</v>
      </c>
      <c r="F301" s="163" t="s">
        <v>529</v>
      </c>
      <c r="G301" s="164" t="s">
        <v>392</v>
      </c>
      <c r="H301" s="193"/>
      <c r="I301" s="166"/>
      <c r="J301" s="167" t="n">
        <f aca="false">ROUND(I301*H301,2)</f>
        <v>0</v>
      </c>
      <c r="K301" s="163" t="s">
        <v>142</v>
      </c>
      <c r="L301" s="23"/>
      <c r="M301" s="168"/>
      <c r="N301" s="169" t="s">
        <v>39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218</v>
      </c>
      <c r="AT301" s="172" t="s">
        <v>131</v>
      </c>
      <c r="AU301" s="172" t="s">
        <v>81</v>
      </c>
      <c r="AY301" s="3" t="s">
        <v>129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218</v>
      </c>
      <c r="BM301" s="172" t="s">
        <v>530</v>
      </c>
    </row>
    <row r="302" s="146" customFormat="true" ht="22.8" hidden="false" customHeight="true" outlineLevel="0" collapsed="false">
      <c r="B302" s="147"/>
      <c r="D302" s="148" t="s">
        <v>73</v>
      </c>
      <c r="E302" s="158" t="s">
        <v>531</v>
      </c>
      <c r="F302" s="158" t="s">
        <v>532</v>
      </c>
      <c r="I302" s="150"/>
      <c r="J302" s="159" t="n">
        <f aca="false">BK302</f>
        <v>0</v>
      </c>
      <c r="L302" s="147"/>
      <c r="M302" s="152"/>
      <c r="N302" s="153"/>
      <c r="O302" s="153"/>
      <c r="P302" s="154" t="n">
        <f aca="false">SUM(P303:P333)</f>
        <v>0</v>
      </c>
      <c r="Q302" s="153"/>
      <c r="R302" s="154" t="n">
        <f aca="false">SUM(R303:R333)</f>
        <v>0.07779</v>
      </c>
      <c r="S302" s="153"/>
      <c r="T302" s="155" t="n">
        <f aca="false">SUM(T303:T333)</f>
        <v>0</v>
      </c>
      <c r="AR302" s="148" t="s">
        <v>81</v>
      </c>
      <c r="AT302" s="156" t="s">
        <v>73</v>
      </c>
      <c r="AU302" s="156" t="s">
        <v>79</v>
      </c>
      <c r="AY302" s="148" t="s">
        <v>129</v>
      </c>
      <c r="BK302" s="157" t="n">
        <f aca="false">SUM(BK303:BK333)</f>
        <v>0</v>
      </c>
    </row>
    <row r="303" s="27" customFormat="true" ht="24.15" hidden="false" customHeight="true" outlineLevel="0" collapsed="false">
      <c r="A303" s="22"/>
      <c r="B303" s="160"/>
      <c r="C303" s="161" t="s">
        <v>533</v>
      </c>
      <c r="D303" s="161" t="s">
        <v>131</v>
      </c>
      <c r="E303" s="162" t="s">
        <v>534</v>
      </c>
      <c r="F303" s="163" t="s">
        <v>535</v>
      </c>
      <c r="G303" s="164" t="s">
        <v>274</v>
      </c>
      <c r="H303" s="165" t="n">
        <v>30</v>
      </c>
      <c r="I303" s="166"/>
      <c r="J303" s="167" t="n">
        <f aca="false">ROUND(I303*H303,2)</f>
        <v>0</v>
      </c>
      <c r="K303" s="163" t="s">
        <v>142</v>
      </c>
      <c r="L303" s="23"/>
      <c r="M303" s="168"/>
      <c r="N303" s="169" t="s">
        <v>39</v>
      </c>
      <c r="O303" s="60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218</v>
      </c>
      <c r="AT303" s="172" t="s">
        <v>131</v>
      </c>
      <c r="AU303" s="172" t="s">
        <v>81</v>
      </c>
      <c r="AY303" s="3" t="s">
        <v>129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79</v>
      </c>
      <c r="BK303" s="173" t="n">
        <f aca="false">ROUND(I303*H303,2)</f>
        <v>0</v>
      </c>
      <c r="BL303" s="3" t="s">
        <v>218</v>
      </c>
      <c r="BM303" s="172" t="s">
        <v>536</v>
      </c>
    </row>
    <row r="304" s="27" customFormat="true" ht="21.75" hidden="false" customHeight="true" outlineLevel="0" collapsed="false">
      <c r="A304" s="22"/>
      <c r="B304" s="160"/>
      <c r="C304" s="194" t="s">
        <v>537</v>
      </c>
      <c r="D304" s="194" t="s">
        <v>538</v>
      </c>
      <c r="E304" s="195" t="s">
        <v>539</v>
      </c>
      <c r="F304" s="196" t="s">
        <v>540</v>
      </c>
      <c r="G304" s="197" t="s">
        <v>274</v>
      </c>
      <c r="H304" s="198" t="n">
        <v>30</v>
      </c>
      <c r="I304" s="199"/>
      <c r="J304" s="200" t="n">
        <f aca="false">ROUND(I304*H304,2)</f>
        <v>0</v>
      </c>
      <c r="K304" s="163" t="s">
        <v>142</v>
      </c>
      <c r="L304" s="201"/>
      <c r="M304" s="202"/>
      <c r="N304" s="203" t="s">
        <v>39</v>
      </c>
      <c r="O304" s="60"/>
      <c r="P304" s="170" t="n">
        <f aca="false">O304*H304</f>
        <v>0</v>
      </c>
      <c r="Q304" s="170" t="n">
        <v>7E-005</v>
      </c>
      <c r="R304" s="170" t="n">
        <f aca="false">Q304*H304</f>
        <v>0.0021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288</v>
      </c>
      <c r="AT304" s="172" t="s">
        <v>538</v>
      </c>
      <c r="AU304" s="172" t="s">
        <v>81</v>
      </c>
      <c r="AY304" s="3" t="s">
        <v>129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79</v>
      </c>
      <c r="BK304" s="173" t="n">
        <f aca="false">ROUND(I304*H304,2)</f>
        <v>0</v>
      </c>
      <c r="BL304" s="3" t="s">
        <v>218</v>
      </c>
      <c r="BM304" s="172" t="s">
        <v>541</v>
      </c>
    </row>
    <row r="305" s="27" customFormat="true" ht="16.5" hidden="false" customHeight="true" outlineLevel="0" collapsed="false">
      <c r="A305" s="22"/>
      <c r="B305" s="160"/>
      <c r="C305" s="161" t="s">
        <v>542</v>
      </c>
      <c r="D305" s="161" t="s">
        <v>131</v>
      </c>
      <c r="E305" s="162" t="s">
        <v>543</v>
      </c>
      <c r="F305" s="163" t="s">
        <v>544</v>
      </c>
      <c r="G305" s="164" t="s">
        <v>231</v>
      </c>
      <c r="H305" s="165" t="n">
        <v>30</v>
      </c>
      <c r="I305" s="166"/>
      <c r="J305" s="167" t="n">
        <f aca="false">ROUND(I305*H305,2)</f>
        <v>0</v>
      </c>
      <c r="K305" s="163" t="s">
        <v>142</v>
      </c>
      <c r="L305" s="23"/>
      <c r="M305" s="168"/>
      <c r="N305" s="169" t="s">
        <v>39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218</v>
      </c>
      <c r="AT305" s="172" t="s">
        <v>131</v>
      </c>
      <c r="AU305" s="172" t="s">
        <v>81</v>
      </c>
      <c r="AY305" s="3" t="s">
        <v>129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218</v>
      </c>
      <c r="BM305" s="172" t="s">
        <v>545</v>
      </c>
    </row>
    <row r="306" s="27" customFormat="true" ht="16.5" hidden="false" customHeight="true" outlineLevel="0" collapsed="false">
      <c r="A306" s="22"/>
      <c r="B306" s="160"/>
      <c r="C306" s="194" t="s">
        <v>546</v>
      </c>
      <c r="D306" s="194" t="s">
        <v>538</v>
      </c>
      <c r="E306" s="195" t="s">
        <v>547</v>
      </c>
      <c r="F306" s="196" t="s">
        <v>548</v>
      </c>
      <c r="G306" s="197" t="s">
        <v>231</v>
      </c>
      <c r="H306" s="198" t="n">
        <v>12</v>
      </c>
      <c r="I306" s="199"/>
      <c r="J306" s="200" t="n">
        <f aca="false">ROUND(I306*H306,2)</f>
        <v>0</v>
      </c>
      <c r="K306" s="163" t="s">
        <v>142</v>
      </c>
      <c r="L306" s="201"/>
      <c r="M306" s="202"/>
      <c r="N306" s="203" t="s">
        <v>39</v>
      </c>
      <c r="O306" s="60"/>
      <c r="P306" s="170" t="n">
        <f aca="false">O306*H306</f>
        <v>0</v>
      </c>
      <c r="Q306" s="170" t="n">
        <v>3E-005</v>
      </c>
      <c r="R306" s="170" t="n">
        <f aca="false">Q306*H306</f>
        <v>0.00036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288</v>
      </c>
      <c r="AT306" s="172" t="s">
        <v>538</v>
      </c>
      <c r="AU306" s="172" t="s">
        <v>81</v>
      </c>
      <c r="AY306" s="3" t="s">
        <v>129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218</v>
      </c>
      <c r="BM306" s="172" t="s">
        <v>549</v>
      </c>
    </row>
    <row r="307" s="27" customFormat="true" ht="24.15" hidden="false" customHeight="true" outlineLevel="0" collapsed="false">
      <c r="A307" s="22"/>
      <c r="B307" s="160"/>
      <c r="C307" s="194" t="s">
        <v>550</v>
      </c>
      <c r="D307" s="194" t="s">
        <v>538</v>
      </c>
      <c r="E307" s="195" t="s">
        <v>551</v>
      </c>
      <c r="F307" s="196" t="s">
        <v>552</v>
      </c>
      <c r="G307" s="197" t="s">
        <v>231</v>
      </c>
      <c r="H307" s="198" t="n">
        <v>12</v>
      </c>
      <c r="I307" s="199"/>
      <c r="J307" s="200" t="n">
        <f aca="false">ROUND(I307*H307,2)</f>
        <v>0</v>
      </c>
      <c r="K307" s="163" t="s">
        <v>142</v>
      </c>
      <c r="L307" s="201"/>
      <c r="M307" s="202"/>
      <c r="N307" s="203" t="s">
        <v>39</v>
      </c>
      <c r="O307" s="60"/>
      <c r="P307" s="170" t="n">
        <f aca="false">O307*H307</f>
        <v>0</v>
      </c>
      <c r="Q307" s="170" t="n">
        <v>0.00014</v>
      </c>
      <c r="R307" s="170" t="n">
        <f aca="false">Q307*H307</f>
        <v>0.00168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288</v>
      </c>
      <c r="AT307" s="172" t="s">
        <v>538</v>
      </c>
      <c r="AU307" s="172" t="s">
        <v>81</v>
      </c>
      <c r="AY307" s="3" t="s">
        <v>129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79</v>
      </c>
      <c r="BK307" s="173" t="n">
        <f aca="false">ROUND(I307*H307,2)</f>
        <v>0</v>
      </c>
      <c r="BL307" s="3" t="s">
        <v>218</v>
      </c>
      <c r="BM307" s="172" t="s">
        <v>553</v>
      </c>
    </row>
    <row r="308" s="27" customFormat="true" ht="37.8" hidden="false" customHeight="true" outlineLevel="0" collapsed="false">
      <c r="A308" s="22"/>
      <c r="B308" s="160"/>
      <c r="C308" s="194" t="s">
        <v>554</v>
      </c>
      <c r="D308" s="194" t="s">
        <v>538</v>
      </c>
      <c r="E308" s="195" t="s">
        <v>555</v>
      </c>
      <c r="F308" s="196" t="s">
        <v>556</v>
      </c>
      <c r="G308" s="197" t="s">
        <v>231</v>
      </c>
      <c r="H308" s="198" t="n">
        <v>6</v>
      </c>
      <c r="I308" s="199"/>
      <c r="J308" s="200" t="n">
        <f aca="false">ROUND(I308*H308,2)</f>
        <v>0</v>
      </c>
      <c r="K308" s="163" t="s">
        <v>142</v>
      </c>
      <c r="L308" s="201"/>
      <c r="M308" s="202"/>
      <c r="N308" s="203" t="s">
        <v>39</v>
      </c>
      <c r="O308" s="60"/>
      <c r="P308" s="170" t="n">
        <f aca="false">O308*H308</f>
        <v>0</v>
      </c>
      <c r="Q308" s="170" t="n">
        <v>0.00019</v>
      </c>
      <c r="R308" s="170" t="n">
        <f aca="false">Q308*H308</f>
        <v>0.00114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288</v>
      </c>
      <c r="AT308" s="172" t="s">
        <v>538</v>
      </c>
      <c r="AU308" s="172" t="s">
        <v>81</v>
      </c>
      <c r="AY308" s="3" t="s">
        <v>129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218</v>
      </c>
      <c r="BM308" s="172" t="s">
        <v>557</v>
      </c>
    </row>
    <row r="309" s="27" customFormat="true" ht="33" hidden="false" customHeight="true" outlineLevel="0" collapsed="false">
      <c r="A309" s="22"/>
      <c r="B309" s="160"/>
      <c r="C309" s="161" t="s">
        <v>558</v>
      </c>
      <c r="D309" s="161" t="s">
        <v>131</v>
      </c>
      <c r="E309" s="162" t="s">
        <v>559</v>
      </c>
      <c r="F309" s="163" t="s">
        <v>560</v>
      </c>
      <c r="G309" s="164" t="s">
        <v>274</v>
      </c>
      <c r="H309" s="165" t="n">
        <v>40</v>
      </c>
      <c r="I309" s="166"/>
      <c r="J309" s="167" t="n">
        <f aca="false">ROUND(I309*H309,2)</f>
        <v>0</v>
      </c>
      <c r="K309" s="163" t="s">
        <v>142</v>
      </c>
      <c r="L309" s="23"/>
      <c r="M309" s="168"/>
      <c r="N309" s="169" t="s">
        <v>39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218</v>
      </c>
      <c r="AT309" s="172" t="s">
        <v>131</v>
      </c>
      <c r="AU309" s="172" t="s">
        <v>81</v>
      </c>
      <c r="AY309" s="3" t="s">
        <v>129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79</v>
      </c>
      <c r="BK309" s="173" t="n">
        <f aca="false">ROUND(I309*H309,2)</f>
        <v>0</v>
      </c>
      <c r="BL309" s="3" t="s">
        <v>218</v>
      </c>
      <c r="BM309" s="172" t="s">
        <v>561</v>
      </c>
    </row>
    <row r="310" s="27" customFormat="true" ht="16.5" hidden="false" customHeight="true" outlineLevel="0" collapsed="false">
      <c r="A310" s="22"/>
      <c r="B310" s="160"/>
      <c r="C310" s="194" t="s">
        <v>562</v>
      </c>
      <c r="D310" s="194" t="s">
        <v>538</v>
      </c>
      <c r="E310" s="195" t="s">
        <v>563</v>
      </c>
      <c r="F310" s="196" t="s">
        <v>564</v>
      </c>
      <c r="G310" s="197" t="s">
        <v>274</v>
      </c>
      <c r="H310" s="198" t="n">
        <v>40</v>
      </c>
      <c r="I310" s="199"/>
      <c r="J310" s="200" t="n">
        <f aca="false">ROUND(I310*H310,2)</f>
        <v>0</v>
      </c>
      <c r="K310" s="163" t="s">
        <v>142</v>
      </c>
      <c r="L310" s="201"/>
      <c r="M310" s="202"/>
      <c r="N310" s="203" t="s">
        <v>39</v>
      </c>
      <c r="O310" s="60"/>
      <c r="P310" s="170" t="n">
        <f aca="false">O310*H310</f>
        <v>0</v>
      </c>
      <c r="Q310" s="170" t="n">
        <v>4E-005</v>
      </c>
      <c r="R310" s="170" t="n">
        <f aca="false">Q310*H310</f>
        <v>0.0016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288</v>
      </c>
      <c r="AT310" s="172" t="s">
        <v>538</v>
      </c>
      <c r="AU310" s="172" t="s">
        <v>81</v>
      </c>
      <c r="AY310" s="3" t="s">
        <v>129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218</v>
      </c>
      <c r="BM310" s="172" t="s">
        <v>565</v>
      </c>
    </row>
    <row r="311" s="27" customFormat="true" ht="24.15" hidden="false" customHeight="true" outlineLevel="0" collapsed="false">
      <c r="A311" s="22"/>
      <c r="B311" s="160"/>
      <c r="C311" s="161" t="s">
        <v>566</v>
      </c>
      <c r="D311" s="161" t="s">
        <v>131</v>
      </c>
      <c r="E311" s="162" t="s">
        <v>567</v>
      </c>
      <c r="F311" s="163" t="s">
        <v>568</v>
      </c>
      <c r="G311" s="164" t="s">
        <v>274</v>
      </c>
      <c r="H311" s="165" t="n">
        <v>480</v>
      </c>
      <c r="I311" s="166"/>
      <c r="J311" s="167" t="n">
        <f aca="false">ROUND(I311*H311,2)</f>
        <v>0</v>
      </c>
      <c r="K311" s="163" t="s">
        <v>142</v>
      </c>
      <c r="L311" s="23"/>
      <c r="M311" s="168"/>
      <c r="N311" s="169" t="s">
        <v>39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218</v>
      </c>
      <c r="AT311" s="172" t="s">
        <v>131</v>
      </c>
      <c r="AU311" s="172" t="s">
        <v>81</v>
      </c>
      <c r="AY311" s="3" t="s">
        <v>129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79</v>
      </c>
      <c r="BK311" s="173" t="n">
        <f aca="false">ROUND(I311*H311,2)</f>
        <v>0</v>
      </c>
      <c r="BL311" s="3" t="s">
        <v>218</v>
      </c>
      <c r="BM311" s="172" t="s">
        <v>569</v>
      </c>
    </row>
    <row r="312" s="27" customFormat="true" ht="16.5" hidden="false" customHeight="true" outlineLevel="0" collapsed="false">
      <c r="A312" s="22"/>
      <c r="B312" s="160"/>
      <c r="C312" s="194" t="s">
        <v>570</v>
      </c>
      <c r="D312" s="194" t="s">
        <v>538</v>
      </c>
      <c r="E312" s="195" t="s">
        <v>571</v>
      </c>
      <c r="F312" s="196" t="s">
        <v>572</v>
      </c>
      <c r="G312" s="197" t="s">
        <v>274</v>
      </c>
      <c r="H312" s="198" t="n">
        <v>230</v>
      </c>
      <c r="I312" s="199"/>
      <c r="J312" s="200" t="n">
        <f aca="false">ROUND(I312*H312,2)</f>
        <v>0</v>
      </c>
      <c r="K312" s="163" t="s">
        <v>142</v>
      </c>
      <c r="L312" s="201"/>
      <c r="M312" s="202"/>
      <c r="N312" s="203" t="s">
        <v>39</v>
      </c>
      <c r="O312" s="60"/>
      <c r="P312" s="170" t="n">
        <f aca="false">O312*H312</f>
        <v>0</v>
      </c>
      <c r="Q312" s="170" t="n">
        <v>0.00012</v>
      </c>
      <c r="R312" s="170" t="n">
        <f aca="false">Q312*H312</f>
        <v>0.0276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288</v>
      </c>
      <c r="AT312" s="172" t="s">
        <v>538</v>
      </c>
      <c r="AU312" s="172" t="s">
        <v>81</v>
      </c>
      <c r="AY312" s="3" t="s">
        <v>129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218</v>
      </c>
      <c r="BM312" s="172" t="s">
        <v>573</v>
      </c>
    </row>
    <row r="313" s="27" customFormat="true" ht="16.5" hidden="false" customHeight="true" outlineLevel="0" collapsed="false">
      <c r="A313" s="22"/>
      <c r="B313" s="160"/>
      <c r="C313" s="194" t="s">
        <v>574</v>
      </c>
      <c r="D313" s="194" t="s">
        <v>538</v>
      </c>
      <c r="E313" s="195" t="s">
        <v>575</v>
      </c>
      <c r="F313" s="196" t="s">
        <v>576</v>
      </c>
      <c r="G313" s="197" t="s">
        <v>274</v>
      </c>
      <c r="H313" s="198" t="n">
        <v>250</v>
      </c>
      <c r="I313" s="199"/>
      <c r="J313" s="200" t="n">
        <f aca="false">ROUND(I313*H313,2)</f>
        <v>0</v>
      </c>
      <c r="K313" s="163" t="s">
        <v>142</v>
      </c>
      <c r="L313" s="201"/>
      <c r="M313" s="202"/>
      <c r="N313" s="203" t="s">
        <v>39</v>
      </c>
      <c r="O313" s="60"/>
      <c r="P313" s="170" t="n">
        <f aca="false">O313*H313</f>
        <v>0</v>
      </c>
      <c r="Q313" s="170" t="n">
        <v>0.00017</v>
      </c>
      <c r="R313" s="170" t="n">
        <f aca="false">Q313*H313</f>
        <v>0.0425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288</v>
      </c>
      <c r="AT313" s="172" t="s">
        <v>538</v>
      </c>
      <c r="AU313" s="172" t="s">
        <v>81</v>
      </c>
      <c r="AY313" s="3" t="s">
        <v>129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79</v>
      </c>
      <c r="BK313" s="173" t="n">
        <f aca="false">ROUND(I313*H313,2)</f>
        <v>0</v>
      </c>
      <c r="BL313" s="3" t="s">
        <v>218</v>
      </c>
      <c r="BM313" s="172" t="s">
        <v>577</v>
      </c>
    </row>
    <row r="314" s="27" customFormat="true" ht="24.15" hidden="false" customHeight="true" outlineLevel="0" collapsed="false">
      <c r="A314" s="22"/>
      <c r="B314" s="160"/>
      <c r="C314" s="161" t="s">
        <v>578</v>
      </c>
      <c r="D314" s="161" t="s">
        <v>131</v>
      </c>
      <c r="E314" s="162" t="s">
        <v>579</v>
      </c>
      <c r="F314" s="163" t="s">
        <v>580</v>
      </c>
      <c r="G314" s="164" t="s">
        <v>231</v>
      </c>
      <c r="H314" s="165" t="n">
        <v>180</v>
      </c>
      <c r="I314" s="166"/>
      <c r="J314" s="167" t="n">
        <f aca="false">ROUND(I314*H314,2)</f>
        <v>0</v>
      </c>
      <c r="K314" s="163" t="s">
        <v>142</v>
      </c>
      <c r="L314" s="23"/>
      <c r="M314" s="168"/>
      <c r="N314" s="169" t="s">
        <v>39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218</v>
      </c>
      <c r="AT314" s="172" t="s">
        <v>131</v>
      </c>
      <c r="AU314" s="172" t="s">
        <v>81</v>
      </c>
      <c r="AY314" s="3" t="s">
        <v>129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79</v>
      </c>
      <c r="BK314" s="173" t="n">
        <f aca="false">ROUND(I314*H314,2)</f>
        <v>0</v>
      </c>
      <c r="BL314" s="3" t="s">
        <v>218</v>
      </c>
      <c r="BM314" s="172" t="s">
        <v>581</v>
      </c>
    </row>
    <row r="315" s="27" customFormat="true" ht="24.15" hidden="false" customHeight="true" outlineLevel="0" collapsed="false">
      <c r="A315" s="22"/>
      <c r="B315" s="160"/>
      <c r="C315" s="161" t="s">
        <v>582</v>
      </c>
      <c r="D315" s="161" t="s">
        <v>131</v>
      </c>
      <c r="E315" s="162" t="s">
        <v>583</v>
      </c>
      <c r="F315" s="163" t="s">
        <v>584</v>
      </c>
      <c r="G315" s="164" t="s">
        <v>231</v>
      </c>
      <c r="H315" s="165" t="n">
        <v>9</v>
      </c>
      <c r="I315" s="166"/>
      <c r="J315" s="167" t="n">
        <f aca="false">ROUND(I315*H315,2)</f>
        <v>0</v>
      </c>
      <c r="K315" s="163" t="s">
        <v>142</v>
      </c>
      <c r="L315" s="23"/>
      <c r="M315" s="168"/>
      <c r="N315" s="169" t="s">
        <v>39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218</v>
      </c>
      <c r="AT315" s="172" t="s">
        <v>131</v>
      </c>
      <c r="AU315" s="172" t="s">
        <v>81</v>
      </c>
      <c r="AY315" s="3" t="s">
        <v>129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79</v>
      </c>
      <c r="BK315" s="173" t="n">
        <f aca="false">ROUND(I315*H315,2)</f>
        <v>0</v>
      </c>
      <c r="BL315" s="3" t="s">
        <v>218</v>
      </c>
      <c r="BM315" s="172" t="s">
        <v>585</v>
      </c>
    </row>
    <row r="316" s="27" customFormat="true" ht="16.5" hidden="false" customHeight="true" outlineLevel="0" collapsed="false">
      <c r="A316" s="22"/>
      <c r="B316" s="160"/>
      <c r="C316" s="194" t="s">
        <v>586</v>
      </c>
      <c r="D316" s="194" t="s">
        <v>538</v>
      </c>
      <c r="E316" s="195" t="s">
        <v>587</v>
      </c>
      <c r="F316" s="196" t="s">
        <v>588</v>
      </c>
      <c r="G316" s="197" t="s">
        <v>231</v>
      </c>
      <c r="H316" s="198" t="n">
        <v>9</v>
      </c>
      <c r="I316" s="199"/>
      <c r="J316" s="200" t="n">
        <f aca="false">ROUND(I316*H316,2)</f>
        <v>0</v>
      </c>
      <c r="K316" s="163" t="s">
        <v>142</v>
      </c>
      <c r="L316" s="201"/>
      <c r="M316" s="202"/>
      <c r="N316" s="203" t="s">
        <v>39</v>
      </c>
      <c r="O316" s="60"/>
      <c r="P316" s="170" t="n">
        <f aca="false">O316*H316</f>
        <v>0</v>
      </c>
      <c r="Q316" s="170" t="n">
        <v>5E-005</v>
      </c>
      <c r="R316" s="170" t="n">
        <f aca="false">Q316*H316</f>
        <v>0.00045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288</v>
      </c>
      <c r="AT316" s="172" t="s">
        <v>538</v>
      </c>
      <c r="AU316" s="172" t="s">
        <v>81</v>
      </c>
      <c r="AY316" s="3" t="s">
        <v>129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218</v>
      </c>
      <c r="BM316" s="172" t="s">
        <v>589</v>
      </c>
    </row>
    <row r="317" s="27" customFormat="true" ht="24.15" hidden="false" customHeight="true" outlineLevel="0" collapsed="false">
      <c r="A317" s="22"/>
      <c r="B317" s="160"/>
      <c r="C317" s="161" t="s">
        <v>590</v>
      </c>
      <c r="D317" s="161" t="s">
        <v>131</v>
      </c>
      <c r="E317" s="162" t="s">
        <v>591</v>
      </c>
      <c r="F317" s="163" t="s">
        <v>592</v>
      </c>
      <c r="G317" s="164" t="s">
        <v>231</v>
      </c>
      <c r="H317" s="165" t="n">
        <v>6</v>
      </c>
      <c r="I317" s="166"/>
      <c r="J317" s="167" t="n">
        <f aca="false">ROUND(I317*H317,2)</f>
        <v>0</v>
      </c>
      <c r="K317" s="163" t="s">
        <v>142</v>
      </c>
      <c r="L317" s="23"/>
      <c r="M317" s="168"/>
      <c r="N317" s="169" t="s">
        <v>39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218</v>
      </c>
      <c r="AT317" s="172" t="s">
        <v>131</v>
      </c>
      <c r="AU317" s="172" t="s">
        <v>81</v>
      </c>
      <c r="AY317" s="3" t="s">
        <v>129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218</v>
      </c>
      <c r="BM317" s="172" t="s">
        <v>593</v>
      </c>
    </row>
    <row r="318" s="27" customFormat="true" ht="16.5" hidden="false" customHeight="true" outlineLevel="0" collapsed="false">
      <c r="A318" s="22"/>
      <c r="B318" s="160"/>
      <c r="C318" s="194" t="s">
        <v>594</v>
      </c>
      <c r="D318" s="194" t="s">
        <v>538</v>
      </c>
      <c r="E318" s="195" t="s">
        <v>595</v>
      </c>
      <c r="F318" s="196" t="s">
        <v>596</v>
      </c>
      <c r="G318" s="197" t="s">
        <v>231</v>
      </c>
      <c r="H318" s="198" t="n">
        <v>6</v>
      </c>
      <c r="I318" s="199"/>
      <c r="J318" s="200" t="n">
        <f aca="false">ROUND(I318*H318,2)</f>
        <v>0</v>
      </c>
      <c r="K318" s="163" t="s">
        <v>142</v>
      </c>
      <c r="L318" s="201"/>
      <c r="M318" s="202"/>
      <c r="N318" s="203" t="s">
        <v>39</v>
      </c>
      <c r="O318" s="60"/>
      <c r="P318" s="170" t="n">
        <f aca="false">O318*H318</f>
        <v>0</v>
      </c>
      <c r="Q318" s="170" t="n">
        <v>6E-005</v>
      </c>
      <c r="R318" s="170" t="n">
        <f aca="false">Q318*H318</f>
        <v>0.00036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288</v>
      </c>
      <c r="AT318" s="172" t="s">
        <v>538</v>
      </c>
      <c r="AU318" s="172" t="s">
        <v>81</v>
      </c>
      <c r="AY318" s="3" t="s">
        <v>129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218</v>
      </c>
      <c r="BM318" s="172" t="s">
        <v>597</v>
      </c>
    </row>
    <row r="319" s="27" customFormat="true" ht="24.15" hidden="false" customHeight="true" outlineLevel="0" collapsed="false">
      <c r="A319" s="22"/>
      <c r="B319" s="160"/>
      <c r="C319" s="161" t="s">
        <v>598</v>
      </c>
      <c r="D319" s="161" t="s">
        <v>131</v>
      </c>
      <c r="E319" s="162" t="s">
        <v>599</v>
      </c>
      <c r="F319" s="163" t="s">
        <v>600</v>
      </c>
      <c r="G319" s="164" t="s">
        <v>231</v>
      </c>
      <c r="H319" s="165" t="n">
        <v>1</v>
      </c>
      <c r="I319" s="166"/>
      <c r="J319" s="167" t="n">
        <f aca="false">ROUND(I319*H319,2)</f>
        <v>0</v>
      </c>
      <c r="K319" s="163" t="s">
        <v>142</v>
      </c>
      <c r="L319" s="23"/>
      <c r="M319" s="168"/>
      <c r="N319" s="169" t="s">
        <v>39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218</v>
      </c>
      <c r="AT319" s="172" t="s">
        <v>131</v>
      </c>
      <c r="AU319" s="172" t="s">
        <v>81</v>
      </c>
      <c r="AY319" s="3" t="s">
        <v>129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79</v>
      </c>
      <c r="BK319" s="173" t="n">
        <f aca="false">ROUND(I319*H319,2)</f>
        <v>0</v>
      </c>
      <c r="BL319" s="3" t="s">
        <v>218</v>
      </c>
      <c r="BM319" s="172" t="s">
        <v>601</v>
      </c>
    </row>
    <row r="320" s="27" customFormat="true" ht="21.75" hidden="false" customHeight="true" outlineLevel="0" collapsed="false">
      <c r="A320" s="22"/>
      <c r="B320" s="160"/>
      <c r="C320" s="161" t="s">
        <v>602</v>
      </c>
      <c r="D320" s="161" t="s">
        <v>131</v>
      </c>
      <c r="E320" s="162" t="s">
        <v>603</v>
      </c>
      <c r="F320" s="163" t="s">
        <v>604</v>
      </c>
      <c r="G320" s="164" t="s">
        <v>231</v>
      </c>
      <c r="H320" s="165" t="n">
        <v>1</v>
      </c>
      <c r="I320" s="166"/>
      <c r="J320" s="167" t="n">
        <f aca="false">ROUND(I320*H320,2)</f>
        <v>0</v>
      </c>
      <c r="K320" s="163" t="s">
        <v>142</v>
      </c>
      <c r="L320" s="23"/>
      <c r="M320" s="168"/>
      <c r="N320" s="169" t="s">
        <v>39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218</v>
      </c>
      <c r="AT320" s="172" t="s">
        <v>131</v>
      </c>
      <c r="AU320" s="172" t="s">
        <v>81</v>
      </c>
      <c r="AY320" s="3" t="s">
        <v>129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218</v>
      </c>
      <c r="BM320" s="172" t="s">
        <v>605</v>
      </c>
    </row>
    <row r="321" s="27" customFormat="true" ht="24.15" hidden="false" customHeight="true" outlineLevel="0" collapsed="false">
      <c r="A321" s="22"/>
      <c r="B321" s="160"/>
      <c r="C321" s="161" t="s">
        <v>606</v>
      </c>
      <c r="D321" s="161" t="s">
        <v>131</v>
      </c>
      <c r="E321" s="162" t="s">
        <v>607</v>
      </c>
      <c r="F321" s="163" t="s">
        <v>608</v>
      </c>
      <c r="G321" s="164" t="s">
        <v>231</v>
      </c>
      <c r="H321" s="165" t="n">
        <v>8</v>
      </c>
      <c r="I321" s="166"/>
      <c r="J321" s="167" t="n">
        <f aca="false">ROUND(I321*H321,2)</f>
        <v>0</v>
      </c>
      <c r="K321" s="163"/>
      <c r="L321" s="23"/>
      <c r="M321" s="168"/>
      <c r="N321" s="169" t="s">
        <v>39</v>
      </c>
      <c r="O321" s="60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218</v>
      </c>
      <c r="AT321" s="172" t="s">
        <v>131</v>
      </c>
      <c r="AU321" s="172" t="s">
        <v>81</v>
      </c>
      <c r="AY321" s="3" t="s">
        <v>129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79</v>
      </c>
      <c r="BK321" s="173" t="n">
        <f aca="false">ROUND(I321*H321,2)</f>
        <v>0</v>
      </c>
      <c r="BL321" s="3" t="s">
        <v>218</v>
      </c>
      <c r="BM321" s="172" t="s">
        <v>609</v>
      </c>
    </row>
    <row r="322" s="174" customFormat="true" ht="12.8" hidden="false" customHeight="false" outlineLevel="0" collapsed="false">
      <c r="B322" s="175"/>
      <c r="D322" s="176" t="s">
        <v>144</v>
      </c>
      <c r="E322" s="177"/>
      <c r="F322" s="178" t="s">
        <v>610</v>
      </c>
      <c r="H322" s="179" t="n">
        <v>3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77" t="s">
        <v>144</v>
      </c>
      <c r="AU322" s="177" t="s">
        <v>81</v>
      </c>
      <c r="AV322" s="174" t="s">
        <v>81</v>
      </c>
      <c r="AW322" s="174" t="s">
        <v>31</v>
      </c>
      <c r="AX322" s="174" t="s">
        <v>74</v>
      </c>
      <c r="AY322" s="177" t="s">
        <v>129</v>
      </c>
    </row>
    <row r="323" s="174" customFormat="true" ht="12.8" hidden="false" customHeight="false" outlineLevel="0" collapsed="false">
      <c r="B323" s="175"/>
      <c r="D323" s="176" t="s">
        <v>144</v>
      </c>
      <c r="E323" s="177"/>
      <c r="F323" s="178" t="s">
        <v>611</v>
      </c>
      <c r="H323" s="179" t="n">
        <v>3</v>
      </c>
      <c r="I323" s="180"/>
      <c r="L323" s="175"/>
      <c r="M323" s="181"/>
      <c r="N323" s="182"/>
      <c r="O323" s="182"/>
      <c r="P323" s="182"/>
      <c r="Q323" s="182"/>
      <c r="R323" s="182"/>
      <c r="S323" s="182"/>
      <c r="T323" s="183"/>
      <c r="AT323" s="177" t="s">
        <v>144</v>
      </c>
      <c r="AU323" s="177" t="s">
        <v>81</v>
      </c>
      <c r="AV323" s="174" t="s">
        <v>81</v>
      </c>
      <c r="AW323" s="174" t="s">
        <v>31</v>
      </c>
      <c r="AX323" s="174" t="s">
        <v>74</v>
      </c>
      <c r="AY323" s="177" t="s">
        <v>129</v>
      </c>
    </row>
    <row r="324" s="174" customFormat="true" ht="12.8" hidden="false" customHeight="false" outlineLevel="0" collapsed="false">
      <c r="B324" s="175"/>
      <c r="D324" s="176" t="s">
        <v>144</v>
      </c>
      <c r="E324" s="177"/>
      <c r="F324" s="178" t="s">
        <v>612</v>
      </c>
      <c r="H324" s="179" t="n">
        <v>2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144</v>
      </c>
      <c r="AU324" s="177" t="s">
        <v>81</v>
      </c>
      <c r="AV324" s="174" t="s">
        <v>81</v>
      </c>
      <c r="AW324" s="174" t="s">
        <v>31</v>
      </c>
      <c r="AX324" s="174" t="s">
        <v>74</v>
      </c>
      <c r="AY324" s="177" t="s">
        <v>129</v>
      </c>
    </row>
    <row r="325" s="184" customFormat="true" ht="12.8" hidden="false" customHeight="false" outlineLevel="0" collapsed="false">
      <c r="B325" s="185"/>
      <c r="D325" s="176" t="s">
        <v>144</v>
      </c>
      <c r="E325" s="186"/>
      <c r="F325" s="187" t="s">
        <v>148</v>
      </c>
      <c r="H325" s="188" t="n">
        <v>8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144</v>
      </c>
      <c r="AU325" s="186" t="s">
        <v>81</v>
      </c>
      <c r="AV325" s="184" t="s">
        <v>135</v>
      </c>
      <c r="AW325" s="184" t="s">
        <v>31</v>
      </c>
      <c r="AX325" s="184" t="s">
        <v>79</v>
      </c>
      <c r="AY325" s="186" t="s">
        <v>129</v>
      </c>
    </row>
    <row r="326" s="27" customFormat="true" ht="24.15" hidden="false" customHeight="true" outlineLevel="0" collapsed="false">
      <c r="A326" s="22"/>
      <c r="B326" s="160"/>
      <c r="C326" s="161" t="s">
        <v>613</v>
      </c>
      <c r="D326" s="161" t="s">
        <v>131</v>
      </c>
      <c r="E326" s="162" t="s">
        <v>614</v>
      </c>
      <c r="F326" s="163" t="s">
        <v>615</v>
      </c>
      <c r="G326" s="164" t="s">
        <v>231</v>
      </c>
      <c r="H326" s="165" t="n">
        <v>1</v>
      </c>
      <c r="I326" s="166"/>
      <c r="J326" s="167" t="n">
        <f aca="false">ROUND(I326*H326,2)</f>
        <v>0</v>
      </c>
      <c r="K326" s="163"/>
      <c r="L326" s="23"/>
      <c r="M326" s="168"/>
      <c r="N326" s="169" t="s">
        <v>39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218</v>
      </c>
      <c r="AT326" s="172" t="s">
        <v>131</v>
      </c>
      <c r="AU326" s="172" t="s">
        <v>81</v>
      </c>
      <c r="AY326" s="3" t="s">
        <v>129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218</v>
      </c>
      <c r="BM326" s="172" t="s">
        <v>616</v>
      </c>
    </row>
    <row r="327" s="27" customFormat="true" ht="16.5" hidden="false" customHeight="true" outlineLevel="0" collapsed="false">
      <c r="A327" s="22"/>
      <c r="B327" s="160"/>
      <c r="C327" s="161" t="s">
        <v>617</v>
      </c>
      <c r="D327" s="161" t="s">
        <v>131</v>
      </c>
      <c r="E327" s="162" t="s">
        <v>618</v>
      </c>
      <c r="F327" s="163" t="s">
        <v>619</v>
      </c>
      <c r="G327" s="164" t="s">
        <v>231</v>
      </c>
      <c r="H327" s="165" t="n">
        <v>2</v>
      </c>
      <c r="I327" s="166"/>
      <c r="J327" s="167" t="n">
        <f aca="false">ROUND(I327*H327,2)</f>
        <v>0</v>
      </c>
      <c r="K327" s="163"/>
      <c r="L327" s="23"/>
      <c r="M327" s="168"/>
      <c r="N327" s="169" t="s">
        <v>39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218</v>
      </c>
      <c r="AT327" s="172" t="s">
        <v>131</v>
      </c>
      <c r="AU327" s="172" t="s">
        <v>81</v>
      </c>
      <c r="AY327" s="3" t="s">
        <v>129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79</v>
      </c>
      <c r="BK327" s="173" t="n">
        <f aca="false">ROUND(I327*H327,2)</f>
        <v>0</v>
      </c>
      <c r="BL327" s="3" t="s">
        <v>218</v>
      </c>
      <c r="BM327" s="172" t="s">
        <v>620</v>
      </c>
    </row>
    <row r="328" s="27" customFormat="true" ht="16.5" hidden="false" customHeight="true" outlineLevel="0" collapsed="false">
      <c r="A328" s="22"/>
      <c r="B328" s="160"/>
      <c r="C328" s="161" t="s">
        <v>621</v>
      </c>
      <c r="D328" s="161" t="s">
        <v>131</v>
      </c>
      <c r="E328" s="162" t="s">
        <v>622</v>
      </c>
      <c r="F328" s="163" t="s">
        <v>623</v>
      </c>
      <c r="G328" s="164" t="s">
        <v>231</v>
      </c>
      <c r="H328" s="165" t="n">
        <v>3</v>
      </c>
      <c r="I328" s="166"/>
      <c r="J328" s="167" t="n">
        <f aca="false">ROUND(I328*H328,2)</f>
        <v>0</v>
      </c>
      <c r="K328" s="163"/>
      <c r="L328" s="23"/>
      <c r="M328" s="168"/>
      <c r="N328" s="169" t="s">
        <v>39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218</v>
      </c>
      <c r="AT328" s="172" t="s">
        <v>131</v>
      </c>
      <c r="AU328" s="172" t="s">
        <v>81</v>
      </c>
      <c r="AY328" s="3" t="s">
        <v>129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79</v>
      </c>
      <c r="BK328" s="173" t="n">
        <f aca="false">ROUND(I328*H328,2)</f>
        <v>0</v>
      </c>
      <c r="BL328" s="3" t="s">
        <v>218</v>
      </c>
      <c r="BM328" s="172" t="s">
        <v>624</v>
      </c>
    </row>
    <row r="329" s="174" customFormat="true" ht="12.8" hidden="false" customHeight="false" outlineLevel="0" collapsed="false">
      <c r="B329" s="175"/>
      <c r="D329" s="176" t="s">
        <v>144</v>
      </c>
      <c r="E329" s="177"/>
      <c r="F329" s="178" t="s">
        <v>625</v>
      </c>
      <c r="H329" s="179" t="n">
        <v>1</v>
      </c>
      <c r="I329" s="180"/>
      <c r="L329" s="175"/>
      <c r="M329" s="181"/>
      <c r="N329" s="182"/>
      <c r="O329" s="182"/>
      <c r="P329" s="182"/>
      <c r="Q329" s="182"/>
      <c r="R329" s="182"/>
      <c r="S329" s="182"/>
      <c r="T329" s="183"/>
      <c r="AT329" s="177" t="s">
        <v>144</v>
      </c>
      <c r="AU329" s="177" t="s">
        <v>81</v>
      </c>
      <c r="AV329" s="174" t="s">
        <v>81</v>
      </c>
      <c r="AW329" s="174" t="s">
        <v>31</v>
      </c>
      <c r="AX329" s="174" t="s">
        <v>74</v>
      </c>
      <c r="AY329" s="177" t="s">
        <v>129</v>
      </c>
    </row>
    <row r="330" s="174" customFormat="true" ht="12.8" hidden="false" customHeight="false" outlineLevel="0" collapsed="false">
      <c r="B330" s="175"/>
      <c r="D330" s="176" t="s">
        <v>144</v>
      </c>
      <c r="E330" s="177"/>
      <c r="F330" s="178" t="s">
        <v>626</v>
      </c>
      <c r="H330" s="179" t="n">
        <v>1</v>
      </c>
      <c r="I330" s="180"/>
      <c r="L330" s="175"/>
      <c r="M330" s="181"/>
      <c r="N330" s="182"/>
      <c r="O330" s="182"/>
      <c r="P330" s="182"/>
      <c r="Q330" s="182"/>
      <c r="R330" s="182"/>
      <c r="S330" s="182"/>
      <c r="T330" s="183"/>
      <c r="AT330" s="177" t="s">
        <v>144</v>
      </c>
      <c r="AU330" s="177" t="s">
        <v>81</v>
      </c>
      <c r="AV330" s="174" t="s">
        <v>81</v>
      </c>
      <c r="AW330" s="174" t="s">
        <v>31</v>
      </c>
      <c r="AX330" s="174" t="s">
        <v>74</v>
      </c>
      <c r="AY330" s="177" t="s">
        <v>129</v>
      </c>
    </row>
    <row r="331" s="174" customFormat="true" ht="12.8" hidden="false" customHeight="false" outlineLevel="0" collapsed="false">
      <c r="B331" s="175"/>
      <c r="D331" s="176" t="s">
        <v>144</v>
      </c>
      <c r="E331" s="177"/>
      <c r="F331" s="178" t="s">
        <v>627</v>
      </c>
      <c r="H331" s="179" t="n">
        <v>1</v>
      </c>
      <c r="I331" s="180"/>
      <c r="L331" s="175"/>
      <c r="M331" s="181"/>
      <c r="N331" s="182"/>
      <c r="O331" s="182"/>
      <c r="P331" s="182"/>
      <c r="Q331" s="182"/>
      <c r="R331" s="182"/>
      <c r="S331" s="182"/>
      <c r="T331" s="183"/>
      <c r="AT331" s="177" t="s">
        <v>144</v>
      </c>
      <c r="AU331" s="177" t="s">
        <v>81</v>
      </c>
      <c r="AV331" s="174" t="s">
        <v>81</v>
      </c>
      <c r="AW331" s="174" t="s">
        <v>31</v>
      </c>
      <c r="AX331" s="174" t="s">
        <v>74</v>
      </c>
      <c r="AY331" s="177" t="s">
        <v>129</v>
      </c>
    </row>
    <row r="332" s="184" customFormat="true" ht="12.8" hidden="false" customHeight="false" outlineLevel="0" collapsed="false">
      <c r="B332" s="185"/>
      <c r="D332" s="176" t="s">
        <v>144</v>
      </c>
      <c r="E332" s="186"/>
      <c r="F332" s="187" t="s">
        <v>148</v>
      </c>
      <c r="H332" s="188" t="n">
        <v>3</v>
      </c>
      <c r="I332" s="189"/>
      <c r="L332" s="185"/>
      <c r="M332" s="190"/>
      <c r="N332" s="191"/>
      <c r="O332" s="191"/>
      <c r="P332" s="191"/>
      <c r="Q332" s="191"/>
      <c r="R332" s="191"/>
      <c r="S332" s="191"/>
      <c r="T332" s="192"/>
      <c r="AT332" s="186" t="s">
        <v>144</v>
      </c>
      <c r="AU332" s="186" t="s">
        <v>81</v>
      </c>
      <c r="AV332" s="184" t="s">
        <v>135</v>
      </c>
      <c r="AW332" s="184" t="s">
        <v>31</v>
      </c>
      <c r="AX332" s="184" t="s">
        <v>79</v>
      </c>
      <c r="AY332" s="186" t="s">
        <v>129</v>
      </c>
    </row>
    <row r="333" s="27" customFormat="true" ht="24.15" hidden="false" customHeight="true" outlineLevel="0" collapsed="false">
      <c r="A333" s="22"/>
      <c r="B333" s="160"/>
      <c r="C333" s="161" t="s">
        <v>628</v>
      </c>
      <c r="D333" s="161" t="s">
        <v>131</v>
      </c>
      <c r="E333" s="162" t="s">
        <v>629</v>
      </c>
      <c r="F333" s="163" t="s">
        <v>630</v>
      </c>
      <c r="G333" s="164" t="s">
        <v>392</v>
      </c>
      <c r="H333" s="193"/>
      <c r="I333" s="166"/>
      <c r="J333" s="167" t="n">
        <f aca="false">ROUND(I333*H333,2)</f>
        <v>0</v>
      </c>
      <c r="K333" s="163" t="s">
        <v>142</v>
      </c>
      <c r="L333" s="23"/>
      <c r="M333" s="168"/>
      <c r="N333" s="169" t="s">
        <v>39</v>
      </c>
      <c r="O333" s="60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218</v>
      </c>
      <c r="AT333" s="172" t="s">
        <v>131</v>
      </c>
      <c r="AU333" s="172" t="s">
        <v>81</v>
      </c>
      <c r="AY333" s="3" t="s">
        <v>129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79</v>
      </c>
      <c r="BK333" s="173" t="n">
        <f aca="false">ROUND(I333*H333,2)</f>
        <v>0</v>
      </c>
      <c r="BL333" s="3" t="s">
        <v>218</v>
      </c>
      <c r="BM333" s="172" t="s">
        <v>631</v>
      </c>
    </row>
    <row r="334" s="146" customFormat="true" ht="22.8" hidden="false" customHeight="true" outlineLevel="0" collapsed="false">
      <c r="B334" s="147"/>
      <c r="D334" s="148" t="s">
        <v>73</v>
      </c>
      <c r="E334" s="158" t="s">
        <v>632</v>
      </c>
      <c r="F334" s="158" t="s">
        <v>633</v>
      </c>
      <c r="I334" s="150"/>
      <c r="J334" s="159" t="n">
        <f aca="false">BK334</f>
        <v>0</v>
      </c>
      <c r="L334" s="147"/>
      <c r="M334" s="152"/>
      <c r="N334" s="153"/>
      <c r="O334" s="153"/>
      <c r="P334" s="154" t="n">
        <f aca="false">SUM(P335:P341)</f>
        <v>0</v>
      </c>
      <c r="Q334" s="153"/>
      <c r="R334" s="154" t="n">
        <f aca="false">SUM(R335:R341)</f>
        <v>0.08675</v>
      </c>
      <c r="S334" s="153"/>
      <c r="T334" s="155" t="n">
        <f aca="false">SUM(T335:T341)</f>
        <v>0.01</v>
      </c>
      <c r="AR334" s="148" t="s">
        <v>81</v>
      </c>
      <c r="AT334" s="156" t="s">
        <v>73</v>
      </c>
      <c r="AU334" s="156" t="s">
        <v>79</v>
      </c>
      <c r="AY334" s="148" t="s">
        <v>129</v>
      </c>
      <c r="BK334" s="157" t="n">
        <f aca="false">SUM(BK335:BK341)</f>
        <v>0</v>
      </c>
    </row>
    <row r="335" s="27" customFormat="true" ht="21.75" hidden="false" customHeight="true" outlineLevel="0" collapsed="false">
      <c r="A335" s="22"/>
      <c r="B335" s="160"/>
      <c r="C335" s="161" t="s">
        <v>634</v>
      </c>
      <c r="D335" s="161" t="s">
        <v>131</v>
      </c>
      <c r="E335" s="162" t="s">
        <v>635</v>
      </c>
      <c r="F335" s="163" t="s">
        <v>636</v>
      </c>
      <c r="G335" s="164" t="s">
        <v>231</v>
      </c>
      <c r="H335" s="165" t="n">
        <v>5</v>
      </c>
      <c r="I335" s="166"/>
      <c r="J335" s="167" t="n">
        <f aca="false">ROUND(I335*H335,2)</f>
        <v>0</v>
      </c>
      <c r="K335" s="163" t="s">
        <v>142</v>
      </c>
      <c r="L335" s="23"/>
      <c r="M335" s="168"/>
      <c r="N335" s="169" t="s">
        <v>39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218</v>
      </c>
      <c r="AT335" s="172" t="s">
        <v>131</v>
      </c>
      <c r="AU335" s="172" t="s">
        <v>81</v>
      </c>
      <c r="AY335" s="3" t="s">
        <v>129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79</v>
      </c>
      <c r="BK335" s="173" t="n">
        <f aca="false">ROUND(I335*H335,2)</f>
        <v>0</v>
      </c>
      <c r="BL335" s="3" t="s">
        <v>218</v>
      </c>
      <c r="BM335" s="172" t="s">
        <v>637</v>
      </c>
    </row>
    <row r="336" s="27" customFormat="true" ht="24.15" hidden="false" customHeight="true" outlineLevel="0" collapsed="false">
      <c r="A336" s="22"/>
      <c r="B336" s="160"/>
      <c r="C336" s="194" t="s">
        <v>638</v>
      </c>
      <c r="D336" s="194" t="s">
        <v>538</v>
      </c>
      <c r="E336" s="195" t="s">
        <v>639</v>
      </c>
      <c r="F336" s="196" t="s">
        <v>640</v>
      </c>
      <c r="G336" s="197" t="s">
        <v>231</v>
      </c>
      <c r="H336" s="198" t="n">
        <v>5</v>
      </c>
      <c r="I336" s="199"/>
      <c r="J336" s="200" t="n">
        <f aca="false">ROUND(I336*H336,2)</f>
        <v>0</v>
      </c>
      <c r="K336" s="196"/>
      <c r="L336" s="201"/>
      <c r="M336" s="202"/>
      <c r="N336" s="203" t="s">
        <v>39</v>
      </c>
      <c r="O336" s="60"/>
      <c r="P336" s="170" t="n">
        <f aca="false">O336*H336</f>
        <v>0</v>
      </c>
      <c r="Q336" s="170" t="n">
        <v>0.0009</v>
      </c>
      <c r="R336" s="170" t="n">
        <f aca="false">Q336*H336</f>
        <v>0.0045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288</v>
      </c>
      <c r="AT336" s="172" t="s">
        <v>538</v>
      </c>
      <c r="AU336" s="172" t="s">
        <v>81</v>
      </c>
      <c r="AY336" s="3" t="s">
        <v>129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79</v>
      </c>
      <c r="BK336" s="173" t="n">
        <f aca="false">ROUND(I336*H336,2)</f>
        <v>0</v>
      </c>
      <c r="BL336" s="3" t="s">
        <v>218</v>
      </c>
      <c r="BM336" s="172" t="s">
        <v>641</v>
      </c>
    </row>
    <row r="337" s="27" customFormat="true" ht="24.15" hidden="false" customHeight="true" outlineLevel="0" collapsed="false">
      <c r="A337" s="22"/>
      <c r="B337" s="160"/>
      <c r="C337" s="161" t="s">
        <v>642</v>
      </c>
      <c r="D337" s="161" t="s">
        <v>131</v>
      </c>
      <c r="E337" s="162" t="s">
        <v>643</v>
      </c>
      <c r="F337" s="163" t="s">
        <v>644</v>
      </c>
      <c r="G337" s="164" t="s">
        <v>231</v>
      </c>
      <c r="H337" s="165" t="n">
        <v>5</v>
      </c>
      <c r="I337" s="166"/>
      <c r="J337" s="167" t="n">
        <f aca="false">ROUND(I337*H337,2)</f>
        <v>0</v>
      </c>
      <c r="K337" s="163" t="s">
        <v>142</v>
      </c>
      <c r="L337" s="23"/>
      <c r="M337" s="168"/>
      <c r="N337" s="169" t="s">
        <v>39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0.002</v>
      </c>
      <c r="T337" s="171" t="n">
        <f aca="false">S337*H337</f>
        <v>0.01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218</v>
      </c>
      <c r="AT337" s="172" t="s">
        <v>131</v>
      </c>
      <c r="AU337" s="172" t="s">
        <v>81</v>
      </c>
      <c r="AY337" s="3" t="s">
        <v>129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79</v>
      </c>
      <c r="BK337" s="173" t="n">
        <f aca="false">ROUND(I337*H337,2)</f>
        <v>0</v>
      </c>
      <c r="BL337" s="3" t="s">
        <v>218</v>
      </c>
      <c r="BM337" s="172" t="s">
        <v>645</v>
      </c>
    </row>
    <row r="338" s="27" customFormat="true" ht="24.15" hidden="false" customHeight="true" outlineLevel="0" collapsed="false">
      <c r="A338" s="22"/>
      <c r="B338" s="160"/>
      <c r="C338" s="161" t="s">
        <v>646</v>
      </c>
      <c r="D338" s="161" t="s">
        <v>131</v>
      </c>
      <c r="E338" s="162" t="s">
        <v>647</v>
      </c>
      <c r="F338" s="163" t="s">
        <v>648</v>
      </c>
      <c r="G338" s="164" t="s">
        <v>274</v>
      </c>
      <c r="H338" s="165" t="n">
        <v>5</v>
      </c>
      <c r="I338" s="166"/>
      <c r="J338" s="167" t="n">
        <f aca="false">ROUND(I338*H338,2)</f>
        <v>0</v>
      </c>
      <c r="K338" s="163" t="s">
        <v>142</v>
      </c>
      <c r="L338" s="23"/>
      <c r="M338" s="168"/>
      <c r="N338" s="169" t="s">
        <v>39</v>
      </c>
      <c r="O338" s="60"/>
      <c r="P338" s="170" t="n">
        <f aca="false">O338*H338</f>
        <v>0</v>
      </c>
      <c r="Q338" s="170" t="n">
        <v>0.00175</v>
      </c>
      <c r="R338" s="170" t="n">
        <f aca="false">Q338*H338</f>
        <v>0.00875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218</v>
      </c>
      <c r="AT338" s="172" t="s">
        <v>131</v>
      </c>
      <c r="AU338" s="172" t="s">
        <v>81</v>
      </c>
      <c r="AY338" s="3" t="s">
        <v>129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79</v>
      </c>
      <c r="BK338" s="173" t="n">
        <f aca="false">ROUND(I338*H338,2)</f>
        <v>0</v>
      </c>
      <c r="BL338" s="3" t="s">
        <v>218</v>
      </c>
      <c r="BM338" s="172" t="s">
        <v>649</v>
      </c>
    </row>
    <row r="339" s="27" customFormat="true" ht="24.15" hidden="false" customHeight="true" outlineLevel="0" collapsed="false">
      <c r="A339" s="22"/>
      <c r="B339" s="160"/>
      <c r="C339" s="161" t="s">
        <v>650</v>
      </c>
      <c r="D339" s="161" t="s">
        <v>131</v>
      </c>
      <c r="E339" s="162" t="s">
        <v>651</v>
      </c>
      <c r="F339" s="163" t="s">
        <v>652</v>
      </c>
      <c r="G339" s="164" t="s">
        <v>231</v>
      </c>
      <c r="H339" s="165" t="n">
        <v>5</v>
      </c>
      <c r="I339" s="166"/>
      <c r="J339" s="167" t="n">
        <f aca="false">ROUND(I339*H339,2)</f>
        <v>0</v>
      </c>
      <c r="K339" s="163" t="s">
        <v>142</v>
      </c>
      <c r="L339" s="23"/>
      <c r="M339" s="168"/>
      <c r="N339" s="169" t="s">
        <v>39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218</v>
      </c>
      <c r="AT339" s="172" t="s">
        <v>131</v>
      </c>
      <c r="AU339" s="172" t="s">
        <v>81</v>
      </c>
      <c r="AY339" s="3" t="s">
        <v>129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79</v>
      </c>
      <c r="BK339" s="173" t="n">
        <f aca="false">ROUND(I339*H339,2)</f>
        <v>0</v>
      </c>
      <c r="BL339" s="3" t="s">
        <v>218</v>
      </c>
      <c r="BM339" s="172" t="s">
        <v>653</v>
      </c>
    </row>
    <row r="340" s="27" customFormat="true" ht="24.15" hidden="false" customHeight="true" outlineLevel="0" collapsed="false">
      <c r="A340" s="22"/>
      <c r="B340" s="160"/>
      <c r="C340" s="194" t="s">
        <v>654</v>
      </c>
      <c r="D340" s="194" t="s">
        <v>538</v>
      </c>
      <c r="E340" s="195" t="s">
        <v>655</v>
      </c>
      <c r="F340" s="196" t="s">
        <v>656</v>
      </c>
      <c r="G340" s="197" t="s">
        <v>231</v>
      </c>
      <c r="H340" s="198" t="n">
        <v>5</v>
      </c>
      <c r="I340" s="199"/>
      <c r="J340" s="200" t="n">
        <f aca="false">ROUND(I340*H340,2)</f>
        <v>0</v>
      </c>
      <c r="K340" s="196"/>
      <c r="L340" s="201"/>
      <c r="M340" s="202"/>
      <c r="N340" s="203" t="s">
        <v>39</v>
      </c>
      <c r="O340" s="60"/>
      <c r="P340" s="170" t="n">
        <f aca="false">O340*H340</f>
        <v>0</v>
      </c>
      <c r="Q340" s="170" t="n">
        <v>0.0147</v>
      </c>
      <c r="R340" s="170" t="n">
        <f aca="false">Q340*H340</f>
        <v>0.0735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288</v>
      </c>
      <c r="AT340" s="172" t="s">
        <v>538</v>
      </c>
      <c r="AU340" s="172" t="s">
        <v>81</v>
      </c>
      <c r="AY340" s="3" t="s">
        <v>129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79</v>
      </c>
      <c r="BK340" s="173" t="n">
        <f aca="false">ROUND(I340*H340,2)</f>
        <v>0</v>
      </c>
      <c r="BL340" s="3" t="s">
        <v>218</v>
      </c>
      <c r="BM340" s="172" t="s">
        <v>657</v>
      </c>
    </row>
    <row r="341" s="27" customFormat="true" ht="24.15" hidden="false" customHeight="true" outlineLevel="0" collapsed="false">
      <c r="A341" s="22"/>
      <c r="B341" s="160"/>
      <c r="C341" s="161" t="s">
        <v>658</v>
      </c>
      <c r="D341" s="161" t="s">
        <v>131</v>
      </c>
      <c r="E341" s="162" t="s">
        <v>659</v>
      </c>
      <c r="F341" s="163" t="s">
        <v>660</v>
      </c>
      <c r="G341" s="164" t="s">
        <v>392</v>
      </c>
      <c r="H341" s="193"/>
      <c r="I341" s="166"/>
      <c r="J341" s="167" t="n">
        <f aca="false">ROUND(I341*H341,2)</f>
        <v>0</v>
      </c>
      <c r="K341" s="163" t="s">
        <v>142</v>
      </c>
      <c r="L341" s="23"/>
      <c r="M341" s="168"/>
      <c r="N341" s="169" t="s">
        <v>39</v>
      </c>
      <c r="O341" s="60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218</v>
      </c>
      <c r="AT341" s="172" t="s">
        <v>131</v>
      </c>
      <c r="AU341" s="172" t="s">
        <v>81</v>
      </c>
      <c r="AY341" s="3" t="s">
        <v>129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79</v>
      </c>
      <c r="BK341" s="173" t="n">
        <f aca="false">ROUND(I341*H341,2)</f>
        <v>0</v>
      </c>
      <c r="BL341" s="3" t="s">
        <v>218</v>
      </c>
      <c r="BM341" s="172" t="s">
        <v>661</v>
      </c>
    </row>
    <row r="342" s="146" customFormat="true" ht="22.8" hidden="false" customHeight="true" outlineLevel="0" collapsed="false">
      <c r="B342" s="147"/>
      <c r="D342" s="148" t="s">
        <v>73</v>
      </c>
      <c r="E342" s="158" t="s">
        <v>662</v>
      </c>
      <c r="F342" s="158" t="s">
        <v>663</v>
      </c>
      <c r="I342" s="150"/>
      <c r="J342" s="159" t="n">
        <f aca="false">BK342</f>
        <v>0</v>
      </c>
      <c r="L342" s="147"/>
      <c r="M342" s="152"/>
      <c r="N342" s="153"/>
      <c r="O342" s="153"/>
      <c r="P342" s="154" t="n">
        <f aca="false">SUM(P343:P351)</f>
        <v>0</v>
      </c>
      <c r="Q342" s="153"/>
      <c r="R342" s="154" t="n">
        <f aca="false">SUM(R343:R351)</f>
        <v>0.230584</v>
      </c>
      <c r="S342" s="153"/>
      <c r="T342" s="155" t="n">
        <f aca="false">SUM(T343:T351)</f>
        <v>0.246</v>
      </c>
      <c r="AR342" s="148" t="s">
        <v>81</v>
      </c>
      <c r="AT342" s="156" t="s">
        <v>73</v>
      </c>
      <c r="AU342" s="156" t="s">
        <v>79</v>
      </c>
      <c r="AY342" s="148" t="s">
        <v>129</v>
      </c>
      <c r="BK342" s="157" t="n">
        <f aca="false">SUM(BK343:BK351)</f>
        <v>0</v>
      </c>
    </row>
    <row r="343" s="27" customFormat="true" ht="33" hidden="false" customHeight="true" outlineLevel="0" collapsed="false">
      <c r="A343" s="22"/>
      <c r="B343" s="160"/>
      <c r="C343" s="161" t="s">
        <v>664</v>
      </c>
      <c r="D343" s="161" t="s">
        <v>131</v>
      </c>
      <c r="E343" s="162" t="s">
        <v>665</v>
      </c>
      <c r="F343" s="163" t="s">
        <v>666</v>
      </c>
      <c r="G343" s="164" t="s">
        <v>141</v>
      </c>
      <c r="H343" s="165" t="n">
        <v>16.4</v>
      </c>
      <c r="I343" s="166"/>
      <c r="J343" s="167" t="n">
        <f aca="false">ROUND(I343*H343,2)</f>
        <v>0</v>
      </c>
      <c r="K343" s="163" t="s">
        <v>142</v>
      </c>
      <c r="L343" s="23"/>
      <c r="M343" s="168"/>
      <c r="N343" s="169" t="s">
        <v>39</v>
      </c>
      <c r="O343" s="60"/>
      <c r="P343" s="170" t="n">
        <f aca="false">O343*H343</f>
        <v>0</v>
      </c>
      <c r="Q343" s="170" t="n">
        <v>0.01385</v>
      </c>
      <c r="R343" s="170" t="n">
        <f aca="false">Q343*H343</f>
        <v>0.22714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218</v>
      </c>
      <c r="AT343" s="172" t="s">
        <v>131</v>
      </c>
      <c r="AU343" s="172" t="s">
        <v>81</v>
      </c>
      <c r="AY343" s="3" t="s">
        <v>129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79</v>
      </c>
      <c r="BK343" s="173" t="n">
        <f aca="false">ROUND(I343*H343,2)</f>
        <v>0</v>
      </c>
      <c r="BL343" s="3" t="s">
        <v>218</v>
      </c>
      <c r="BM343" s="172" t="s">
        <v>667</v>
      </c>
    </row>
    <row r="344" s="27" customFormat="true" ht="16.5" hidden="false" customHeight="true" outlineLevel="0" collapsed="false">
      <c r="A344" s="22"/>
      <c r="B344" s="160"/>
      <c r="C344" s="161" t="s">
        <v>668</v>
      </c>
      <c r="D344" s="161" t="s">
        <v>131</v>
      </c>
      <c r="E344" s="162" t="s">
        <v>669</v>
      </c>
      <c r="F344" s="163" t="s">
        <v>670</v>
      </c>
      <c r="G344" s="164" t="s">
        <v>141</v>
      </c>
      <c r="H344" s="165" t="n">
        <v>16.4</v>
      </c>
      <c r="I344" s="166"/>
      <c r="J344" s="167" t="n">
        <f aca="false">ROUND(I344*H344,2)</f>
        <v>0</v>
      </c>
      <c r="K344" s="163" t="s">
        <v>142</v>
      </c>
      <c r="L344" s="23"/>
      <c r="M344" s="168"/>
      <c r="N344" s="169" t="s">
        <v>39</v>
      </c>
      <c r="O344" s="60"/>
      <c r="P344" s="170" t="n">
        <f aca="false">O344*H344</f>
        <v>0</v>
      </c>
      <c r="Q344" s="170" t="n">
        <v>0.0001</v>
      </c>
      <c r="R344" s="170" t="n">
        <f aca="false">Q344*H344</f>
        <v>0.00164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218</v>
      </c>
      <c r="AT344" s="172" t="s">
        <v>131</v>
      </c>
      <c r="AU344" s="172" t="s">
        <v>81</v>
      </c>
      <c r="AY344" s="3" t="s">
        <v>129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79</v>
      </c>
      <c r="BK344" s="173" t="n">
        <f aca="false">ROUND(I344*H344,2)</f>
        <v>0</v>
      </c>
      <c r="BL344" s="3" t="s">
        <v>218</v>
      </c>
      <c r="BM344" s="172" t="s">
        <v>671</v>
      </c>
    </row>
    <row r="345" s="27" customFormat="true" ht="16.5" hidden="false" customHeight="true" outlineLevel="0" collapsed="false">
      <c r="A345" s="22"/>
      <c r="B345" s="160"/>
      <c r="C345" s="161" t="s">
        <v>672</v>
      </c>
      <c r="D345" s="161" t="s">
        <v>131</v>
      </c>
      <c r="E345" s="162" t="s">
        <v>673</v>
      </c>
      <c r="F345" s="163" t="s">
        <v>674</v>
      </c>
      <c r="G345" s="164" t="s">
        <v>141</v>
      </c>
      <c r="H345" s="165" t="n">
        <v>16.4</v>
      </c>
      <c r="I345" s="166"/>
      <c r="J345" s="167" t="n">
        <f aca="false">ROUND(I345*H345,2)</f>
        <v>0</v>
      </c>
      <c r="K345" s="163" t="s">
        <v>142</v>
      </c>
      <c r="L345" s="23"/>
      <c r="M345" s="168"/>
      <c r="N345" s="169" t="s">
        <v>39</v>
      </c>
      <c r="O345" s="60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218</v>
      </c>
      <c r="AT345" s="172" t="s">
        <v>131</v>
      </c>
      <c r="AU345" s="172" t="s">
        <v>81</v>
      </c>
      <c r="AY345" s="3" t="s">
        <v>129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79</v>
      </c>
      <c r="BK345" s="173" t="n">
        <f aca="false">ROUND(I345*H345,2)</f>
        <v>0</v>
      </c>
      <c r="BL345" s="3" t="s">
        <v>218</v>
      </c>
      <c r="BM345" s="172" t="s">
        <v>675</v>
      </c>
    </row>
    <row r="346" s="27" customFormat="true" ht="24.15" hidden="false" customHeight="true" outlineLevel="0" collapsed="false">
      <c r="A346" s="22"/>
      <c r="B346" s="160"/>
      <c r="C346" s="194" t="s">
        <v>676</v>
      </c>
      <c r="D346" s="194" t="s">
        <v>538</v>
      </c>
      <c r="E346" s="195" t="s">
        <v>677</v>
      </c>
      <c r="F346" s="196" t="s">
        <v>678</v>
      </c>
      <c r="G346" s="197" t="s">
        <v>141</v>
      </c>
      <c r="H346" s="198" t="n">
        <v>18.04</v>
      </c>
      <c r="I346" s="199"/>
      <c r="J346" s="200" t="n">
        <f aca="false">ROUND(I346*H346,2)</f>
        <v>0</v>
      </c>
      <c r="K346" s="196"/>
      <c r="L346" s="201"/>
      <c r="M346" s="202"/>
      <c r="N346" s="203" t="s">
        <v>39</v>
      </c>
      <c r="O346" s="60"/>
      <c r="P346" s="170" t="n">
        <f aca="false">O346*H346</f>
        <v>0</v>
      </c>
      <c r="Q346" s="170" t="n">
        <v>0.0001</v>
      </c>
      <c r="R346" s="170" t="n">
        <f aca="false">Q346*H346</f>
        <v>0.001804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288</v>
      </c>
      <c r="AT346" s="172" t="s">
        <v>538</v>
      </c>
      <c r="AU346" s="172" t="s">
        <v>81</v>
      </c>
      <c r="AY346" s="3" t="s">
        <v>129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79</v>
      </c>
      <c r="BK346" s="173" t="n">
        <f aca="false">ROUND(I346*H346,2)</f>
        <v>0</v>
      </c>
      <c r="BL346" s="3" t="s">
        <v>218</v>
      </c>
      <c r="BM346" s="172" t="s">
        <v>679</v>
      </c>
    </row>
    <row r="347" s="174" customFormat="true" ht="12.8" hidden="false" customHeight="false" outlineLevel="0" collapsed="false">
      <c r="B347" s="175"/>
      <c r="D347" s="176" t="s">
        <v>144</v>
      </c>
      <c r="F347" s="178" t="s">
        <v>680</v>
      </c>
      <c r="H347" s="179" t="n">
        <v>18.04</v>
      </c>
      <c r="I347" s="180"/>
      <c r="L347" s="175"/>
      <c r="M347" s="181"/>
      <c r="N347" s="182"/>
      <c r="O347" s="182"/>
      <c r="P347" s="182"/>
      <c r="Q347" s="182"/>
      <c r="R347" s="182"/>
      <c r="S347" s="182"/>
      <c r="T347" s="183"/>
      <c r="AT347" s="177" t="s">
        <v>144</v>
      </c>
      <c r="AU347" s="177" t="s">
        <v>81</v>
      </c>
      <c r="AV347" s="174" t="s">
        <v>81</v>
      </c>
      <c r="AW347" s="174" t="s">
        <v>2</v>
      </c>
      <c r="AX347" s="174" t="s">
        <v>79</v>
      </c>
      <c r="AY347" s="177" t="s">
        <v>129</v>
      </c>
    </row>
    <row r="348" s="27" customFormat="true" ht="21.75" hidden="false" customHeight="true" outlineLevel="0" collapsed="false">
      <c r="A348" s="22"/>
      <c r="B348" s="160"/>
      <c r="C348" s="161" t="s">
        <v>681</v>
      </c>
      <c r="D348" s="161" t="s">
        <v>131</v>
      </c>
      <c r="E348" s="162" t="s">
        <v>682</v>
      </c>
      <c r="F348" s="163" t="s">
        <v>683</v>
      </c>
      <c r="G348" s="164" t="s">
        <v>141</v>
      </c>
      <c r="H348" s="165" t="n">
        <v>16.4</v>
      </c>
      <c r="I348" s="166"/>
      <c r="J348" s="167" t="n">
        <f aca="false">ROUND(I348*H348,2)</f>
        <v>0</v>
      </c>
      <c r="K348" s="163" t="s">
        <v>142</v>
      </c>
      <c r="L348" s="23"/>
      <c r="M348" s="168"/>
      <c r="N348" s="169" t="s">
        <v>39</v>
      </c>
      <c r="O348" s="60"/>
      <c r="P348" s="170" t="n">
        <f aca="false">O348*H348</f>
        <v>0</v>
      </c>
      <c r="Q348" s="170" t="n">
        <v>0</v>
      </c>
      <c r="R348" s="170" t="n">
        <f aca="false">Q348*H348</f>
        <v>0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218</v>
      </c>
      <c r="AT348" s="172" t="s">
        <v>131</v>
      </c>
      <c r="AU348" s="172" t="s">
        <v>81</v>
      </c>
      <c r="AY348" s="3" t="s">
        <v>129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79</v>
      </c>
      <c r="BK348" s="173" t="n">
        <f aca="false">ROUND(I348*H348,2)</f>
        <v>0</v>
      </c>
      <c r="BL348" s="3" t="s">
        <v>218</v>
      </c>
      <c r="BM348" s="172" t="s">
        <v>684</v>
      </c>
    </row>
    <row r="349" s="27" customFormat="true" ht="24.15" hidden="false" customHeight="true" outlineLevel="0" collapsed="false">
      <c r="A349" s="22"/>
      <c r="B349" s="160"/>
      <c r="C349" s="161" t="s">
        <v>685</v>
      </c>
      <c r="D349" s="161" t="s">
        <v>131</v>
      </c>
      <c r="E349" s="162" t="s">
        <v>686</v>
      </c>
      <c r="F349" s="163" t="s">
        <v>687</v>
      </c>
      <c r="G349" s="164" t="s">
        <v>141</v>
      </c>
      <c r="H349" s="165" t="n">
        <v>16.4</v>
      </c>
      <c r="I349" s="166"/>
      <c r="J349" s="167" t="n">
        <f aca="false">ROUND(I349*H349,2)</f>
        <v>0</v>
      </c>
      <c r="K349" s="163" t="s">
        <v>142</v>
      </c>
      <c r="L349" s="23"/>
      <c r="M349" s="168"/>
      <c r="N349" s="169" t="s">
        <v>39</v>
      </c>
      <c r="O349" s="60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0.015</v>
      </c>
      <c r="T349" s="171" t="n">
        <f aca="false">S349*H349</f>
        <v>0.246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218</v>
      </c>
      <c r="AT349" s="172" t="s">
        <v>131</v>
      </c>
      <c r="AU349" s="172" t="s">
        <v>81</v>
      </c>
      <c r="AY349" s="3" t="s">
        <v>129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79</v>
      </c>
      <c r="BK349" s="173" t="n">
        <f aca="false">ROUND(I349*H349,2)</f>
        <v>0</v>
      </c>
      <c r="BL349" s="3" t="s">
        <v>218</v>
      </c>
      <c r="BM349" s="172" t="s">
        <v>688</v>
      </c>
    </row>
    <row r="350" s="174" customFormat="true" ht="12.8" hidden="false" customHeight="false" outlineLevel="0" collapsed="false">
      <c r="B350" s="175"/>
      <c r="D350" s="176" t="s">
        <v>144</v>
      </c>
      <c r="E350" s="177"/>
      <c r="F350" s="178" t="s">
        <v>689</v>
      </c>
      <c r="H350" s="179" t="n">
        <v>16.4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77" t="s">
        <v>144</v>
      </c>
      <c r="AU350" s="177" t="s">
        <v>81</v>
      </c>
      <c r="AV350" s="174" t="s">
        <v>81</v>
      </c>
      <c r="AW350" s="174" t="s">
        <v>31</v>
      </c>
      <c r="AX350" s="174" t="s">
        <v>79</v>
      </c>
      <c r="AY350" s="177" t="s">
        <v>129</v>
      </c>
    </row>
    <row r="351" s="27" customFormat="true" ht="24.15" hidden="false" customHeight="true" outlineLevel="0" collapsed="false">
      <c r="A351" s="22"/>
      <c r="B351" s="160"/>
      <c r="C351" s="161" t="s">
        <v>690</v>
      </c>
      <c r="D351" s="161" t="s">
        <v>131</v>
      </c>
      <c r="E351" s="162" t="s">
        <v>691</v>
      </c>
      <c r="F351" s="163" t="s">
        <v>692</v>
      </c>
      <c r="G351" s="164" t="s">
        <v>392</v>
      </c>
      <c r="H351" s="193"/>
      <c r="I351" s="166"/>
      <c r="J351" s="167" t="n">
        <f aca="false">ROUND(I351*H351,2)</f>
        <v>0</v>
      </c>
      <c r="K351" s="163" t="s">
        <v>142</v>
      </c>
      <c r="L351" s="23"/>
      <c r="M351" s="168"/>
      <c r="N351" s="169" t="s">
        <v>39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218</v>
      </c>
      <c r="AT351" s="172" t="s">
        <v>131</v>
      </c>
      <c r="AU351" s="172" t="s">
        <v>81</v>
      </c>
      <c r="AY351" s="3" t="s">
        <v>129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79</v>
      </c>
      <c r="BK351" s="173" t="n">
        <f aca="false">ROUND(I351*H351,2)</f>
        <v>0</v>
      </c>
      <c r="BL351" s="3" t="s">
        <v>218</v>
      </c>
      <c r="BM351" s="172" t="s">
        <v>693</v>
      </c>
    </row>
    <row r="352" s="146" customFormat="true" ht="22.8" hidden="false" customHeight="true" outlineLevel="0" collapsed="false">
      <c r="B352" s="147"/>
      <c r="D352" s="148" t="s">
        <v>73</v>
      </c>
      <c r="E352" s="158" t="s">
        <v>694</v>
      </c>
      <c r="F352" s="158" t="s">
        <v>695</v>
      </c>
      <c r="I352" s="150"/>
      <c r="J352" s="159" t="n">
        <f aca="false">BK352</f>
        <v>0</v>
      </c>
      <c r="L352" s="147"/>
      <c r="M352" s="152"/>
      <c r="N352" s="153"/>
      <c r="O352" s="153"/>
      <c r="P352" s="154" t="n">
        <f aca="false">SUM(P353:P362)</f>
        <v>0</v>
      </c>
      <c r="Q352" s="153"/>
      <c r="R352" s="154" t="n">
        <f aca="false">SUM(R353:R362)</f>
        <v>0.088</v>
      </c>
      <c r="S352" s="153"/>
      <c r="T352" s="155" t="n">
        <f aca="false">SUM(T353:T362)</f>
        <v>0</v>
      </c>
      <c r="AR352" s="148" t="s">
        <v>81</v>
      </c>
      <c r="AT352" s="156" t="s">
        <v>73</v>
      </c>
      <c r="AU352" s="156" t="s">
        <v>79</v>
      </c>
      <c r="AY352" s="148" t="s">
        <v>129</v>
      </c>
      <c r="BK352" s="157" t="n">
        <f aca="false">SUM(BK353:BK362)</f>
        <v>0</v>
      </c>
    </row>
    <row r="353" s="27" customFormat="true" ht="24.15" hidden="false" customHeight="true" outlineLevel="0" collapsed="false">
      <c r="A353" s="22"/>
      <c r="B353" s="160"/>
      <c r="C353" s="161" t="s">
        <v>696</v>
      </c>
      <c r="D353" s="161" t="s">
        <v>131</v>
      </c>
      <c r="E353" s="162" t="s">
        <v>697</v>
      </c>
      <c r="F353" s="163" t="s">
        <v>698</v>
      </c>
      <c r="G353" s="164" t="s">
        <v>231</v>
      </c>
      <c r="H353" s="165" t="n">
        <v>2</v>
      </c>
      <c r="I353" s="166"/>
      <c r="J353" s="167" t="n">
        <f aca="false">ROUND(I353*H353,2)</f>
        <v>0</v>
      </c>
      <c r="K353" s="163" t="s">
        <v>142</v>
      </c>
      <c r="L353" s="23"/>
      <c r="M353" s="168"/>
      <c r="N353" s="169" t="s">
        <v>39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218</v>
      </c>
      <c r="AT353" s="172" t="s">
        <v>131</v>
      </c>
      <c r="AU353" s="172" t="s">
        <v>81</v>
      </c>
      <c r="AY353" s="3" t="s">
        <v>129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79</v>
      </c>
      <c r="BK353" s="173" t="n">
        <f aca="false">ROUND(I353*H353,2)</f>
        <v>0</v>
      </c>
      <c r="BL353" s="3" t="s">
        <v>218</v>
      </c>
      <c r="BM353" s="172" t="s">
        <v>699</v>
      </c>
    </row>
    <row r="354" s="174" customFormat="true" ht="12.8" hidden="false" customHeight="false" outlineLevel="0" collapsed="false">
      <c r="B354" s="175"/>
      <c r="D354" s="176" t="s">
        <v>144</v>
      </c>
      <c r="E354" s="177"/>
      <c r="F354" s="178" t="s">
        <v>700</v>
      </c>
      <c r="H354" s="179" t="n">
        <v>2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144</v>
      </c>
      <c r="AU354" s="177" t="s">
        <v>81</v>
      </c>
      <c r="AV354" s="174" t="s">
        <v>81</v>
      </c>
      <c r="AW354" s="174" t="s">
        <v>31</v>
      </c>
      <c r="AX354" s="174" t="s">
        <v>79</v>
      </c>
      <c r="AY354" s="177" t="s">
        <v>129</v>
      </c>
    </row>
    <row r="355" s="27" customFormat="true" ht="37.8" hidden="false" customHeight="true" outlineLevel="0" collapsed="false">
      <c r="A355" s="22"/>
      <c r="B355" s="160"/>
      <c r="C355" s="194" t="s">
        <v>701</v>
      </c>
      <c r="D355" s="194" t="s">
        <v>538</v>
      </c>
      <c r="E355" s="195" t="s">
        <v>702</v>
      </c>
      <c r="F355" s="196" t="s">
        <v>703</v>
      </c>
      <c r="G355" s="197" t="s">
        <v>231</v>
      </c>
      <c r="H355" s="198" t="n">
        <v>2</v>
      </c>
      <c r="I355" s="199"/>
      <c r="J355" s="200" t="n">
        <f aca="false">ROUND(I355*H355,2)</f>
        <v>0</v>
      </c>
      <c r="K355" s="196"/>
      <c r="L355" s="201"/>
      <c r="M355" s="202"/>
      <c r="N355" s="203" t="s">
        <v>39</v>
      </c>
      <c r="O355" s="60"/>
      <c r="P355" s="170" t="n">
        <f aca="false">O355*H355</f>
        <v>0</v>
      </c>
      <c r="Q355" s="170" t="n">
        <v>0.016</v>
      </c>
      <c r="R355" s="170" t="n">
        <f aca="false">Q355*H355</f>
        <v>0.032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288</v>
      </c>
      <c r="AT355" s="172" t="s">
        <v>538</v>
      </c>
      <c r="AU355" s="172" t="s">
        <v>81</v>
      </c>
      <c r="AY355" s="3" t="s">
        <v>129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79</v>
      </c>
      <c r="BK355" s="173" t="n">
        <f aca="false">ROUND(I355*H355,2)</f>
        <v>0</v>
      </c>
      <c r="BL355" s="3" t="s">
        <v>218</v>
      </c>
      <c r="BM355" s="172" t="s">
        <v>704</v>
      </c>
    </row>
    <row r="356" s="174" customFormat="true" ht="12.8" hidden="false" customHeight="false" outlineLevel="0" collapsed="false">
      <c r="B356" s="175"/>
      <c r="D356" s="176" t="s">
        <v>144</v>
      </c>
      <c r="E356" s="177"/>
      <c r="F356" s="178" t="s">
        <v>700</v>
      </c>
      <c r="H356" s="179" t="n">
        <v>2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144</v>
      </c>
      <c r="AU356" s="177" t="s">
        <v>81</v>
      </c>
      <c r="AV356" s="174" t="s">
        <v>81</v>
      </c>
      <c r="AW356" s="174" t="s">
        <v>31</v>
      </c>
      <c r="AX356" s="174" t="s">
        <v>79</v>
      </c>
      <c r="AY356" s="177" t="s">
        <v>129</v>
      </c>
    </row>
    <row r="357" s="27" customFormat="true" ht="24.15" hidden="false" customHeight="true" outlineLevel="0" collapsed="false">
      <c r="A357" s="22"/>
      <c r="B357" s="160"/>
      <c r="C357" s="194" t="s">
        <v>705</v>
      </c>
      <c r="D357" s="194" t="s">
        <v>538</v>
      </c>
      <c r="E357" s="195" t="s">
        <v>706</v>
      </c>
      <c r="F357" s="196" t="s">
        <v>707</v>
      </c>
      <c r="G357" s="197" t="s">
        <v>231</v>
      </c>
      <c r="H357" s="198" t="n">
        <v>1</v>
      </c>
      <c r="I357" s="199"/>
      <c r="J357" s="200" t="n">
        <f aca="false">ROUND(I357*H357,2)</f>
        <v>0</v>
      </c>
      <c r="K357" s="196"/>
      <c r="L357" s="201"/>
      <c r="M357" s="202"/>
      <c r="N357" s="203" t="s">
        <v>39</v>
      </c>
      <c r="O357" s="60"/>
      <c r="P357" s="170" t="n">
        <f aca="false">O357*H357</f>
        <v>0</v>
      </c>
      <c r="Q357" s="170" t="n">
        <v>0.02</v>
      </c>
      <c r="R357" s="170" t="n">
        <f aca="false">Q357*H357</f>
        <v>0.02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288</v>
      </c>
      <c r="AT357" s="172" t="s">
        <v>538</v>
      </c>
      <c r="AU357" s="172" t="s">
        <v>81</v>
      </c>
      <c r="AY357" s="3" t="s">
        <v>129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79</v>
      </c>
      <c r="BK357" s="173" t="n">
        <f aca="false">ROUND(I357*H357,2)</f>
        <v>0</v>
      </c>
      <c r="BL357" s="3" t="s">
        <v>218</v>
      </c>
      <c r="BM357" s="172" t="s">
        <v>708</v>
      </c>
    </row>
    <row r="358" s="27" customFormat="true" ht="62.7" hidden="false" customHeight="true" outlineLevel="0" collapsed="false">
      <c r="A358" s="22"/>
      <c r="B358" s="160"/>
      <c r="C358" s="194" t="s">
        <v>709</v>
      </c>
      <c r="D358" s="194" t="s">
        <v>538</v>
      </c>
      <c r="E358" s="195" t="s">
        <v>710</v>
      </c>
      <c r="F358" s="196" t="s">
        <v>711</v>
      </c>
      <c r="G358" s="197" t="s">
        <v>712</v>
      </c>
      <c r="H358" s="198" t="n">
        <v>1</v>
      </c>
      <c r="I358" s="199"/>
      <c r="J358" s="200" t="n">
        <f aca="false">ROUND(I358*H358,2)</f>
        <v>0</v>
      </c>
      <c r="K358" s="196"/>
      <c r="L358" s="201"/>
      <c r="M358" s="202"/>
      <c r="N358" s="203" t="s">
        <v>39</v>
      </c>
      <c r="O358" s="60"/>
      <c r="P358" s="170" t="n">
        <f aca="false">O358*H358</f>
        <v>0</v>
      </c>
      <c r="Q358" s="170" t="n">
        <v>0.02</v>
      </c>
      <c r="R358" s="170" t="n">
        <f aca="false">Q358*H358</f>
        <v>0.02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288</v>
      </c>
      <c r="AT358" s="172" t="s">
        <v>538</v>
      </c>
      <c r="AU358" s="172" t="s">
        <v>81</v>
      </c>
      <c r="AY358" s="3" t="s">
        <v>129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79</v>
      </c>
      <c r="BK358" s="173" t="n">
        <f aca="false">ROUND(I358*H358,2)</f>
        <v>0</v>
      </c>
      <c r="BL358" s="3" t="s">
        <v>218</v>
      </c>
      <c r="BM358" s="172" t="s">
        <v>713</v>
      </c>
    </row>
    <row r="359" s="27" customFormat="true" ht="24.15" hidden="false" customHeight="true" outlineLevel="0" collapsed="false">
      <c r="A359" s="22"/>
      <c r="B359" s="160"/>
      <c r="C359" s="161" t="s">
        <v>714</v>
      </c>
      <c r="D359" s="161" t="s">
        <v>131</v>
      </c>
      <c r="E359" s="162" t="s">
        <v>715</v>
      </c>
      <c r="F359" s="163" t="s">
        <v>716</v>
      </c>
      <c r="G359" s="164" t="s">
        <v>231</v>
      </c>
      <c r="H359" s="165" t="n">
        <v>1</v>
      </c>
      <c r="I359" s="166"/>
      <c r="J359" s="167" t="n">
        <f aca="false">ROUND(I359*H359,2)</f>
        <v>0</v>
      </c>
      <c r="K359" s="163" t="s">
        <v>142</v>
      </c>
      <c r="L359" s="23"/>
      <c r="M359" s="168"/>
      <c r="N359" s="169" t="s">
        <v>39</v>
      </c>
      <c r="O359" s="60"/>
      <c r="P359" s="170" t="n">
        <f aca="false">O359*H359</f>
        <v>0</v>
      </c>
      <c r="Q359" s="170" t="n">
        <v>0</v>
      </c>
      <c r="R359" s="170" t="n">
        <f aca="false">Q359*H359</f>
        <v>0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218</v>
      </c>
      <c r="AT359" s="172" t="s">
        <v>131</v>
      </c>
      <c r="AU359" s="172" t="s">
        <v>81</v>
      </c>
      <c r="AY359" s="3" t="s">
        <v>129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79</v>
      </c>
      <c r="BK359" s="173" t="n">
        <f aca="false">ROUND(I359*H359,2)</f>
        <v>0</v>
      </c>
      <c r="BL359" s="3" t="s">
        <v>218</v>
      </c>
      <c r="BM359" s="172" t="s">
        <v>717</v>
      </c>
    </row>
    <row r="360" s="27" customFormat="true" ht="37.8" hidden="false" customHeight="true" outlineLevel="0" collapsed="false">
      <c r="A360" s="22"/>
      <c r="B360" s="160"/>
      <c r="C360" s="194" t="s">
        <v>718</v>
      </c>
      <c r="D360" s="194" t="s">
        <v>538</v>
      </c>
      <c r="E360" s="195" t="s">
        <v>719</v>
      </c>
      <c r="F360" s="196" t="s">
        <v>720</v>
      </c>
      <c r="G360" s="197" t="s">
        <v>231</v>
      </c>
      <c r="H360" s="198" t="n">
        <v>1</v>
      </c>
      <c r="I360" s="199"/>
      <c r="J360" s="200" t="n">
        <f aca="false">ROUND(I360*H360,2)</f>
        <v>0</v>
      </c>
      <c r="K360" s="196"/>
      <c r="L360" s="201"/>
      <c r="M360" s="202"/>
      <c r="N360" s="203" t="s">
        <v>39</v>
      </c>
      <c r="O360" s="60"/>
      <c r="P360" s="170" t="n">
        <f aca="false">O360*H360</f>
        <v>0</v>
      </c>
      <c r="Q360" s="170" t="n">
        <v>0.016</v>
      </c>
      <c r="R360" s="170" t="n">
        <f aca="false">Q360*H360</f>
        <v>0.016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288</v>
      </c>
      <c r="AT360" s="172" t="s">
        <v>538</v>
      </c>
      <c r="AU360" s="172" t="s">
        <v>81</v>
      </c>
      <c r="AY360" s="3" t="s">
        <v>129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79</v>
      </c>
      <c r="BK360" s="173" t="n">
        <f aca="false">ROUND(I360*H360,2)</f>
        <v>0</v>
      </c>
      <c r="BL360" s="3" t="s">
        <v>218</v>
      </c>
      <c r="BM360" s="172" t="s">
        <v>721</v>
      </c>
    </row>
    <row r="361" s="174" customFormat="true" ht="12.8" hidden="false" customHeight="false" outlineLevel="0" collapsed="false">
      <c r="B361" s="175"/>
      <c r="D361" s="176" t="s">
        <v>144</v>
      </c>
      <c r="E361" s="177"/>
      <c r="F361" s="178" t="s">
        <v>79</v>
      </c>
      <c r="H361" s="179" t="n">
        <v>1</v>
      </c>
      <c r="I361" s="180"/>
      <c r="L361" s="175"/>
      <c r="M361" s="181"/>
      <c r="N361" s="182"/>
      <c r="O361" s="182"/>
      <c r="P361" s="182"/>
      <c r="Q361" s="182"/>
      <c r="R361" s="182"/>
      <c r="S361" s="182"/>
      <c r="T361" s="183"/>
      <c r="AT361" s="177" t="s">
        <v>144</v>
      </c>
      <c r="AU361" s="177" t="s">
        <v>81</v>
      </c>
      <c r="AV361" s="174" t="s">
        <v>81</v>
      </c>
      <c r="AW361" s="174" t="s">
        <v>31</v>
      </c>
      <c r="AX361" s="174" t="s">
        <v>79</v>
      </c>
      <c r="AY361" s="177" t="s">
        <v>129</v>
      </c>
    </row>
    <row r="362" s="27" customFormat="true" ht="24.15" hidden="false" customHeight="true" outlineLevel="0" collapsed="false">
      <c r="A362" s="22"/>
      <c r="B362" s="160"/>
      <c r="C362" s="161" t="s">
        <v>722</v>
      </c>
      <c r="D362" s="161" t="s">
        <v>131</v>
      </c>
      <c r="E362" s="162" t="s">
        <v>723</v>
      </c>
      <c r="F362" s="163" t="s">
        <v>724</v>
      </c>
      <c r="G362" s="164" t="s">
        <v>392</v>
      </c>
      <c r="H362" s="193"/>
      <c r="I362" s="166"/>
      <c r="J362" s="167" t="n">
        <f aca="false">ROUND(I362*H362,2)</f>
        <v>0</v>
      </c>
      <c r="K362" s="163" t="s">
        <v>142</v>
      </c>
      <c r="L362" s="23"/>
      <c r="M362" s="168"/>
      <c r="N362" s="169" t="s">
        <v>39</v>
      </c>
      <c r="O362" s="60"/>
      <c r="P362" s="170" t="n">
        <f aca="false">O362*H362</f>
        <v>0</v>
      </c>
      <c r="Q362" s="170" t="n">
        <v>0</v>
      </c>
      <c r="R362" s="170" t="n">
        <f aca="false">Q362*H362</f>
        <v>0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218</v>
      </c>
      <c r="AT362" s="172" t="s">
        <v>131</v>
      </c>
      <c r="AU362" s="172" t="s">
        <v>81</v>
      </c>
      <c r="AY362" s="3" t="s">
        <v>129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79</v>
      </c>
      <c r="BK362" s="173" t="n">
        <f aca="false">ROUND(I362*H362,2)</f>
        <v>0</v>
      </c>
      <c r="BL362" s="3" t="s">
        <v>218</v>
      </c>
      <c r="BM362" s="172" t="s">
        <v>725</v>
      </c>
    </row>
    <row r="363" s="146" customFormat="true" ht="22.8" hidden="false" customHeight="true" outlineLevel="0" collapsed="false">
      <c r="B363" s="147"/>
      <c r="D363" s="148" t="s">
        <v>73</v>
      </c>
      <c r="E363" s="158" t="s">
        <v>726</v>
      </c>
      <c r="F363" s="158" t="s">
        <v>727</v>
      </c>
      <c r="I363" s="150"/>
      <c r="J363" s="159" t="n">
        <f aca="false">BK363</f>
        <v>0</v>
      </c>
      <c r="L363" s="147"/>
      <c r="M363" s="152"/>
      <c r="N363" s="153"/>
      <c r="O363" s="153"/>
      <c r="P363" s="154" t="n">
        <f aca="false">SUM(P364:P365)</f>
        <v>0</v>
      </c>
      <c r="Q363" s="153"/>
      <c r="R363" s="154" t="n">
        <f aca="false">SUM(R364:R365)</f>
        <v>0.00045</v>
      </c>
      <c r="S363" s="153"/>
      <c r="T363" s="155" t="n">
        <f aca="false">SUM(T364:T365)</f>
        <v>0</v>
      </c>
      <c r="AR363" s="148" t="s">
        <v>81</v>
      </c>
      <c r="AT363" s="156" t="s">
        <v>73</v>
      </c>
      <c r="AU363" s="156" t="s">
        <v>79</v>
      </c>
      <c r="AY363" s="148" t="s">
        <v>129</v>
      </c>
      <c r="BK363" s="157" t="n">
        <f aca="false">SUM(BK364:BK365)</f>
        <v>0</v>
      </c>
    </row>
    <row r="364" s="27" customFormat="true" ht="21.75" hidden="false" customHeight="true" outlineLevel="0" collapsed="false">
      <c r="A364" s="22"/>
      <c r="B364" s="160"/>
      <c r="C364" s="161" t="s">
        <v>728</v>
      </c>
      <c r="D364" s="161" t="s">
        <v>131</v>
      </c>
      <c r="E364" s="162" t="s">
        <v>729</v>
      </c>
      <c r="F364" s="163" t="s">
        <v>730</v>
      </c>
      <c r="G364" s="164" t="s">
        <v>231</v>
      </c>
      <c r="H364" s="165" t="n">
        <v>3</v>
      </c>
      <c r="I364" s="166"/>
      <c r="J364" s="167" t="n">
        <f aca="false">ROUND(I364*H364,2)</f>
        <v>0</v>
      </c>
      <c r="K364" s="163"/>
      <c r="L364" s="23"/>
      <c r="M364" s="168"/>
      <c r="N364" s="169" t="s">
        <v>39</v>
      </c>
      <c r="O364" s="60"/>
      <c r="P364" s="170" t="n">
        <f aca="false">O364*H364</f>
        <v>0</v>
      </c>
      <c r="Q364" s="170" t="n">
        <v>0.00015</v>
      </c>
      <c r="R364" s="170" t="n">
        <f aca="false">Q364*H364</f>
        <v>0.00045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218</v>
      </c>
      <c r="AT364" s="172" t="s">
        <v>131</v>
      </c>
      <c r="AU364" s="172" t="s">
        <v>81</v>
      </c>
      <c r="AY364" s="3" t="s">
        <v>129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79</v>
      </c>
      <c r="BK364" s="173" t="n">
        <f aca="false">ROUND(I364*H364,2)</f>
        <v>0</v>
      </c>
      <c r="BL364" s="3" t="s">
        <v>218</v>
      </c>
      <c r="BM364" s="172" t="s">
        <v>731</v>
      </c>
    </row>
    <row r="365" s="27" customFormat="true" ht="33" hidden="false" customHeight="true" outlineLevel="0" collapsed="false">
      <c r="A365" s="22"/>
      <c r="B365" s="160"/>
      <c r="C365" s="161" t="s">
        <v>732</v>
      </c>
      <c r="D365" s="161" t="s">
        <v>131</v>
      </c>
      <c r="E365" s="162" t="s">
        <v>733</v>
      </c>
      <c r="F365" s="163" t="s">
        <v>734</v>
      </c>
      <c r="G365" s="164" t="s">
        <v>392</v>
      </c>
      <c r="H365" s="193"/>
      <c r="I365" s="166"/>
      <c r="J365" s="167" t="n">
        <f aca="false">ROUND(I365*H365,2)</f>
        <v>0</v>
      </c>
      <c r="K365" s="163" t="s">
        <v>142</v>
      </c>
      <c r="L365" s="23"/>
      <c r="M365" s="168"/>
      <c r="N365" s="169" t="s">
        <v>39</v>
      </c>
      <c r="O365" s="60"/>
      <c r="P365" s="170" t="n">
        <f aca="false">O365*H365</f>
        <v>0</v>
      </c>
      <c r="Q365" s="170" t="n">
        <v>0</v>
      </c>
      <c r="R365" s="170" t="n">
        <f aca="false">Q365*H365</f>
        <v>0</v>
      </c>
      <c r="S365" s="170" t="n">
        <v>0</v>
      </c>
      <c r="T365" s="171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218</v>
      </c>
      <c r="AT365" s="172" t="s">
        <v>131</v>
      </c>
      <c r="AU365" s="172" t="s">
        <v>81</v>
      </c>
      <c r="AY365" s="3" t="s">
        <v>129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79</v>
      </c>
      <c r="BK365" s="173" t="n">
        <f aca="false">ROUND(I365*H365,2)</f>
        <v>0</v>
      </c>
      <c r="BL365" s="3" t="s">
        <v>218</v>
      </c>
      <c r="BM365" s="172" t="s">
        <v>735</v>
      </c>
    </row>
    <row r="366" s="146" customFormat="true" ht="22.8" hidden="false" customHeight="true" outlineLevel="0" collapsed="false">
      <c r="B366" s="147"/>
      <c r="D366" s="148" t="s">
        <v>73</v>
      </c>
      <c r="E366" s="158" t="s">
        <v>736</v>
      </c>
      <c r="F366" s="158" t="s">
        <v>737</v>
      </c>
      <c r="I366" s="150"/>
      <c r="J366" s="159" t="n">
        <f aca="false">BK366</f>
        <v>0</v>
      </c>
      <c r="L366" s="147"/>
      <c r="M366" s="152"/>
      <c r="N366" s="153"/>
      <c r="O366" s="153"/>
      <c r="P366" s="154" t="n">
        <f aca="false">SUM(P367:P385)</f>
        <v>0</v>
      </c>
      <c r="Q366" s="153"/>
      <c r="R366" s="154" t="n">
        <f aca="false">SUM(R367:R385)</f>
        <v>0.7206911</v>
      </c>
      <c r="S366" s="153"/>
      <c r="T366" s="155" t="n">
        <f aca="false">SUM(T367:T385)</f>
        <v>0</v>
      </c>
      <c r="AR366" s="148" t="s">
        <v>81</v>
      </c>
      <c r="AT366" s="156" t="s">
        <v>73</v>
      </c>
      <c r="AU366" s="156" t="s">
        <v>79</v>
      </c>
      <c r="AY366" s="148" t="s">
        <v>129</v>
      </c>
      <c r="BK366" s="157" t="n">
        <f aca="false">SUM(BK367:BK385)</f>
        <v>0</v>
      </c>
    </row>
    <row r="367" s="27" customFormat="true" ht="16.5" hidden="false" customHeight="true" outlineLevel="0" collapsed="false">
      <c r="A367" s="22"/>
      <c r="B367" s="160"/>
      <c r="C367" s="161" t="s">
        <v>738</v>
      </c>
      <c r="D367" s="161" t="s">
        <v>131</v>
      </c>
      <c r="E367" s="162" t="s">
        <v>739</v>
      </c>
      <c r="F367" s="163" t="s">
        <v>740</v>
      </c>
      <c r="G367" s="164" t="s">
        <v>141</v>
      </c>
      <c r="H367" s="165" t="n">
        <v>16.35</v>
      </c>
      <c r="I367" s="166"/>
      <c r="J367" s="167" t="n">
        <f aca="false">ROUND(I367*H367,2)</f>
        <v>0</v>
      </c>
      <c r="K367" s="163" t="s">
        <v>142</v>
      </c>
      <c r="L367" s="23"/>
      <c r="M367" s="168"/>
      <c r="N367" s="169" t="s">
        <v>39</v>
      </c>
      <c r="O367" s="60"/>
      <c r="P367" s="170" t="n">
        <f aca="false">O367*H367</f>
        <v>0</v>
      </c>
      <c r="Q367" s="170" t="n">
        <v>0.0003</v>
      </c>
      <c r="R367" s="170" t="n">
        <f aca="false">Q367*H367</f>
        <v>0.004905</v>
      </c>
      <c r="S367" s="170" t="n">
        <v>0</v>
      </c>
      <c r="T367" s="171" t="n">
        <f aca="false">S367*H367</f>
        <v>0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2" t="s">
        <v>218</v>
      </c>
      <c r="AT367" s="172" t="s">
        <v>131</v>
      </c>
      <c r="AU367" s="172" t="s">
        <v>81</v>
      </c>
      <c r="AY367" s="3" t="s">
        <v>129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3" t="s">
        <v>79</v>
      </c>
      <c r="BK367" s="173" t="n">
        <f aca="false">ROUND(I367*H367,2)</f>
        <v>0</v>
      </c>
      <c r="BL367" s="3" t="s">
        <v>218</v>
      </c>
      <c r="BM367" s="172" t="s">
        <v>741</v>
      </c>
    </row>
    <row r="368" s="174" customFormat="true" ht="12.8" hidden="false" customHeight="false" outlineLevel="0" collapsed="false">
      <c r="B368" s="175"/>
      <c r="D368" s="176" t="s">
        <v>144</v>
      </c>
      <c r="E368" s="177"/>
      <c r="F368" s="178" t="s">
        <v>742</v>
      </c>
      <c r="H368" s="179" t="n">
        <v>16.35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144</v>
      </c>
      <c r="AU368" s="177" t="s">
        <v>81</v>
      </c>
      <c r="AV368" s="174" t="s">
        <v>81</v>
      </c>
      <c r="AW368" s="174" t="s">
        <v>31</v>
      </c>
      <c r="AX368" s="174" t="s">
        <v>79</v>
      </c>
      <c r="AY368" s="177" t="s">
        <v>129</v>
      </c>
    </row>
    <row r="369" s="27" customFormat="true" ht="21.75" hidden="false" customHeight="true" outlineLevel="0" collapsed="false">
      <c r="A369" s="22"/>
      <c r="B369" s="160"/>
      <c r="C369" s="161" t="s">
        <v>743</v>
      </c>
      <c r="D369" s="161" t="s">
        <v>131</v>
      </c>
      <c r="E369" s="162" t="s">
        <v>744</v>
      </c>
      <c r="F369" s="163" t="s">
        <v>745</v>
      </c>
      <c r="G369" s="164" t="s">
        <v>141</v>
      </c>
      <c r="H369" s="165" t="n">
        <v>16.35</v>
      </c>
      <c r="I369" s="166"/>
      <c r="J369" s="167" t="n">
        <f aca="false">ROUND(I369*H369,2)</f>
        <v>0</v>
      </c>
      <c r="K369" s="163" t="s">
        <v>746</v>
      </c>
      <c r="L369" s="23"/>
      <c r="M369" s="168"/>
      <c r="N369" s="169" t="s">
        <v>39</v>
      </c>
      <c r="O369" s="60"/>
      <c r="P369" s="170" t="n">
        <f aca="false">O369*H369</f>
        <v>0</v>
      </c>
      <c r="Q369" s="170" t="n">
        <v>0.00758</v>
      </c>
      <c r="R369" s="170" t="n">
        <f aca="false">Q369*H369</f>
        <v>0.123933</v>
      </c>
      <c r="S369" s="170" t="n">
        <v>0</v>
      </c>
      <c r="T369" s="171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2" t="s">
        <v>218</v>
      </c>
      <c r="AT369" s="172" t="s">
        <v>131</v>
      </c>
      <c r="AU369" s="172" t="s">
        <v>81</v>
      </c>
      <c r="AY369" s="3" t="s">
        <v>129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79</v>
      </c>
      <c r="BK369" s="173" t="n">
        <f aca="false">ROUND(I369*H369,2)</f>
        <v>0</v>
      </c>
      <c r="BL369" s="3" t="s">
        <v>218</v>
      </c>
      <c r="BM369" s="172" t="s">
        <v>747</v>
      </c>
    </row>
    <row r="370" s="174" customFormat="true" ht="12.8" hidden="false" customHeight="false" outlineLevel="0" collapsed="false">
      <c r="B370" s="175"/>
      <c r="D370" s="176" t="s">
        <v>144</v>
      </c>
      <c r="E370" s="177"/>
      <c r="F370" s="178" t="s">
        <v>742</v>
      </c>
      <c r="H370" s="179" t="n">
        <v>16.35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144</v>
      </c>
      <c r="AU370" s="177" t="s">
        <v>81</v>
      </c>
      <c r="AV370" s="174" t="s">
        <v>81</v>
      </c>
      <c r="AW370" s="174" t="s">
        <v>31</v>
      </c>
      <c r="AX370" s="174" t="s">
        <v>79</v>
      </c>
      <c r="AY370" s="177" t="s">
        <v>129</v>
      </c>
    </row>
    <row r="371" s="27" customFormat="true" ht="33" hidden="false" customHeight="true" outlineLevel="0" collapsed="false">
      <c r="A371" s="22"/>
      <c r="B371" s="160"/>
      <c r="C371" s="161" t="s">
        <v>748</v>
      </c>
      <c r="D371" s="161" t="s">
        <v>131</v>
      </c>
      <c r="E371" s="162" t="s">
        <v>749</v>
      </c>
      <c r="F371" s="163" t="s">
        <v>750</v>
      </c>
      <c r="G371" s="164" t="s">
        <v>141</v>
      </c>
      <c r="H371" s="165" t="n">
        <v>16.35</v>
      </c>
      <c r="I371" s="166"/>
      <c r="J371" s="167" t="n">
        <f aca="false">ROUND(I371*H371,2)</f>
        <v>0</v>
      </c>
      <c r="K371" s="163" t="s">
        <v>142</v>
      </c>
      <c r="L371" s="23"/>
      <c r="M371" s="168"/>
      <c r="N371" s="169" t="s">
        <v>39</v>
      </c>
      <c r="O371" s="60"/>
      <c r="P371" s="170" t="n">
        <f aca="false">O371*H371</f>
        <v>0</v>
      </c>
      <c r="Q371" s="170" t="n">
        <v>0.00903</v>
      </c>
      <c r="R371" s="170" t="n">
        <f aca="false">Q371*H371</f>
        <v>0.1476405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218</v>
      </c>
      <c r="AT371" s="172" t="s">
        <v>131</v>
      </c>
      <c r="AU371" s="172" t="s">
        <v>81</v>
      </c>
      <c r="AY371" s="3" t="s">
        <v>129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79</v>
      </c>
      <c r="BK371" s="173" t="n">
        <f aca="false">ROUND(I371*H371,2)</f>
        <v>0</v>
      </c>
      <c r="BL371" s="3" t="s">
        <v>218</v>
      </c>
      <c r="BM371" s="172" t="s">
        <v>751</v>
      </c>
    </row>
    <row r="372" s="174" customFormat="true" ht="12.8" hidden="false" customHeight="false" outlineLevel="0" collapsed="false">
      <c r="B372" s="175"/>
      <c r="D372" s="176" t="s">
        <v>144</v>
      </c>
      <c r="E372" s="177"/>
      <c r="F372" s="178" t="s">
        <v>752</v>
      </c>
      <c r="H372" s="179" t="n">
        <v>16.35</v>
      </c>
      <c r="I372" s="180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144</v>
      </c>
      <c r="AU372" s="177" t="s">
        <v>81</v>
      </c>
      <c r="AV372" s="174" t="s">
        <v>81</v>
      </c>
      <c r="AW372" s="174" t="s">
        <v>31</v>
      </c>
      <c r="AX372" s="174" t="s">
        <v>79</v>
      </c>
      <c r="AY372" s="177" t="s">
        <v>129</v>
      </c>
    </row>
    <row r="373" s="27" customFormat="true" ht="24.15" hidden="false" customHeight="true" outlineLevel="0" collapsed="false">
      <c r="A373" s="22"/>
      <c r="B373" s="160"/>
      <c r="C373" s="194" t="s">
        <v>753</v>
      </c>
      <c r="D373" s="194" t="s">
        <v>538</v>
      </c>
      <c r="E373" s="195" t="s">
        <v>754</v>
      </c>
      <c r="F373" s="196" t="s">
        <v>755</v>
      </c>
      <c r="G373" s="197" t="s">
        <v>141</v>
      </c>
      <c r="H373" s="198" t="n">
        <v>18.803</v>
      </c>
      <c r="I373" s="199"/>
      <c r="J373" s="200" t="n">
        <f aca="false">ROUND(I373*H373,2)</f>
        <v>0</v>
      </c>
      <c r="K373" s="196" t="s">
        <v>142</v>
      </c>
      <c r="L373" s="201"/>
      <c r="M373" s="202"/>
      <c r="N373" s="203" t="s">
        <v>39</v>
      </c>
      <c r="O373" s="60"/>
      <c r="P373" s="170" t="n">
        <f aca="false">O373*H373</f>
        <v>0</v>
      </c>
      <c r="Q373" s="170" t="n">
        <v>0.022</v>
      </c>
      <c r="R373" s="170" t="n">
        <f aca="false">Q373*H373</f>
        <v>0.413666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288</v>
      </c>
      <c r="AT373" s="172" t="s">
        <v>538</v>
      </c>
      <c r="AU373" s="172" t="s">
        <v>81</v>
      </c>
      <c r="AY373" s="3" t="s">
        <v>129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79</v>
      </c>
      <c r="BK373" s="173" t="n">
        <f aca="false">ROUND(I373*H373,2)</f>
        <v>0</v>
      </c>
      <c r="BL373" s="3" t="s">
        <v>218</v>
      </c>
      <c r="BM373" s="172" t="s">
        <v>756</v>
      </c>
    </row>
    <row r="374" s="174" customFormat="true" ht="12.8" hidden="false" customHeight="false" outlineLevel="0" collapsed="false">
      <c r="B374" s="175"/>
      <c r="D374" s="176" t="s">
        <v>144</v>
      </c>
      <c r="F374" s="178" t="s">
        <v>757</v>
      </c>
      <c r="H374" s="179" t="n">
        <v>18.803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144</v>
      </c>
      <c r="AU374" s="177" t="s">
        <v>81</v>
      </c>
      <c r="AV374" s="174" t="s">
        <v>81</v>
      </c>
      <c r="AW374" s="174" t="s">
        <v>2</v>
      </c>
      <c r="AX374" s="174" t="s">
        <v>79</v>
      </c>
      <c r="AY374" s="177" t="s">
        <v>129</v>
      </c>
    </row>
    <row r="375" s="27" customFormat="true" ht="24.15" hidden="false" customHeight="true" outlineLevel="0" collapsed="false">
      <c r="A375" s="22"/>
      <c r="B375" s="160"/>
      <c r="C375" s="161" t="s">
        <v>758</v>
      </c>
      <c r="D375" s="161" t="s">
        <v>131</v>
      </c>
      <c r="E375" s="162" t="s">
        <v>759</v>
      </c>
      <c r="F375" s="163" t="s">
        <v>760</v>
      </c>
      <c r="G375" s="164" t="s">
        <v>141</v>
      </c>
      <c r="H375" s="165" t="n">
        <v>16.35</v>
      </c>
      <c r="I375" s="166"/>
      <c r="J375" s="167" t="n">
        <f aca="false">ROUND(I375*H375,2)</f>
        <v>0</v>
      </c>
      <c r="K375" s="163" t="s">
        <v>142</v>
      </c>
      <c r="L375" s="23"/>
      <c r="M375" s="168"/>
      <c r="N375" s="169" t="s">
        <v>39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218</v>
      </c>
      <c r="AT375" s="172" t="s">
        <v>131</v>
      </c>
      <c r="AU375" s="172" t="s">
        <v>81</v>
      </c>
      <c r="AY375" s="3" t="s">
        <v>129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79</v>
      </c>
      <c r="BK375" s="173" t="n">
        <f aca="false">ROUND(I375*H375,2)</f>
        <v>0</v>
      </c>
      <c r="BL375" s="3" t="s">
        <v>218</v>
      </c>
      <c r="BM375" s="172" t="s">
        <v>761</v>
      </c>
    </row>
    <row r="376" s="27" customFormat="true" ht="37.8" hidden="false" customHeight="true" outlineLevel="0" collapsed="false">
      <c r="A376" s="22"/>
      <c r="B376" s="160"/>
      <c r="C376" s="161" t="s">
        <v>762</v>
      </c>
      <c r="D376" s="161" t="s">
        <v>131</v>
      </c>
      <c r="E376" s="162" t="s">
        <v>763</v>
      </c>
      <c r="F376" s="163" t="s">
        <v>764</v>
      </c>
      <c r="G376" s="164" t="s">
        <v>141</v>
      </c>
      <c r="H376" s="165" t="n">
        <v>16.35</v>
      </c>
      <c r="I376" s="166"/>
      <c r="J376" s="167" t="n">
        <f aca="false">ROUND(I376*H376,2)</f>
        <v>0</v>
      </c>
      <c r="K376" s="163" t="s">
        <v>142</v>
      </c>
      <c r="L376" s="23"/>
      <c r="M376" s="168"/>
      <c r="N376" s="169" t="s">
        <v>39</v>
      </c>
      <c r="O376" s="60"/>
      <c r="P376" s="170" t="n">
        <f aca="false">O376*H376</f>
        <v>0</v>
      </c>
      <c r="Q376" s="170" t="n">
        <v>0</v>
      </c>
      <c r="R376" s="170" t="n">
        <f aca="false">Q376*H376</f>
        <v>0</v>
      </c>
      <c r="S376" s="170" t="n">
        <v>0</v>
      </c>
      <c r="T376" s="171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2" t="s">
        <v>218</v>
      </c>
      <c r="AT376" s="172" t="s">
        <v>131</v>
      </c>
      <c r="AU376" s="172" t="s">
        <v>81</v>
      </c>
      <c r="AY376" s="3" t="s">
        <v>129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3" t="s">
        <v>79</v>
      </c>
      <c r="BK376" s="173" t="n">
        <f aca="false">ROUND(I376*H376,2)</f>
        <v>0</v>
      </c>
      <c r="BL376" s="3" t="s">
        <v>218</v>
      </c>
      <c r="BM376" s="172" t="s">
        <v>765</v>
      </c>
    </row>
    <row r="377" s="27" customFormat="true" ht="24.15" hidden="false" customHeight="true" outlineLevel="0" collapsed="false">
      <c r="A377" s="22"/>
      <c r="B377" s="160"/>
      <c r="C377" s="161" t="s">
        <v>766</v>
      </c>
      <c r="D377" s="161" t="s">
        <v>131</v>
      </c>
      <c r="E377" s="162" t="s">
        <v>767</v>
      </c>
      <c r="F377" s="163" t="s">
        <v>768</v>
      </c>
      <c r="G377" s="164" t="s">
        <v>141</v>
      </c>
      <c r="H377" s="165" t="n">
        <v>16.35</v>
      </c>
      <c r="I377" s="166"/>
      <c r="J377" s="167" t="n">
        <f aca="false">ROUND(I377*H377,2)</f>
        <v>0</v>
      </c>
      <c r="K377" s="163" t="s">
        <v>142</v>
      </c>
      <c r="L377" s="23"/>
      <c r="M377" s="168"/>
      <c r="N377" s="169" t="s">
        <v>39</v>
      </c>
      <c r="O377" s="60"/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218</v>
      </c>
      <c r="AT377" s="172" t="s">
        <v>131</v>
      </c>
      <c r="AU377" s="172" t="s">
        <v>81</v>
      </c>
      <c r="AY377" s="3" t="s">
        <v>129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79</v>
      </c>
      <c r="BK377" s="173" t="n">
        <f aca="false">ROUND(I377*H377,2)</f>
        <v>0</v>
      </c>
      <c r="BL377" s="3" t="s">
        <v>218</v>
      </c>
      <c r="BM377" s="172" t="s">
        <v>769</v>
      </c>
    </row>
    <row r="378" s="27" customFormat="true" ht="24.15" hidden="false" customHeight="true" outlineLevel="0" collapsed="false">
      <c r="A378" s="22"/>
      <c r="B378" s="160"/>
      <c r="C378" s="161" t="s">
        <v>770</v>
      </c>
      <c r="D378" s="161" t="s">
        <v>131</v>
      </c>
      <c r="E378" s="162" t="s">
        <v>771</v>
      </c>
      <c r="F378" s="163" t="s">
        <v>772</v>
      </c>
      <c r="G378" s="164" t="s">
        <v>141</v>
      </c>
      <c r="H378" s="165" t="n">
        <v>19.687</v>
      </c>
      <c r="I378" s="166"/>
      <c r="J378" s="167" t="n">
        <f aca="false">ROUND(I378*H378,2)</f>
        <v>0</v>
      </c>
      <c r="K378" s="163" t="s">
        <v>142</v>
      </c>
      <c r="L378" s="23"/>
      <c r="M378" s="168"/>
      <c r="N378" s="169" t="s">
        <v>39</v>
      </c>
      <c r="O378" s="60"/>
      <c r="P378" s="170" t="n">
        <f aca="false">O378*H378</f>
        <v>0</v>
      </c>
      <c r="Q378" s="170" t="n">
        <v>0.0015</v>
      </c>
      <c r="R378" s="170" t="n">
        <f aca="false">Q378*H378</f>
        <v>0.0295305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218</v>
      </c>
      <c r="AT378" s="172" t="s">
        <v>131</v>
      </c>
      <c r="AU378" s="172" t="s">
        <v>81</v>
      </c>
      <c r="AY378" s="3" t="s">
        <v>129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79</v>
      </c>
      <c r="BK378" s="173" t="n">
        <f aca="false">ROUND(I378*H378,2)</f>
        <v>0</v>
      </c>
      <c r="BL378" s="3" t="s">
        <v>218</v>
      </c>
      <c r="BM378" s="172" t="s">
        <v>773</v>
      </c>
    </row>
    <row r="379" s="174" customFormat="true" ht="12.8" hidden="false" customHeight="false" outlineLevel="0" collapsed="false">
      <c r="B379" s="175"/>
      <c r="D379" s="176" t="s">
        <v>144</v>
      </c>
      <c r="E379" s="177"/>
      <c r="F379" s="178" t="s">
        <v>774</v>
      </c>
      <c r="H379" s="179" t="n">
        <v>19.687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144</v>
      </c>
      <c r="AU379" s="177" t="s">
        <v>81</v>
      </c>
      <c r="AV379" s="174" t="s">
        <v>81</v>
      </c>
      <c r="AW379" s="174" t="s">
        <v>31</v>
      </c>
      <c r="AX379" s="174" t="s">
        <v>79</v>
      </c>
      <c r="AY379" s="177" t="s">
        <v>129</v>
      </c>
    </row>
    <row r="380" s="27" customFormat="true" ht="16.5" hidden="false" customHeight="true" outlineLevel="0" collapsed="false">
      <c r="A380" s="22"/>
      <c r="B380" s="160"/>
      <c r="C380" s="161" t="s">
        <v>775</v>
      </c>
      <c r="D380" s="161" t="s">
        <v>131</v>
      </c>
      <c r="E380" s="162" t="s">
        <v>776</v>
      </c>
      <c r="F380" s="163" t="s">
        <v>777</v>
      </c>
      <c r="G380" s="164" t="s">
        <v>274</v>
      </c>
      <c r="H380" s="165" t="n">
        <v>33.87</v>
      </c>
      <c r="I380" s="166"/>
      <c r="J380" s="167" t="n">
        <f aca="false">ROUND(I380*H380,2)</f>
        <v>0</v>
      </c>
      <c r="K380" s="163"/>
      <c r="L380" s="23"/>
      <c r="M380" s="168"/>
      <c r="N380" s="169" t="s">
        <v>39</v>
      </c>
      <c r="O380" s="60"/>
      <c r="P380" s="170" t="n">
        <f aca="false">O380*H380</f>
        <v>0</v>
      </c>
      <c r="Q380" s="170" t="n">
        <v>3E-005</v>
      </c>
      <c r="R380" s="170" t="n">
        <f aca="false">Q380*H380</f>
        <v>0.0010161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218</v>
      </c>
      <c r="AT380" s="172" t="s">
        <v>131</v>
      </c>
      <c r="AU380" s="172" t="s">
        <v>81</v>
      </c>
      <c r="AY380" s="3" t="s">
        <v>129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218</v>
      </c>
      <c r="BM380" s="172" t="s">
        <v>778</v>
      </c>
    </row>
    <row r="381" s="174" customFormat="true" ht="12.8" hidden="false" customHeight="false" outlineLevel="0" collapsed="false">
      <c r="B381" s="175"/>
      <c r="D381" s="176" t="s">
        <v>144</v>
      </c>
      <c r="E381" s="177"/>
      <c r="F381" s="178" t="s">
        <v>779</v>
      </c>
      <c r="H381" s="179" t="n">
        <v>9.8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144</v>
      </c>
      <c r="AU381" s="177" t="s">
        <v>81</v>
      </c>
      <c r="AV381" s="174" t="s">
        <v>81</v>
      </c>
      <c r="AW381" s="174" t="s">
        <v>31</v>
      </c>
      <c r="AX381" s="174" t="s">
        <v>74</v>
      </c>
      <c r="AY381" s="177" t="s">
        <v>129</v>
      </c>
    </row>
    <row r="382" s="174" customFormat="true" ht="12.8" hidden="false" customHeight="false" outlineLevel="0" collapsed="false">
      <c r="B382" s="175"/>
      <c r="D382" s="176" t="s">
        <v>144</v>
      </c>
      <c r="E382" s="177"/>
      <c r="F382" s="178" t="s">
        <v>780</v>
      </c>
      <c r="H382" s="179" t="n">
        <v>14.17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144</v>
      </c>
      <c r="AU382" s="177" t="s">
        <v>81</v>
      </c>
      <c r="AV382" s="174" t="s">
        <v>81</v>
      </c>
      <c r="AW382" s="174" t="s">
        <v>31</v>
      </c>
      <c r="AX382" s="174" t="s">
        <v>74</v>
      </c>
      <c r="AY382" s="177" t="s">
        <v>129</v>
      </c>
    </row>
    <row r="383" s="174" customFormat="true" ht="12.8" hidden="false" customHeight="false" outlineLevel="0" collapsed="false">
      <c r="B383" s="175"/>
      <c r="D383" s="176" t="s">
        <v>144</v>
      </c>
      <c r="E383" s="177"/>
      <c r="F383" s="178" t="s">
        <v>781</v>
      </c>
      <c r="H383" s="179" t="n">
        <v>9.9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144</v>
      </c>
      <c r="AU383" s="177" t="s">
        <v>81</v>
      </c>
      <c r="AV383" s="174" t="s">
        <v>81</v>
      </c>
      <c r="AW383" s="174" t="s">
        <v>31</v>
      </c>
      <c r="AX383" s="174" t="s">
        <v>74</v>
      </c>
      <c r="AY383" s="177" t="s">
        <v>129</v>
      </c>
    </row>
    <row r="384" s="184" customFormat="true" ht="12.8" hidden="false" customHeight="false" outlineLevel="0" collapsed="false">
      <c r="B384" s="185"/>
      <c r="D384" s="176" t="s">
        <v>144</v>
      </c>
      <c r="E384" s="186"/>
      <c r="F384" s="187" t="s">
        <v>148</v>
      </c>
      <c r="H384" s="188" t="n">
        <v>33.87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144</v>
      </c>
      <c r="AU384" s="186" t="s">
        <v>81</v>
      </c>
      <c r="AV384" s="184" t="s">
        <v>135</v>
      </c>
      <c r="AW384" s="184" t="s">
        <v>31</v>
      </c>
      <c r="AX384" s="184" t="s">
        <v>79</v>
      </c>
      <c r="AY384" s="186" t="s">
        <v>129</v>
      </c>
    </row>
    <row r="385" s="27" customFormat="true" ht="24.15" hidden="false" customHeight="true" outlineLevel="0" collapsed="false">
      <c r="A385" s="22"/>
      <c r="B385" s="160"/>
      <c r="C385" s="161" t="s">
        <v>782</v>
      </c>
      <c r="D385" s="161" t="s">
        <v>131</v>
      </c>
      <c r="E385" s="162" t="s">
        <v>783</v>
      </c>
      <c r="F385" s="163" t="s">
        <v>784</v>
      </c>
      <c r="G385" s="164" t="s">
        <v>392</v>
      </c>
      <c r="H385" s="193"/>
      <c r="I385" s="166"/>
      <c r="J385" s="167" t="n">
        <f aca="false">ROUND(I385*H385,2)</f>
        <v>0</v>
      </c>
      <c r="K385" s="163" t="s">
        <v>142</v>
      </c>
      <c r="L385" s="23"/>
      <c r="M385" s="168"/>
      <c r="N385" s="169" t="s">
        <v>39</v>
      </c>
      <c r="O385" s="60"/>
      <c r="P385" s="170" t="n">
        <f aca="false">O385*H385</f>
        <v>0</v>
      </c>
      <c r="Q385" s="170" t="n">
        <v>0</v>
      </c>
      <c r="R385" s="170" t="n">
        <f aca="false">Q385*H385</f>
        <v>0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218</v>
      </c>
      <c r="AT385" s="172" t="s">
        <v>131</v>
      </c>
      <c r="AU385" s="172" t="s">
        <v>81</v>
      </c>
      <c r="AY385" s="3" t="s">
        <v>129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79</v>
      </c>
      <c r="BK385" s="173" t="n">
        <f aca="false">ROUND(I385*H385,2)</f>
        <v>0</v>
      </c>
      <c r="BL385" s="3" t="s">
        <v>218</v>
      </c>
      <c r="BM385" s="172" t="s">
        <v>785</v>
      </c>
    </row>
    <row r="386" s="146" customFormat="true" ht="22.8" hidden="false" customHeight="true" outlineLevel="0" collapsed="false">
      <c r="B386" s="147"/>
      <c r="D386" s="148" t="s">
        <v>73</v>
      </c>
      <c r="E386" s="158" t="s">
        <v>786</v>
      </c>
      <c r="F386" s="158" t="s">
        <v>787</v>
      </c>
      <c r="I386" s="150"/>
      <c r="J386" s="159" t="n">
        <f aca="false">BK386</f>
        <v>0</v>
      </c>
      <c r="L386" s="147"/>
      <c r="M386" s="152"/>
      <c r="N386" s="153"/>
      <c r="O386" s="153"/>
      <c r="P386" s="154" t="n">
        <f aca="false">SUM(P387:P404)</f>
        <v>0</v>
      </c>
      <c r="Q386" s="153"/>
      <c r="R386" s="154" t="n">
        <f aca="false">SUM(R387:R404)</f>
        <v>2.91775569</v>
      </c>
      <c r="S386" s="153"/>
      <c r="T386" s="155" t="n">
        <f aca="false">SUM(T387:T404)</f>
        <v>0</v>
      </c>
      <c r="AR386" s="148" t="s">
        <v>81</v>
      </c>
      <c r="AT386" s="156" t="s">
        <v>73</v>
      </c>
      <c r="AU386" s="156" t="s">
        <v>79</v>
      </c>
      <c r="AY386" s="148" t="s">
        <v>129</v>
      </c>
      <c r="BK386" s="157" t="n">
        <f aca="false">SUM(BK387:BK404)</f>
        <v>0</v>
      </c>
    </row>
    <row r="387" s="27" customFormat="true" ht="16.5" hidden="false" customHeight="true" outlineLevel="0" collapsed="false">
      <c r="A387" s="22"/>
      <c r="B387" s="160"/>
      <c r="C387" s="161" t="s">
        <v>788</v>
      </c>
      <c r="D387" s="161" t="s">
        <v>131</v>
      </c>
      <c r="E387" s="162" t="s">
        <v>789</v>
      </c>
      <c r="F387" s="163" t="s">
        <v>790</v>
      </c>
      <c r="G387" s="164" t="s">
        <v>141</v>
      </c>
      <c r="H387" s="165" t="n">
        <v>92.971</v>
      </c>
      <c r="I387" s="166"/>
      <c r="J387" s="167" t="n">
        <f aca="false">ROUND(I387*H387,2)</f>
        <v>0</v>
      </c>
      <c r="K387" s="163" t="s">
        <v>142</v>
      </c>
      <c r="L387" s="23"/>
      <c r="M387" s="168"/>
      <c r="N387" s="169" t="s">
        <v>39</v>
      </c>
      <c r="O387" s="60"/>
      <c r="P387" s="170" t="n">
        <f aca="false">O387*H387</f>
        <v>0</v>
      </c>
      <c r="Q387" s="170" t="n">
        <v>0.0003</v>
      </c>
      <c r="R387" s="170" t="n">
        <f aca="false">Q387*H387</f>
        <v>0.0278913</v>
      </c>
      <c r="S387" s="170" t="n">
        <v>0</v>
      </c>
      <c r="T387" s="171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2" t="s">
        <v>218</v>
      </c>
      <c r="AT387" s="172" t="s">
        <v>131</v>
      </c>
      <c r="AU387" s="172" t="s">
        <v>81</v>
      </c>
      <c r="AY387" s="3" t="s">
        <v>129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3" t="s">
        <v>79</v>
      </c>
      <c r="BK387" s="173" t="n">
        <f aca="false">ROUND(I387*H387,2)</f>
        <v>0</v>
      </c>
      <c r="BL387" s="3" t="s">
        <v>218</v>
      </c>
      <c r="BM387" s="172" t="s">
        <v>791</v>
      </c>
    </row>
    <row r="388" s="174" customFormat="true" ht="12.8" hidden="false" customHeight="false" outlineLevel="0" collapsed="false">
      <c r="B388" s="175"/>
      <c r="D388" s="176" t="s">
        <v>144</v>
      </c>
      <c r="E388" s="177"/>
      <c r="F388" s="178" t="s">
        <v>792</v>
      </c>
      <c r="H388" s="179" t="n">
        <v>25.045</v>
      </c>
      <c r="I388" s="180"/>
      <c r="L388" s="175"/>
      <c r="M388" s="181"/>
      <c r="N388" s="182"/>
      <c r="O388" s="182"/>
      <c r="P388" s="182"/>
      <c r="Q388" s="182"/>
      <c r="R388" s="182"/>
      <c r="S388" s="182"/>
      <c r="T388" s="183"/>
      <c r="AT388" s="177" t="s">
        <v>144</v>
      </c>
      <c r="AU388" s="177" t="s">
        <v>81</v>
      </c>
      <c r="AV388" s="174" t="s">
        <v>81</v>
      </c>
      <c r="AW388" s="174" t="s">
        <v>31</v>
      </c>
      <c r="AX388" s="174" t="s">
        <v>74</v>
      </c>
      <c r="AY388" s="177" t="s">
        <v>129</v>
      </c>
    </row>
    <row r="389" s="174" customFormat="true" ht="12.8" hidden="false" customHeight="false" outlineLevel="0" collapsed="false">
      <c r="B389" s="175"/>
      <c r="D389" s="176" t="s">
        <v>144</v>
      </c>
      <c r="E389" s="177"/>
      <c r="F389" s="178" t="s">
        <v>793</v>
      </c>
      <c r="H389" s="179" t="n">
        <v>12.567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144</v>
      </c>
      <c r="AU389" s="177" t="s">
        <v>81</v>
      </c>
      <c r="AV389" s="174" t="s">
        <v>81</v>
      </c>
      <c r="AW389" s="174" t="s">
        <v>31</v>
      </c>
      <c r="AX389" s="174" t="s">
        <v>74</v>
      </c>
      <c r="AY389" s="177" t="s">
        <v>129</v>
      </c>
    </row>
    <row r="390" s="174" customFormat="true" ht="12.8" hidden="false" customHeight="false" outlineLevel="0" collapsed="false">
      <c r="B390" s="175"/>
      <c r="D390" s="176" t="s">
        <v>144</v>
      </c>
      <c r="E390" s="177"/>
      <c r="F390" s="178" t="s">
        <v>794</v>
      </c>
      <c r="H390" s="179" t="n">
        <v>10.325</v>
      </c>
      <c r="I390" s="180"/>
      <c r="L390" s="175"/>
      <c r="M390" s="181"/>
      <c r="N390" s="182"/>
      <c r="O390" s="182"/>
      <c r="P390" s="182"/>
      <c r="Q390" s="182"/>
      <c r="R390" s="182"/>
      <c r="S390" s="182"/>
      <c r="T390" s="183"/>
      <c r="AT390" s="177" t="s">
        <v>144</v>
      </c>
      <c r="AU390" s="177" t="s">
        <v>81</v>
      </c>
      <c r="AV390" s="174" t="s">
        <v>81</v>
      </c>
      <c r="AW390" s="174" t="s">
        <v>31</v>
      </c>
      <c r="AX390" s="174" t="s">
        <v>74</v>
      </c>
      <c r="AY390" s="177" t="s">
        <v>129</v>
      </c>
    </row>
    <row r="391" s="174" customFormat="true" ht="12.8" hidden="false" customHeight="false" outlineLevel="0" collapsed="false">
      <c r="B391" s="175"/>
      <c r="D391" s="176" t="s">
        <v>144</v>
      </c>
      <c r="E391" s="177"/>
      <c r="F391" s="178" t="s">
        <v>795</v>
      </c>
      <c r="H391" s="179" t="n">
        <v>17.133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144</v>
      </c>
      <c r="AU391" s="177" t="s">
        <v>81</v>
      </c>
      <c r="AV391" s="174" t="s">
        <v>81</v>
      </c>
      <c r="AW391" s="174" t="s">
        <v>31</v>
      </c>
      <c r="AX391" s="174" t="s">
        <v>74</v>
      </c>
      <c r="AY391" s="177" t="s">
        <v>129</v>
      </c>
    </row>
    <row r="392" s="174" customFormat="true" ht="12.8" hidden="false" customHeight="false" outlineLevel="0" collapsed="false">
      <c r="B392" s="175"/>
      <c r="D392" s="176" t="s">
        <v>144</v>
      </c>
      <c r="E392" s="177"/>
      <c r="F392" s="178" t="s">
        <v>796</v>
      </c>
      <c r="H392" s="179" t="n">
        <v>11.358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144</v>
      </c>
      <c r="AU392" s="177" t="s">
        <v>81</v>
      </c>
      <c r="AV392" s="174" t="s">
        <v>81</v>
      </c>
      <c r="AW392" s="174" t="s">
        <v>31</v>
      </c>
      <c r="AX392" s="174" t="s">
        <v>74</v>
      </c>
      <c r="AY392" s="177" t="s">
        <v>129</v>
      </c>
    </row>
    <row r="393" s="174" customFormat="true" ht="12.8" hidden="false" customHeight="false" outlineLevel="0" collapsed="false">
      <c r="B393" s="175"/>
      <c r="D393" s="176" t="s">
        <v>144</v>
      </c>
      <c r="E393" s="177"/>
      <c r="F393" s="178" t="s">
        <v>797</v>
      </c>
      <c r="H393" s="179" t="n">
        <v>16.543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144</v>
      </c>
      <c r="AU393" s="177" t="s">
        <v>81</v>
      </c>
      <c r="AV393" s="174" t="s">
        <v>81</v>
      </c>
      <c r="AW393" s="174" t="s">
        <v>31</v>
      </c>
      <c r="AX393" s="174" t="s">
        <v>74</v>
      </c>
      <c r="AY393" s="177" t="s">
        <v>129</v>
      </c>
    </row>
    <row r="394" s="184" customFormat="true" ht="12.8" hidden="false" customHeight="false" outlineLevel="0" collapsed="false">
      <c r="B394" s="185"/>
      <c r="D394" s="176" t="s">
        <v>144</v>
      </c>
      <c r="E394" s="186"/>
      <c r="F394" s="187" t="s">
        <v>148</v>
      </c>
      <c r="H394" s="188" t="n">
        <v>92.971</v>
      </c>
      <c r="I394" s="189"/>
      <c r="L394" s="185"/>
      <c r="M394" s="190"/>
      <c r="N394" s="191"/>
      <c r="O394" s="191"/>
      <c r="P394" s="191"/>
      <c r="Q394" s="191"/>
      <c r="R394" s="191"/>
      <c r="S394" s="191"/>
      <c r="T394" s="192"/>
      <c r="AT394" s="186" t="s">
        <v>144</v>
      </c>
      <c r="AU394" s="186" t="s">
        <v>81</v>
      </c>
      <c r="AV394" s="184" t="s">
        <v>135</v>
      </c>
      <c r="AW394" s="184" t="s">
        <v>31</v>
      </c>
      <c r="AX394" s="184" t="s">
        <v>79</v>
      </c>
      <c r="AY394" s="186" t="s">
        <v>129</v>
      </c>
    </row>
    <row r="395" s="27" customFormat="true" ht="24.15" hidden="false" customHeight="true" outlineLevel="0" collapsed="false">
      <c r="A395" s="22"/>
      <c r="B395" s="160"/>
      <c r="C395" s="161" t="s">
        <v>798</v>
      </c>
      <c r="D395" s="161" t="s">
        <v>131</v>
      </c>
      <c r="E395" s="162" t="s">
        <v>799</v>
      </c>
      <c r="F395" s="163" t="s">
        <v>800</v>
      </c>
      <c r="G395" s="164" t="s">
        <v>141</v>
      </c>
      <c r="H395" s="165" t="n">
        <v>7.15</v>
      </c>
      <c r="I395" s="166"/>
      <c r="J395" s="167" t="n">
        <f aca="false">ROUND(I395*H395,2)</f>
        <v>0</v>
      </c>
      <c r="K395" s="163" t="s">
        <v>142</v>
      </c>
      <c r="L395" s="23"/>
      <c r="M395" s="168"/>
      <c r="N395" s="169" t="s">
        <v>39</v>
      </c>
      <c r="O395" s="60"/>
      <c r="P395" s="170" t="n">
        <f aca="false">O395*H395</f>
        <v>0</v>
      </c>
      <c r="Q395" s="170" t="n">
        <v>0.0015</v>
      </c>
      <c r="R395" s="170" t="n">
        <f aca="false">Q395*H395</f>
        <v>0.010725</v>
      </c>
      <c r="S395" s="170" t="n">
        <v>0</v>
      </c>
      <c r="T395" s="171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72" t="s">
        <v>218</v>
      </c>
      <c r="AT395" s="172" t="s">
        <v>131</v>
      </c>
      <c r="AU395" s="172" t="s">
        <v>81</v>
      </c>
      <c r="AY395" s="3" t="s">
        <v>129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3" t="s">
        <v>79</v>
      </c>
      <c r="BK395" s="173" t="n">
        <f aca="false">ROUND(I395*H395,2)</f>
        <v>0</v>
      </c>
      <c r="BL395" s="3" t="s">
        <v>218</v>
      </c>
      <c r="BM395" s="172" t="s">
        <v>801</v>
      </c>
    </row>
    <row r="396" s="174" customFormat="true" ht="12.8" hidden="false" customHeight="false" outlineLevel="0" collapsed="false">
      <c r="B396" s="175"/>
      <c r="D396" s="176" t="s">
        <v>144</v>
      </c>
      <c r="E396" s="177"/>
      <c r="F396" s="178" t="s">
        <v>802</v>
      </c>
      <c r="H396" s="179" t="n">
        <v>7.15</v>
      </c>
      <c r="I396" s="180"/>
      <c r="L396" s="175"/>
      <c r="M396" s="181"/>
      <c r="N396" s="182"/>
      <c r="O396" s="182"/>
      <c r="P396" s="182"/>
      <c r="Q396" s="182"/>
      <c r="R396" s="182"/>
      <c r="S396" s="182"/>
      <c r="T396" s="183"/>
      <c r="AT396" s="177" t="s">
        <v>144</v>
      </c>
      <c r="AU396" s="177" t="s">
        <v>81</v>
      </c>
      <c r="AV396" s="174" t="s">
        <v>81</v>
      </c>
      <c r="AW396" s="174" t="s">
        <v>31</v>
      </c>
      <c r="AX396" s="174" t="s">
        <v>79</v>
      </c>
      <c r="AY396" s="177" t="s">
        <v>129</v>
      </c>
    </row>
    <row r="397" s="27" customFormat="true" ht="33" hidden="false" customHeight="true" outlineLevel="0" collapsed="false">
      <c r="A397" s="22"/>
      <c r="B397" s="160"/>
      <c r="C397" s="161" t="s">
        <v>803</v>
      </c>
      <c r="D397" s="161" t="s">
        <v>131</v>
      </c>
      <c r="E397" s="162" t="s">
        <v>804</v>
      </c>
      <c r="F397" s="163" t="s">
        <v>805</v>
      </c>
      <c r="G397" s="164" t="s">
        <v>141</v>
      </c>
      <c r="H397" s="165" t="n">
        <v>92.971</v>
      </c>
      <c r="I397" s="166"/>
      <c r="J397" s="167" t="n">
        <f aca="false">ROUND(I397*H397,2)</f>
        <v>0</v>
      </c>
      <c r="K397" s="163" t="s">
        <v>142</v>
      </c>
      <c r="L397" s="23"/>
      <c r="M397" s="168"/>
      <c r="N397" s="169" t="s">
        <v>39</v>
      </c>
      <c r="O397" s="60"/>
      <c r="P397" s="170" t="n">
        <f aca="false">O397*H397</f>
        <v>0</v>
      </c>
      <c r="Q397" s="170" t="n">
        <v>0.00909</v>
      </c>
      <c r="R397" s="170" t="n">
        <f aca="false">Q397*H397</f>
        <v>0.84510639</v>
      </c>
      <c r="S397" s="170" t="n">
        <v>0</v>
      </c>
      <c r="T397" s="171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72" t="s">
        <v>218</v>
      </c>
      <c r="AT397" s="172" t="s">
        <v>131</v>
      </c>
      <c r="AU397" s="172" t="s">
        <v>81</v>
      </c>
      <c r="AY397" s="3" t="s">
        <v>129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3" t="s">
        <v>79</v>
      </c>
      <c r="BK397" s="173" t="n">
        <f aca="false">ROUND(I397*H397,2)</f>
        <v>0</v>
      </c>
      <c r="BL397" s="3" t="s">
        <v>218</v>
      </c>
      <c r="BM397" s="172" t="s">
        <v>806</v>
      </c>
    </row>
    <row r="398" s="27" customFormat="true" ht="24.15" hidden="false" customHeight="true" outlineLevel="0" collapsed="false">
      <c r="A398" s="22"/>
      <c r="B398" s="160"/>
      <c r="C398" s="194" t="s">
        <v>807</v>
      </c>
      <c r="D398" s="194" t="s">
        <v>538</v>
      </c>
      <c r="E398" s="195" t="s">
        <v>808</v>
      </c>
      <c r="F398" s="196" t="s">
        <v>809</v>
      </c>
      <c r="G398" s="197" t="s">
        <v>141</v>
      </c>
      <c r="H398" s="198" t="n">
        <v>106.917</v>
      </c>
      <c r="I398" s="199"/>
      <c r="J398" s="200" t="n">
        <f aca="false">ROUND(I398*H398,2)</f>
        <v>0</v>
      </c>
      <c r="K398" s="196" t="s">
        <v>142</v>
      </c>
      <c r="L398" s="201"/>
      <c r="M398" s="202"/>
      <c r="N398" s="203" t="s">
        <v>39</v>
      </c>
      <c r="O398" s="60"/>
      <c r="P398" s="170" t="n">
        <f aca="false">O398*H398</f>
        <v>0</v>
      </c>
      <c r="Q398" s="170" t="n">
        <v>0.019</v>
      </c>
      <c r="R398" s="170" t="n">
        <f aca="false">Q398*H398</f>
        <v>2.031423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288</v>
      </c>
      <c r="AT398" s="172" t="s">
        <v>538</v>
      </c>
      <c r="AU398" s="172" t="s">
        <v>81</v>
      </c>
      <c r="AY398" s="3" t="s">
        <v>129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79</v>
      </c>
      <c r="BK398" s="173" t="n">
        <f aca="false">ROUND(I398*H398,2)</f>
        <v>0</v>
      </c>
      <c r="BL398" s="3" t="s">
        <v>218</v>
      </c>
      <c r="BM398" s="172" t="s">
        <v>810</v>
      </c>
    </row>
    <row r="399" s="174" customFormat="true" ht="12.8" hidden="false" customHeight="false" outlineLevel="0" collapsed="false">
      <c r="B399" s="175"/>
      <c r="D399" s="176" t="s">
        <v>144</v>
      </c>
      <c r="F399" s="178" t="s">
        <v>811</v>
      </c>
      <c r="H399" s="179" t="n">
        <v>106.917</v>
      </c>
      <c r="I399" s="180"/>
      <c r="L399" s="175"/>
      <c r="M399" s="181"/>
      <c r="N399" s="182"/>
      <c r="O399" s="182"/>
      <c r="P399" s="182"/>
      <c r="Q399" s="182"/>
      <c r="R399" s="182"/>
      <c r="S399" s="182"/>
      <c r="T399" s="183"/>
      <c r="AT399" s="177" t="s">
        <v>144</v>
      </c>
      <c r="AU399" s="177" t="s">
        <v>81</v>
      </c>
      <c r="AV399" s="174" t="s">
        <v>81</v>
      </c>
      <c r="AW399" s="174" t="s">
        <v>2</v>
      </c>
      <c r="AX399" s="174" t="s">
        <v>79</v>
      </c>
      <c r="AY399" s="177" t="s">
        <v>129</v>
      </c>
    </row>
    <row r="400" s="27" customFormat="true" ht="24.15" hidden="false" customHeight="true" outlineLevel="0" collapsed="false">
      <c r="A400" s="22"/>
      <c r="B400" s="160"/>
      <c r="C400" s="161" t="s">
        <v>812</v>
      </c>
      <c r="D400" s="161" t="s">
        <v>131</v>
      </c>
      <c r="E400" s="162" t="s">
        <v>813</v>
      </c>
      <c r="F400" s="163" t="s">
        <v>814</v>
      </c>
      <c r="G400" s="164" t="s">
        <v>141</v>
      </c>
      <c r="H400" s="165" t="n">
        <v>92.971</v>
      </c>
      <c r="I400" s="166"/>
      <c r="J400" s="167" t="n">
        <f aca="false">ROUND(I400*H400,2)</f>
        <v>0</v>
      </c>
      <c r="K400" s="163" t="s">
        <v>142</v>
      </c>
      <c r="L400" s="23"/>
      <c r="M400" s="168"/>
      <c r="N400" s="169" t="s">
        <v>39</v>
      </c>
      <c r="O400" s="60"/>
      <c r="P400" s="170" t="n">
        <f aca="false">O400*H400</f>
        <v>0</v>
      </c>
      <c r="Q400" s="170" t="n">
        <v>0</v>
      </c>
      <c r="R400" s="170" t="n">
        <f aca="false">Q400*H400</f>
        <v>0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218</v>
      </c>
      <c r="AT400" s="172" t="s">
        <v>131</v>
      </c>
      <c r="AU400" s="172" t="s">
        <v>81</v>
      </c>
      <c r="AY400" s="3" t="s">
        <v>129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79</v>
      </c>
      <c r="BK400" s="173" t="n">
        <f aca="false">ROUND(I400*H400,2)</f>
        <v>0</v>
      </c>
      <c r="BL400" s="3" t="s">
        <v>218</v>
      </c>
      <c r="BM400" s="172" t="s">
        <v>815</v>
      </c>
    </row>
    <row r="401" s="27" customFormat="true" ht="24.15" hidden="false" customHeight="true" outlineLevel="0" collapsed="false">
      <c r="A401" s="22"/>
      <c r="B401" s="160"/>
      <c r="C401" s="161" t="s">
        <v>816</v>
      </c>
      <c r="D401" s="161" t="s">
        <v>131</v>
      </c>
      <c r="E401" s="162" t="s">
        <v>817</v>
      </c>
      <c r="F401" s="163" t="s">
        <v>818</v>
      </c>
      <c r="G401" s="164" t="s">
        <v>141</v>
      </c>
      <c r="H401" s="165" t="n">
        <v>92.971</v>
      </c>
      <c r="I401" s="166"/>
      <c r="J401" s="167" t="n">
        <f aca="false">ROUND(I401*H401,2)</f>
        <v>0</v>
      </c>
      <c r="K401" s="163" t="s">
        <v>142</v>
      </c>
      <c r="L401" s="23"/>
      <c r="M401" s="168"/>
      <c r="N401" s="169" t="s">
        <v>39</v>
      </c>
      <c r="O401" s="60"/>
      <c r="P401" s="170" t="n">
        <f aca="false">O401*H401</f>
        <v>0</v>
      </c>
      <c r="Q401" s="170" t="n">
        <v>0</v>
      </c>
      <c r="R401" s="170" t="n">
        <f aca="false">Q401*H401</f>
        <v>0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218</v>
      </c>
      <c r="AT401" s="172" t="s">
        <v>131</v>
      </c>
      <c r="AU401" s="172" t="s">
        <v>81</v>
      </c>
      <c r="AY401" s="3" t="s">
        <v>129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79</v>
      </c>
      <c r="BK401" s="173" t="n">
        <f aca="false">ROUND(I401*H401,2)</f>
        <v>0</v>
      </c>
      <c r="BL401" s="3" t="s">
        <v>218</v>
      </c>
      <c r="BM401" s="172" t="s">
        <v>819</v>
      </c>
    </row>
    <row r="402" s="27" customFormat="true" ht="16.5" hidden="false" customHeight="true" outlineLevel="0" collapsed="false">
      <c r="A402" s="22"/>
      <c r="B402" s="160"/>
      <c r="C402" s="161" t="s">
        <v>820</v>
      </c>
      <c r="D402" s="161" t="s">
        <v>131</v>
      </c>
      <c r="E402" s="162" t="s">
        <v>821</v>
      </c>
      <c r="F402" s="163" t="s">
        <v>822</v>
      </c>
      <c r="G402" s="164" t="s">
        <v>274</v>
      </c>
      <c r="H402" s="165" t="n">
        <v>87</v>
      </c>
      <c r="I402" s="166"/>
      <c r="J402" s="167" t="n">
        <f aca="false">ROUND(I402*H402,2)</f>
        <v>0</v>
      </c>
      <c r="K402" s="163" t="s">
        <v>142</v>
      </c>
      <c r="L402" s="23"/>
      <c r="M402" s="168"/>
      <c r="N402" s="169" t="s">
        <v>39</v>
      </c>
      <c r="O402" s="60"/>
      <c r="P402" s="170" t="n">
        <f aca="false">O402*H402</f>
        <v>0</v>
      </c>
      <c r="Q402" s="170" t="n">
        <v>3E-005</v>
      </c>
      <c r="R402" s="170" t="n">
        <f aca="false">Q402*H402</f>
        <v>0.00261</v>
      </c>
      <c r="S402" s="170" t="n">
        <v>0</v>
      </c>
      <c r="T402" s="17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218</v>
      </c>
      <c r="AT402" s="172" t="s">
        <v>131</v>
      </c>
      <c r="AU402" s="172" t="s">
        <v>81</v>
      </c>
      <c r="AY402" s="3" t="s">
        <v>129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79</v>
      </c>
      <c r="BK402" s="173" t="n">
        <f aca="false">ROUND(I402*H402,2)</f>
        <v>0</v>
      </c>
      <c r="BL402" s="3" t="s">
        <v>218</v>
      </c>
      <c r="BM402" s="172" t="s">
        <v>823</v>
      </c>
    </row>
    <row r="403" s="174" customFormat="true" ht="12.8" hidden="false" customHeight="false" outlineLevel="0" collapsed="false">
      <c r="B403" s="175"/>
      <c r="D403" s="176" t="s">
        <v>144</v>
      </c>
      <c r="E403" s="177"/>
      <c r="F403" s="178" t="s">
        <v>824</v>
      </c>
      <c r="H403" s="179" t="n">
        <v>87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144</v>
      </c>
      <c r="AU403" s="177" t="s">
        <v>81</v>
      </c>
      <c r="AV403" s="174" t="s">
        <v>81</v>
      </c>
      <c r="AW403" s="174" t="s">
        <v>31</v>
      </c>
      <c r="AX403" s="174" t="s">
        <v>79</v>
      </c>
      <c r="AY403" s="177" t="s">
        <v>129</v>
      </c>
    </row>
    <row r="404" s="27" customFormat="true" ht="24.15" hidden="false" customHeight="true" outlineLevel="0" collapsed="false">
      <c r="A404" s="22"/>
      <c r="B404" s="160"/>
      <c r="C404" s="161" t="s">
        <v>825</v>
      </c>
      <c r="D404" s="161" t="s">
        <v>131</v>
      </c>
      <c r="E404" s="162" t="s">
        <v>826</v>
      </c>
      <c r="F404" s="163" t="s">
        <v>827</v>
      </c>
      <c r="G404" s="164" t="s">
        <v>392</v>
      </c>
      <c r="H404" s="193"/>
      <c r="I404" s="166"/>
      <c r="J404" s="167" t="n">
        <f aca="false">ROUND(I404*H404,2)</f>
        <v>0</v>
      </c>
      <c r="K404" s="163" t="s">
        <v>142</v>
      </c>
      <c r="L404" s="23"/>
      <c r="M404" s="168"/>
      <c r="N404" s="169" t="s">
        <v>39</v>
      </c>
      <c r="O404" s="60"/>
      <c r="P404" s="170" t="n">
        <f aca="false">O404*H404</f>
        <v>0</v>
      </c>
      <c r="Q404" s="170" t="n">
        <v>0</v>
      </c>
      <c r="R404" s="170" t="n">
        <f aca="false">Q404*H404</f>
        <v>0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218</v>
      </c>
      <c r="AT404" s="172" t="s">
        <v>131</v>
      </c>
      <c r="AU404" s="172" t="s">
        <v>81</v>
      </c>
      <c r="AY404" s="3" t="s">
        <v>129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79</v>
      </c>
      <c r="BK404" s="173" t="n">
        <f aca="false">ROUND(I404*H404,2)</f>
        <v>0</v>
      </c>
      <c r="BL404" s="3" t="s">
        <v>218</v>
      </c>
      <c r="BM404" s="172" t="s">
        <v>828</v>
      </c>
    </row>
    <row r="405" s="146" customFormat="true" ht="22.8" hidden="false" customHeight="true" outlineLevel="0" collapsed="false">
      <c r="B405" s="147"/>
      <c r="D405" s="148" t="s">
        <v>73</v>
      </c>
      <c r="E405" s="158" t="s">
        <v>829</v>
      </c>
      <c r="F405" s="158" t="s">
        <v>830</v>
      </c>
      <c r="I405" s="150"/>
      <c r="J405" s="159" t="n">
        <f aca="false">BK405</f>
        <v>0</v>
      </c>
      <c r="L405" s="147"/>
      <c r="M405" s="152"/>
      <c r="N405" s="153"/>
      <c r="O405" s="153"/>
      <c r="P405" s="154" t="n">
        <f aca="false">SUM(P406:P414)</f>
        <v>0</v>
      </c>
      <c r="Q405" s="153"/>
      <c r="R405" s="154" t="n">
        <f aca="false">SUM(R406:R414)</f>
        <v>0.00206625</v>
      </c>
      <c r="S405" s="153"/>
      <c r="T405" s="155" t="n">
        <f aca="false">SUM(T406:T414)</f>
        <v>0</v>
      </c>
      <c r="AR405" s="148" t="s">
        <v>81</v>
      </c>
      <c r="AT405" s="156" t="s">
        <v>73</v>
      </c>
      <c r="AU405" s="156" t="s">
        <v>79</v>
      </c>
      <c r="AY405" s="148" t="s">
        <v>129</v>
      </c>
      <c r="BK405" s="157" t="n">
        <f aca="false">SUM(BK406:BK414)</f>
        <v>0</v>
      </c>
    </row>
    <row r="406" s="27" customFormat="true" ht="16.5" hidden="false" customHeight="true" outlineLevel="0" collapsed="false">
      <c r="A406" s="22"/>
      <c r="B406" s="160"/>
      <c r="C406" s="161" t="s">
        <v>831</v>
      </c>
      <c r="D406" s="161" t="s">
        <v>131</v>
      </c>
      <c r="E406" s="162" t="s">
        <v>832</v>
      </c>
      <c r="F406" s="163" t="s">
        <v>833</v>
      </c>
      <c r="G406" s="164" t="s">
        <v>141</v>
      </c>
      <c r="H406" s="165" t="n">
        <v>3.625</v>
      </c>
      <c r="I406" s="166"/>
      <c r="J406" s="167" t="n">
        <f aca="false">ROUND(I406*H406,2)</f>
        <v>0</v>
      </c>
      <c r="K406" s="163" t="s">
        <v>142</v>
      </c>
      <c r="L406" s="23"/>
      <c r="M406" s="168"/>
      <c r="N406" s="169" t="s">
        <v>39</v>
      </c>
      <c r="O406" s="60"/>
      <c r="P406" s="170" t="n">
        <f aca="false">O406*H406</f>
        <v>0</v>
      </c>
      <c r="Q406" s="170" t="n">
        <v>7E-005</v>
      </c>
      <c r="R406" s="170" t="n">
        <f aca="false">Q406*H406</f>
        <v>0.00025375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218</v>
      </c>
      <c r="AT406" s="172" t="s">
        <v>131</v>
      </c>
      <c r="AU406" s="172" t="s">
        <v>81</v>
      </c>
      <c r="AY406" s="3" t="s">
        <v>129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79</v>
      </c>
      <c r="BK406" s="173" t="n">
        <f aca="false">ROUND(I406*H406,2)</f>
        <v>0</v>
      </c>
      <c r="BL406" s="3" t="s">
        <v>218</v>
      </c>
      <c r="BM406" s="172" t="s">
        <v>834</v>
      </c>
    </row>
    <row r="407" s="174" customFormat="true" ht="12.8" hidden="false" customHeight="false" outlineLevel="0" collapsed="false">
      <c r="B407" s="175"/>
      <c r="D407" s="176" t="s">
        <v>144</v>
      </c>
      <c r="E407" s="177"/>
      <c r="F407" s="178" t="s">
        <v>835</v>
      </c>
      <c r="H407" s="179" t="n">
        <v>3.625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144</v>
      </c>
      <c r="AU407" s="177" t="s">
        <v>81</v>
      </c>
      <c r="AV407" s="174" t="s">
        <v>81</v>
      </c>
      <c r="AW407" s="174" t="s">
        <v>31</v>
      </c>
      <c r="AX407" s="174" t="s">
        <v>79</v>
      </c>
      <c r="AY407" s="177" t="s">
        <v>129</v>
      </c>
    </row>
    <row r="408" s="27" customFormat="true" ht="24.15" hidden="false" customHeight="true" outlineLevel="0" collapsed="false">
      <c r="A408" s="22"/>
      <c r="B408" s="160"/>
      <c r="C408" s="161" t="s">
        <v>836</v>
      </c>
      <c r="D408" s="161" t="s">
        <v>131</v>
      </c>
      <c r="E408" s="162" t="s">
        <v>837</v>
      </c>
      <c r="F408" s="163" t="s">
        <v>838</v>
      </c>
      <c r="G408" s="164" t="s">
        <v>141</v>
      </c>
      <c r="H408" s="165" t="n">
        <v>3.625</v>
      </c>
      <c r="I408" s="166"/>
      <c r="J408" s="167" t="n">
        <f aca="false">ROUND(I408*H408,2)</f>
        <v>0</v>
      </c>
      <c r="K408" s="163" t="s">
        <v>142</v>
      </c>
      <c r="L408" s="23"/>
      <c r="M408" s="168"/>
      <c r="N408" s="169" t="s">
        <v>39</v>
      </c>
      <c r="O408" s="60"/>
      <c r="P408" s="170" t="n">
        <f aca="false">O408*H408</f>
        <v>0</v>
      </c>
      <c r="Q408" s="170" t="n">
        <v>6E-005</v>
      </c>
      <c r="R408" s="170" t="n">
        <f aca="false">Q408*H408</f>
        <v>0.0002175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218</v>
      </c>
      <c r="AT408" s="172" t="s">
        <v>131</v>
      </c>
      <c r="AU408" s="172" t="s">
        <v>81</v>
      </c>
      <c r="AY408" s="3" t="s">
        <v>129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79</v>
      </c>
      <c r="BK408" s="173" t="n">
        <f aca="false">ROUND(I408*H408,2)</f>
        <v>0</v>
      </c>
      <c r="BL408" s="3" t="s">
        <v>218</v>
      </c>
      <c r="BM408" s="172" t="s">
        <v>839</v>
      </c>
    </row>
    <row r="409" s="174" customFormat="true" ht="12.8" hidden="false" customHeight="false" outlineLevel="0" collapsed="false">
      <c r="B409" s="175"/>
      <c r="D409" s="176" t="s">
        <v>144</v>
      </c>
      <c r="E409" s="177"/>
      <c r="F409" s="178" t="s">
        <v>835</v>
      </c>
      <c r="H409" s="179" t="n">
        <v>3.625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144</v>
      </c>
      <c r="AU409" s="177" t="s">
        <v>81</v>
      </c>
      <c r="AV409" s="174" t="s">
        <v>81</v>
      </c>
      <c r="AW409" s="174" t="s">
        <v>31</v>
      </c>
      <c r="AX409" s="174" t="s">
        <v>79</v>
      </c>
      <c r="AY409" s="177" t="s">
        <v>129</v>
      </c>
    </row>
    <row r="410" s="27" customFormat="true" ht="24.15" hidden="false" customHeight="true" outlineLevel="0" collapsed="false">
      <c r="A410" s="22"/>
      <c r="B410" s="160"/>
      <c r="C410" s="161" t="s">
        <v>840</v>
      </c>
      <c r="D410" s="161" t="s">
        <v>131</v>
      </c>
      <c r="E410" s="162" t="s">
        <v>841</v>
      </c>
      <c r="F410" s="163" t="s">
        <v>842</v>
      </c>
      <c r="G410" s="164" t="s">
        <v>141</v>
      </c>
      <c r="H410" s="165" t="n">
        <v>3.625</v>
      </c>
      <c r="I410" s="166"/>
      <c r="J410" s="167" t="n">
        <f aca="false">ROUND(I410*H410,2)</f>
        <v>0</v>
      </c>
      <c r="K410" s="163" t="s">
        <v>142</v>
      </c>
      <c r="L410" s="23"/>
      <c r="M410" s="168"/>
      <c r="N410" s="169" t="s">
        <v>39</v>
      </c>
      <c r="O410" s="60"/>
      <c r="P410" s="170" t="n">
        <f aca="false">O410*H410</f>
        <v>0</v>
      </c>
      <c r="Q410" s="170" t="n">
        <v>0.00017</v>
      </c>
      <c r="R410" s="170" t="n">
        <f aca="false">Q410*H410</f>
        <v>0.00061625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218</v>
      </c>
      <c r="AT410" s="172" t="s">
        <v>131</v>
      </c>
      <c r="AU410" s="172" t="s">
        <v>81</v>
      </c>
      <c r="AY410" s="3" t="s">
        <v>129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79</v>
      </c>
      <c r="BK410" s="173" t="n">
        <f aca="false">ROUND(I410*H410,2)</f>
        <v>0</v>
      </c>
      <c r="BL410" s="3" t="s">
        <v>218</v>
      </c>
      <c r="BM410" s="172" t="s">
        <v>843</v>
      </c>
    </row>
    <row r="411" s="174" customFormat="true" ht="12.8" hidden="false" customHeight="false" outlineLevel="0" collapsed="false">
      <c r="B411" s="175"/>
      <c r="D411" s="176" t="s">
        <v>144</v>
      </c>
      <c r="E411" s="177"/>
      <c r="F411" s="178" t="s">
        <v>835</v>
      </c>
      <c r="H411" s="179" t="n">
        <v>3.625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144</v>
      </c>
      <c r="AU411" s="177" t="s">
        <v>81</v>
      </c>
      <c r="AV411" s="174" t="s">
        <v>81</v>
      </c>
      <c r="AW411" s="174" t="s">
        <v>31</v>
      </c>
      <c r="AX411" s="174" t="s">
        <v>79</v>
      </c>
      <c r="AY411" s="177" t="s">
        <v>129</v>
      </c>
    </row>
    <row r="412" s="27" customFormat="true" ht="24.15" hidden="false" customHeight="true" outlineLevel="0" collapsed="false">
      <c r="A412" s="22"/>
      <c r="B412" s="160"/>
      <c r="C412" s="161" t="s">
        <v>844</v>
      </c>
      <c r="D412" s="161" t="s">
        <v>131</v>
      </c>
      <c r="E412" s="162" t="s">
        <v>845</v>
      </c>
      <c r="F412" s="163" t="s">
        <v>846</v>
      </c>
      <c r="G412" s="164" t="s">
        <v>141</v>
      </c>
      <c r="H412" s="165" t="n">
        <v>3.625</v>
      </c>
      <c r="I412" s="166"/>
      <c r="J412" s="167" t="n">
        <f aca="false">ROUND(I412*H412,2)</f>
        <v>0</v>
      </c>
      <c r="K412" s="163" t="s">
        <v>142</v>
      </c>
      <c r="L412" s="23"/>
      <c r="M412" s="168"/>
      <c r="N412" s="169" t="s">
        <v>39</v>
      </c>
      <c r="O412" s="60"/>
      <c r="P412" s="170" t="n">
        <f aca="false">O412*H412</f>
        <v>0</v>
      </c>
      <c r="Q412" s="170" t="n">
        <v>0.00012</v>
      </c>
      <c r="R412" s="170" t="n">
        <f aca="false">Q412*H412</f>
        <v>0.000435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218</v>
      </c>
      <c r="AT412" s="172" t="s">
        <v>131</v>
      </c>
      <c r="AU412" s="172" t="s">
        <v>81</v>
      </c>
      <c r="AY412" s="3" t="s">
        <v>129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79</v>
      </c>
      <c r="BK412" s="173" t="n">
        <f aca="false">ROUND(I412*H412,2)</f>
        <v>0</v>
      </c>
      <c r="BL412" s="3" t="s">
        <v>218</v>
      </c>
      <c r="BM412" s="172" t="s">
        <v>847</v>
      </c>
    </row>
    <row r="413" s="27" customFormat="true" ht="24.15" hidden="false" customHeight="true" outlineLevel="0" collapsed="false">
      <c r="A413" s="22"/>
      <c r="B413" s="160"/>
      <c r="C413" s="161" t="s">
        <v>848</v>
      </c>
      <c r="D413" s="161" t="s">
        <v>131</v>
      </c>
      <c r="E413" s="162" t="s">
        <v>849</v>
      </c>
      <c r="F413" s="163" t="s">
        <v>850</v>
      </c>
      <c r="G413" s="164" t="s">
        <v>141</v>
      </c>
      <c r="H413" s="165" t="n">
        <v>3.625</v>
      </c>
      <c r="I413" s="166"/>
      <c r="J413" s="167" t="n">
        <f aca="false">ROUND(I413*H413,2)</f>
        <v>0</v>
      </c>
      <c r="K413" s="163" t="s">
        <v>142</v>
      </c>
      <c r="L413" s="23"/>
      <c r="M413" s="168"/>
      <c r="N413" s="169" t="s">
        <v>39</v>
      </c>
      <c r="O413" s="60"/>
      <c r="P413" s="170" t="n">
        <f aca="false">O413*H413</f>
        <v>0</v>
      </c>
      <c r="Q413" s="170" t="n">
        <v>0.00012</v>
      </c>
      <c r="R413" s="170" t="n">
        <f aca="false">Q413*H413</f>
        <v>0.000435</v>
      </c>
      <c r="S413" s="170" t="n">
        <v>0</v>
      </c>
      <c r="T413" s="171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2" t="s">
        <v>218</v>
      </c>
      <c r="AT413" s="172" t="s">
        <v>131</v>
      </c>
      <c r="AU413" s="172" t="s">
        <v>81</v>
      </c>
      <c r="AY413" s="3" t="s">
        <v>129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3" t="s">
        <v>79</v>
      </c>
      <c r="BK413" s="173" t="n">
        <f aca="false">ROUND(I413*H413,2)</f>
        <v>0</v>
      </c>
      <c r="BL413" s="3" t="s">
        <v>218</v>
      </c>
      <c r="BM413" s="172" t="s">
        <v>851</v>
      </c>
    </row>
    <row r="414" s="27" customFormat="true" ht="24.15" hidden="false" customHeight="true" outlineLevel="0" collapsed="false">
      <c r="A414" s="22"/>
      <c r="B414" s="160"/>
      <c r="C414" s="161" t="s">
        <v>852</v>
      </c>
      <c r="D414" s="161" t="s">
        <v>131</v>
      </c>
      <c r="E414" s="162" t="s">
        <v>853</v>
      </c>
      <c r="F414" s="163" t="s">
        <v>854</v>
      </c>
      <c r="G414" s="164" t="s">
        <v>141</v>
      </c>
      <c r="H414" s="165" t="n">
        <v>3.625</v>
      </c>
      <c r="I414" s="166"/>
      <c r="J414" s="167" t="n">
        <f aca="false">ROUND(I414*H414,2)</f>
        <v>0</v>
      </c>
      <c r="K414" s="163" t="s">
        <v>142</v>
      </c>
      <c r="L414" s="23"/>
      <c r="M414" s="168"/>
      <c r="N414" s="169" t="s">
        <v>39</v>
      </c>
      <c r="O414" s="60"/>
      <c r="P414" s="170" t="n">
        <f aca="false">O414*H414</f>
        <v>0</v>
      </c>
      <c r="Q414" s="170" t="n">
        <v>3E-005</v>
      </c>
      <c r="R414" s="170" t="n">
        <f aca="false">Q414*H414</f>
        <v>0.00010875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218</v>
      </c>
      <c r="AT414" s="172" t="s">
        <v>131</v>
      </c>
      <c r="AU414" s="172" t="s">
        <v>81</v>
      </c>
      <c r="AY414" s="3" t="s">
        <v>129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79</v>
      </c>
      <c r="BK414" s="173" t="n">
        <f aca="false">ROUND(I414*H414,2)</f>
        <v>0</v>
      </c>
      <c r="BL414" s="3" t="s">
        <v>218</v>
      </c>
      <c r="BM414" s="172" t="s">
        <v>855</v>
      </c>
    </row>
    <row r="415" s="146" customFormat="true" ht="22.8" hidden="false" customHeight="true" outlineLevel="0" collapsed="false">
      <c r="B415" s="147"/>
      <c r="D415" s="148" t="s">
        <v>73</v>
      </c>
      <c r="E415" s="158" t="s">
        <v>856</v>
      </c>
      <c r="F415" s="158" t="s">
        <v>857</v>
      </c>
      <c r="I415" s="150"/>
      <c r="J415" s="159" t="n">
        <f aca="false">BK415</f>
        <v>0</v>
      </c>
      <c r="L415" s="147"/>
      <c r="M415" s="152"/>
      <c r="N415" s="153"/>
      <c r="O415" s="153"/>
      <c r="P415" s="154" t="n">
        <f aca="false">P416</f>
        <v>0</v>
      </c>
      <c r="Q415" s="153"/>
      <c r="R415" s="154" t="n">
        <f aca="false">R416</f>
        <v>0.008207</v>
      </c>
      <c r="S415" s="153"/>
      <c r="T415" s="155" t="n">
        <f aca="false">T416</f>
        <v>0</v>
      </c>
      <c r="AR415" s="148" t="s">
        <v>81</v>
      </c>
      <c r="AT415" s="156" t="s">
        <v>73</v>
      </c>
      <c r="AU415" s="156" t="s">
        <v>79</v>
      </c>
      <c r="AY415" s="148" t="s">
        <v>129</v>
      </c>
      <c r="BK415" s="157" t="n">
        <f aca="false">BK416</f>
        <v>0</v>
      </c>
    </row>
    <row r="416" s="27" customFormat="true" ht="24.15" hidden="false" customHeight="true" outlineLevel="0" collapsed="false">
      <c r="A416" s="22"/>
      <c r="B416" s="160"/>
      <c r="C416" s="161" t="s">
        <v>858</v>
      </c>
      <c r="D416" s="161" t="s">
        <v>131</v>
      </c>
      <c r="E416" s="162" t="s">
        <v>859</v>
      </c>
      <c r="F416" s="163" t="s">
        <v>860</v>
      </c>
      <c r="G416" s="164" t="s">
        <v>141</v>
      </c>
      <c r="H416" s="165" t="n">
        <v>28.3</v>
      </c>
      <c r="I416" s="166"/>
      <c r="J416" s="167" t="n">
        <f aca="false">ROUND(I416*H416,2)</f>
        <v>0</v>
      </c>
      <c r="K416" s="163" t="s">
        <v>142</v>
      </c>
      <c r="L416" s="23"/>
      <c r="M416" s="168"/>
      <c r="N416" s="169" t="s">
        <v>39</v>
      </c>
      <c r="O416" s="60"/>
      <c r="P416" s="170" t="n">
        <f aca="false">O416*H416</f>
        <v>0</v>
      </c>
      <c r="Q416" s="170" t="n">
        <v>0.00029</v>
      </c>
      <c r="R416" s="170" t="n">
        <f aca="false">Q416*H416</f>
        <v>0.008207</v>
      </c>
      <c r="S416" s="170" t="n">
        <v>0</v>
      </c>
      <c r="T416" s="17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218</v>
      </c>
      <c r="AT416" s="172" t="s">
        <v>131</v>
      </c>
      <c r="AU416" s="172" t="s">
        <v>81</v>
      </c>
      <c r="AY416" s="3" t="s">
        <v>129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79</v>
      </c>
      <c r="BK416" s="173" t="n">
        <f aca="false">ROUND(I416*H416,2)</f>
        <v>0</v>
      </c>
      <c r="BL416" s="3" t="s">
        <v>218</v>
      </c>
      <c r="BM416" s="172" t="s">
        <v>861</v>
      </c>
    </row>
    <row r="417" s="146" customFormat="true" ht="25.9" hidden="false" customHeight="true" outlineLevel="0" collapsed="false">
      <c r="B417" s="147"/>
      <c r="D417" s="148" t="s">
        <v>73</v>
      </c>
      <c r="E417" s="149" t="s">
        <v>862</v>
      </c>
      <c r="F417" s="149" t="s">
        <v>863</v>
      </c>
      <c r="I417" s="150"/>
      <c r="J417" s="151" t="n">
        <f aca="false">BK417</f>
        <v>0</v>
      </c>
      <c r="L417" s="147"/>
      <c r="M417" s="152"/>
      <c r="N417" s="153"/>
      <c r="O417" s="153"/>
      <c r="P417" s="154" t="n">
        <f aca="false">SUM(P418:P424)</f>
        <v>0</v>
      </c>
      <c r="Q417" s="153"/>
      <c r="R417" s="154" t="n">
        <f aca="false">SUM(R418:R424)</f>
        <v>0</v>
      </c>
      <c r="S417" s="153"/>
      <c r="T417" s="155" t="n">
        <f aca="false">SUM(T418:T424)</f>
        <v>0</v>
      </c>
      <c r="AR417" s="148" t="s">
        <v>135</v>
      </c>
      <c r="AT417" s="156" t="s">
        <v>73</v>
      </c>
      <c r="AU417" s="156" t="s">
        <v>74</v>
      </c>
      <c r="AY417" s="148" t="s">
        <v>129</v>
      </c>
      <c r="BK417" s="157" t="n">
        <f aca="false">SUM(BK418:BK424)</f>
        <v>0</v>
      </c>
    </row>
    <row r="418" s="27" customFormat="true" ht="16.5" hidden="false" customHeight="true" outlineLevel="0" collapsed="false">
      <c r="A418" s="22"/>
      <c r="B418" s="160"/>
      <c r="C418" s="161" t="s">
        <v>864</v>
      </c>
      <c r="D418" s="161" t="s">
        <v>131</v>
      </c>
      <c r="E418" s="162" t="s">
        <v>865</v>
      </c>
      <c r="F418" s="163" t="s">
        <v>866</v>
      </c>
      <c r="G418" s="164" t="s">
        <v>867</v>
      </c>
      <c r="H418" s="165" t="n">
        <v>8</v>
      </c>
      <c r="I418" s="166"/>
      <c r="J418" s="167" t="n">
        <f aca="false">ROUND(I418*H418,2)</f>
        <v>0</v>
      </c>
      <c r="K418" s="163" t="s">
        <v>142</v>
      </c>
      <c r="L418" s="23"/>
      <c r="M418" s="168"/>
      <c r="N418" s="169" t="s">
        <v>39</v>
      </c>
      <c r="O418" s="60"/>
      <c r="P418" s="170" t="n">
        <f aca="false">O418*H418</f>
        <v>0</v>
      </c>
      <c r="Q418" s="170" t="n">
        <v>0</v>
      </c>
      <c r="R418" s="170" t="n">
        <f aca="false">Q418*H418</f>
        <v>0</v>
      </c>
      <c r="S418" s="170" t="n">
        <v>0</v>
      </c>
      <c r="T418" s="171" t="n">
        <f aca="false"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72" t="s">
        <v>868</v>
      </c>
      <c r="AT418" s="172" t="s">
        <v>131</v>
      </c>
      <c r="AU418" s="172" t="s">
        <v>79</v>
      </c>
      <c r="AY418" s="3" t="s">
        <v>129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3" t="s">
        <v>79</v>
      </c>
      <c r="BK418" s="173" t="n">
        <f aca="false">ROUND(I418*H418,2)</f>
        <v>0</v>
      </c>
      <c r="BL418" s="3" t="s">
        <v>868</v>
      </c>
      <c r="BM418" s="172" t="s">
        <v>869</v>
      </c>
    </row>
    <row r="419" s="174" customFormat="true" ht="12.8" hidden="false" customHeight="false" outlineLevel="0" collapsed="false">
      <c r="B419" s="175"/>
      <c r="D419" s="176" t="s">
        <v>144</v>
      </c>
      <c r="E419" s="177"/>
      <c r="F419" s="178" t="s">
        <v>870</v>
      </c>
      <c r="H419" s="179" t="n">
        <v>8</v>
      </c>
      <c r="I419" s="180"/>
      <c r="L419" s="175"/>
      <c r="M419" s="181"/>
      <c r="N419" s="182"/>
      <c r="O419" s="182"/>
      <c r="P419" s="182"/>
      <c r="Q419" s="182"/>
      <c r="R419" s="182"/>
      <c r="S419" s="182"/>
      <c r="T419" s="183"/>
      <c r="AT419" s="177" t="s">
        <v>144</v>
      </c>
      <c r="AU419" s="177" t="s">
        <v>79</v>
      </c>
      <c r="AV419" s="174" t="s">
        <v>81</v>
      </c>
      <c r="AW419" s="174" t="s">
        <v>31</v>
      </c>
      <c r="AX419" s="174" t="s">
        <v>74</v>
      </c>
      <c r="AY419" s="177" t="s">
        <v>129</v>
      </c>
    </row>
    <row r="420" s="184" customFormat="true" ht="12.8" hidden="false" customHeight="false" outlineLevel="0" collapsed="false">
      <c r="B420" s="185"/>
      <c r="D420" s="176" t="s">
        <v>144</v>
      </c>
      <c r="E420" s="186"/>
      <c r="F420" s="187" t="s">
        <v>148</v>
      </c>
      <c r="H420" s="188" t="n">
        <v>8</v>
      </c>
      <c r="I420" s="189"/>
      <c r="L420" s="185"/>
      <c r="M420" s="190"/>
      <c r="N420" s="191"/>
      <c r="O420" s="191"/>
      <c r="P420" s="191"/>
      <c r="Q420" s="191"/>
      <c r="R420" s="191"/>
      <c r="S420" s="191"/>
      <c r="T420" s="192"/>
      <c r="AT420" s="186" t="s">
        <v>144</v>
      </c>
      <c r="AU420" s="186" t="s">
        <v>79</v>
      </c>
      <c r="AV420" s="184" t="s">
        <v>135</v>
      </c>
      <c r="AW420" s="184" t="s">
        <v>31</v>
      </c>
      <c r="AX420" s="184" t="s">
        <v>79</v>
      </c>
      <c r="AY420" s="186" t="s">
        <v>129</v>
      </c>
    </row>
    <row r="421" s="27" customFormat="true" ht="16.5" hidden="false" customHeight="true" outlineLevel="0" collapsed="false">
      <c r="A421" s="22"/>
      <c r="B421" s="160"/>
      <c r="C421" s="161" t="s">
        <v>871</v>
      </c>
      <c r="D421" s="161" t="s">
        <v>131</v>
      </c>
      <c r="E421" s="162" t="s">
        <v>872</v>
      </c>
      <c r="F421" s="163" t="s">
        <v>873</v>
      </c>
      <c r="G421" s="164" t="s">
        <v>867</v>
      </c>
      <c r="H421" s="165" t="n">
        <v>16</v>
      </c>
      <c r="I421" s="166"/>
      <c r="J421" s="167" t="n">
        <f aca="false">ROUND(I421*H421,2)</f>
        <v>0</v>
      </c>
      <c r="K421" s="163" t="s">
        <v>142</v>
      </c>
      <c r="L421" s="23"/>
      <c r="M421" s="168"/>
      <c r="N421" s="169" t="s">
        <v>39</v>
      </c>
      <c r="O421" s="60"/>
      <c r="P421" s="170" t="n">
        <f aca="false">O421*H421</f>
        <v>0</v>
      </c>
      <c r="Q421" s="170" t="n">
        <v>0</v>
      </c>
      <c r="R421" s="170" t="n">
        <f aca="false">Q421*H421</f>
        <v>0</v>
      </c>
      <c r="S421" s="170" t="n">
        <v>0</v>
      </c>
      <c r="T421" s="171" t="n">
        <f aca="false">S421*H421</f>
        <v>0</v>
      </c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R421" s="172" t="s">
        <v>868</v>
      </c>
      <c r="AT421" s="172" t="s">
        <v>131</v>
      </c>
      <c r="AU421" s="172" t="s">
        <v>79</v>
      </c>
      <c r="AY421" s="3" t="s">
        <v>129</v>
      </c>
      <c r="BE421" s="173" t="n">
        <f aca="false">IF(N421="základní",J421,0)</f>
        <v>0</v>
      </c>
      <c r="BF421" s="173" t="n">
        <f aca="false">IF(N421="snížená",J421,0)</f>
        <v>0</v>
      </c>
      <c r="BG421" s="173" t="n">
        <f aca="false">IF(N421="zákl. přenesená",J421,0)</f>
        <v>0</v>
      </c>
      <c r="BH421" s="173" t="n">
        <f aca="false">IF(N421="sníž. přenesená",J421,0)</f>
        <v>0</v>
      </c>
      <c r="BI421" s="173" t="n">
        <f aca="false">IF(N421="nulová",J421,0)</f>
        <v>0</v>
      </c>
      <c r="BJ421" s="3" t="s">
        <v>79</v>
      </c>
      <c r="BK421" s="173" t="n">
        <f aca="false">ROUND(I421*H421,2)</f>
        <v>0</v>
      </c>
      <c r="BL421" s="3" t="s">
        <v>868</v>
      </c>
      <c r="BM421" s="172" t="s">
        <v>874</v>
      </c>
    </row>
    <row r="422" s="174" customFormat="true" ht="12.8" hidden="false" customHeight="false" outlineLevel="0" collapsed="false">
      <c r="B422" s="175"/>
      <c r="D422" s="176" t="s">
        <v>144</v>
      </c>
      <c r="E422" s="177"/>
      <c r="F422" s="178" t="s">
        <v>875</v>
      </c>
      <c r="H422" s="179" t="n">
        <v>12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144</v>
      </c>
      <c r="AU422" s="177" t="s">
        <v>79</v>
      </c>
      <c r="AV422" s="174" t="s">
        <v>81</v>
      </c>
      <c r="AW422" s="174" t="s">
        <v>31</v>
      </c>
      <c r="AX422" s="174" t="s">
        <v>74</v>
      </c>
      <c r="AY422" s="177" t="s">
        <v>129</v>
      </c>
    </row>
    <row r="423" s="174" customFormat="true" ht="12.8" hidden="false" customHeight="false" outlineLevel="0" collapsed="false">
      <c r="B423" s="175"/>
      <c r="D423" s="176" t="s">
        <v>144</v>
      </c>
      <c r="E423" s="177"/>
      <c r="F423" s="178" t="s">
        <v>876</v>
      </c>
      <c r="H423" s="179" t="n">
        <v>4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144</v>
      </c>
      <c r="AU423" s="177" t="s">
        <v>79</v>
      </c>
      <c r="AV423" s="174" t="s">
        <v>81</v>
      </c>
      <c r="AW423" s="174" t="s">
        <v>31</v>
      </c>
      <c r="AX423" s="174" t="s">
        <v>74</v>
      </c>
      <c r="AY423" s="177" t="s">
        <v>129</v>
      </c>
    </row>
    <row r="424" s="184" customFormat="true" ht="12.8" hidden="false" customHeight="false" outlineLevel="0" collapsed="false">
      <c r="B424" s="185"/>
      <c r="D424" s="176" t="s">
        <v>144</v>
      </c>
      <c r="E424" s="186"/>
      <c r="F424" s="187" t="s">
        <v>148</v>
      </c>
      <c r="H424" s="188" t="n">
        <v>16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144</v>
      </c>
      <c r="AU424" s="186" t="s">
        <v>79</v>
      </c>
      <c r="AV424" s="184" t="s">
        <v>135</v>
      </c>
      <c r="AW424" s="184" t="s">
        <v>31</v>
      </c>
      <c r="AX424" s="184" t="s">
        <v>79</v>
      </c>
      <c r="AY424" s="186" t="s">
        <v>129</v>
      </c>
    </row>
    <row r="425" s="146" customFormat="true" ht="25.9" hidden="false" customHeight="true" outlineLevel="0" collapsed="false">
      <c r="B425" s="147"/>
      <c r="D425" s="148" t="s">
        <v>73</v>
      </c>
      <c r="E425" s="149" t="s">
        <v>877</v>
      </c>
      <c r="F425" s="149" t="s">
        <v>878</v>
      </c>
      <c r="I425" s="150"/>
      <c r="J425" s="151" t="n">
        <f aca="false">BK425</f>
        <v>0</v>
      </c>
      <c r="L425" s="147"/>
      <c r="M425" s="152"/>
      <c r="N425" s="153"/>
      <c r="O425" s="153"/>
      <c r="P425" s="154" t="n">
        <f aca="false">P426+P428+P430</f>
        <v>0</v>
      </c>
      <c r="Q425" s="153"/>
      <c r="R425" s="154" t="n">
        <f aca="false">R426+R428+R430</f>
        <v>0</v>
      </c>
      <c r="S425" s="153"/>
      <c r="T425" s="155" t="n">
        <f aca="false">T426+T428+T430</f>
        <v>0</v>
      </c>
      <c r="AR425" s="148" t="s">
        <v>161</v>
      </c>
      <c r="AT425" s="156" t="s">
        <v>73</v>
      </c>
      <c r="AU425" s="156" t="s">
        <v>74</v>
      </c>
      <c r="AY425" s="148" t="s">
        <v>129</v>
      </c>
      <c r="BK425" s="157" t="n">
        <f aca="false">BK426+BK428+BK430</f>
        <v>0</v>
      </c>
    </row>
    <row r="426" s="146" customFormat="true" ht="22.8" hidden="false" customHeight="true" outlineLevel="0" collapsed="false">
      <c r="B426" s="147"/>
      <c r="D426" s="148" t="s">
        <v>73</v>
      </c>
      <c r="E426" s="158" t="s">
        <v>879</v>
      </c>
      <c r="F426" s="158" t="s">
        <v>880</v>
      </c>
      <c r="I426" s="150"/>
      <c r="J426" s="159" t="n">
        <f aca="false">BK426</f>
        <v>0</v>
      </c>
      <c r="L426" s="147"/>
      <c r="M426" s="152"/>
      <c r="N426" s="153"/>
      <c r="O426" s="153"/>
      <c r="P426" s="154" t="n">
        <f aca="false">P427</f>
        <v>0</v>
      </c>
      <c r="Q426" s="153"/>
      <c r="R426" s="154" t="n">
        <f aca="false">R427</f>
        <v>0</v>
      </c>
      <c r="S426" s="153"/>
      <c r="T426" s="155" t="n">
        <f aca="false">T427</f>
        <v>0</v>
      </c>
      <c r="AR426" s="148" t="s">
        <v>161</v>
      </c>
      <c r="AT426" s="156" t="s">
        <v>73</v>
      </c>
      <c r="AU426" s="156" t="s">
        <v>79</v>
      </c>
      <c r="AY426" s="148" t="s">
        <v>129</v>
      </c>
      <c r="BK426" s="157" t="n">
        <f aca="false">BK427</f>
        <v>0</v>
      </c>
    </row>
    <row r="427" s="27" customFormat="true" ht="16.5" hidden="false" customHeight="true" outlineLevel="0" collapsed="false">
      <c r="A427" s="22"/>
      <c r="B427" s="160"/>
      <c r="C427" s="161" t="s">
        <v>881</v>
      </c>
      <c r="D427" s="161" t="s">
        <v>131</v>
      </c>
      <c r="E427" s="162" t="s">
        <v>882</v>
      </c>
      <c r="F427" s="163" t="s">
        <v>880</v>
      </c>
      <c r="G427" s="164" t="s">
        <v>134</v>
      </c>
      <c r="H427" s="165" t="n">
        <v>1</v>
      </c>
      <c r="I427" s="166"/>
      <c r="J427" s="167" t="n">
        <f aca="false">ROUND(I427*H427,2)</f>
        <v>0</v>
      </c>
      <c r="K427" s="163" t="s">
        <v>142</v>
      </c>
      <c r="L427" s="23"/>
      <c r="M427" s="168"/>
      <c r="N427" s="169" t="s">
        <v>39</v>
      </c>
      <c r="O427" s="60"/>
      <c r="P427" s="170" t="n">
        <f aca="false">O427*H427</f>
        <v>0</v>
      </c>
      <c r="Q427" s="170" t="n">
        <v>0</v>
      </c>
      <c r="R427" s="170" t="n">
        <f aca="false">Q427*H427</f>
        <v>0</v>
      </c>
      <c r="S427" s="170" t="n">
        <v>0</v>
      </c>
      <c r="T427" s="171" t="n">
        <f aca="false">S427*H427</f>
        <v>0</v>
      </c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R427" s="172" t="s">
        <v>883</v>
      </c>
      <c r="AT427" s="172" t="s">
        <v>131</v>
      </c>
      <c r="AU427" s="172" t="s">
        <v>81</v>
      </c>
      <c r="AY427" s="3" t="s">
        <v>129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3" t="s">
        <v>79</v>
      </c>
      <c r="BK427" s="173" t="n">
        <f aca="false">ROUND(I427*H427,2)</f>
        <v>0</v>
      </c>
      <c r="BL427" s="3" t="s">
        <v>883</v>
      </c>
      <c r="BM427" s="172" t="s">
        <v>884</v>
      </c>
    </row>
    <row r="428" s="146" customFormat="true" ht="22.8" hidden="false" customHeight="true" outlineLevel="0" collapsed="false">
      <c r="B428" s="147"/>
      <c r="D428" s="148" t="s">
        <v>73</v>
      </c>
      <c r="E428" s="158" t="s">
        <v>885</v>
      </c>
      <c r="F428" s="158" t="s">
        <v>886</v>
      </c>
      <c r="I428" s="150"/>
      <c r="J428" s="159" t="n">
        <f aca="false">BK428</f>
        <v>0</v>
      </c>
      <c r="L428" s="147"/>
      <c r="M428" s="152"/>
      <c r="N428" s="153"/>
      <c r="O428" s="153"/>
      <c r="P428" s="154" t="n">
        <f aca="false">P429</f>
        <v>0</v>
      </c>
      <c r="Q428" s="153"/>
      <c r="R428" s="154" t="n">
        <f aca="false">R429</f>
        <v>0</v>
      </c>
      <c r="S428" s="153"/>
      <c r="T428" s="155" t="n">
        <f aca="false">T429</f>
        <v>0</v>
      </c>
      <c r="AR428" s="148" t="s">
        <v>161</v>
      </c>
      <c r="AT428" s="156" t="s">
        <v>73</v>
      </c>
      <c r="AU428" s="156" t="s">
        <v>79</v>
      </c>
      <c r="AY428" s="148" t="s">
        <v>129</v>
      </c>
      <c r="BK428" s="157" t="n">
        <f aca="false">BK429</f>
        <v>0</v>
      </c>
    </row>
    <row r="429" s="27" customFormat="true" ht="16.5" hidden="false" customHeight="true" outlineLevel="0" collapsed="false">
      <c r="A429" s="22"/>
      <c r="B429" s="160"/>
      <c r="C429" s="161" t="s">
        <v>887</v>
      </c>
      <c r="D429" s="161" t="s">
        <v>131</v>
      </c>
      <c r="E429" s="162" t="s">
        <v>888</v>
      </c>
      <c r="F429" s="163" t="s">
        <v>889</v>
      </c>
      <c r="G429" s="164" t="s">
        <v>134</v>
      </c>
      <c r="H429" s="165" t="n">
        <v>1</v>
      </c>
      <c r="I429" s="166"/>
      <c r="J429" s="167" t="n">
        <f aca="false">ROUND(I429*H429,2)</f>
        <v>0</v>
      </c>
      <c r="K429" s="163" t="s">
        <v>142</v>
      </c>
      <c r="L429" s="23"/>
      <c r="M429" s="168"/>
      <c r="N429" s="169" t="s">
        <v>39</v>
      </c>
      <c r="O429" s="60"/>
      <c r="P429" s="170" t="n">
        <f aca="false">O429*H429</f>
        <v>0</v>
      </c>
      <c r="Q429" s="170" t="n">
        <v>0</v>
      </c>
      <c r="R429" s="170" t="n">
        <f aca="false">Q429*H429</f>
        <v>0</v>
      </c>
      <c r="S429" s="170" t="n">
        <v>0</v>
      </c>
      <c r="T429" s="171" t="n">
        <f aca="false">S429*H429</f>
        <v>0</v>
      </c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R429" s="172" t="s">
        <v>883</v>
      </c>
      <c r="AT429" s="172" t="s">
        <v>131</v>
      </c>
      <c r="AU429" s="172" t="s">
        <v>81</v>
      </c>
      <c r="AY429" s="3" t="s">
        <v>129</v>
      </c>
      <c r="BE429" s="173" t="n">
        <f aca="false">IF(N429="základní",J429,0)</f>
        <v>0</v>
      </c>
      <c r="BF429" s="173" t="n">
        <f aca="false">IF(N429="snížená",J429,0)</f>
        <v>0</v>
      </c>
      <c r="BG429" s="173" t="n">
        <f aca="false">IF(N429="zákl. přenesená",J429,0)</f>
        <v>0</v>
      </c>
      <c r="BH429" s="173" t="n">
        <f aca="false">IF(N429="sníž. přenesená",J429,0)</f>
        <v>0</v>
      </c>
      <c r="BI429" s="173" t="n">
        <f aca="false">IF(N429="nulová",J429,0)</f>
        <v>0</v>
      </c>
      <c r="BJ429" s="3" t="s">
        <v>79</v>
      </c>
      <c r="BK429" s="173" t="n">
        <f aca="false">ROUND(I429*H429,2)</f>
        <v>0</v>
      </c>
      <c r="BL429" s="3" t="s">
        <v>883</v>
      </c>
      <c r="BM429" s="172" t="s">
        <v>890</v>
      </c>
    </row>
    <row r="430" s="146" customFormat="true" ht="22.8" hidden="false" customHeight="true" outlineLevel="0" collapsed="false">
      <c r="B430" s="147"/>
      <c r="D430" s="148" t="s">
        <v>73</v>
      </c>
      <c r="E430" s="158" t="s">
        <v>891</v>
      </c>
      <c r="F430" s="158" t="s">
        <v>892</v>
      </c>
      <c r="I430" s="150"/>
      <c r="J430" s="159" t="n">
        <f aca="false">BK430</f>
        <v>0</v>
      </c>
      <c r="L430" s="147"/>
      <c r="M430" s="152"/>
      <c r="N430" s="153"/>
      <c r="O430" s="153"/>
      <c r="P430" s="154" t="n">
        <f aca="false">P431</f>
        <v>0</v>
      </c>
      <c r="Q430" s="153"/>
      <c r="R430" s="154" t="n">
        <f aca="false">R431</f>
        <v>0</v>
      </c>
      <c r="S430" s="153"/>
      <c r="T430" s="155" t="n">
        <f aca="false">T431</f>
        <v>0</v>
      </c>
      <c r="AR430" s="148" t="s">
        <v>161</v>
      </c>
      <c r="AT430" s="156" t="s">
        <v>73</v>
      </c>
      <c r="AU430" s="156" t="s">
        <v>79</v>
      </c>
      <c r="AY430" s="148" t="s">
        <v>129</v>
      </c>
      <c r="BK430" s="157" t="n">
        <f aca="false">BK431</f>
        <v>0</v>
      </c>
    </row>
    <row r="431" s="27" customFormat="true" ht="16.5" hidden="false" customHeight="true" outlineLevel="0" collapsed="false">
      <c r="A431" s="22"/>
      <c r="B431" s="160"/>
      <c r="C431" s="161" t="s">
        <v>893</v>
      </c>
      <c r="D431" s="161" t="s">
        <v>131</v>
      </c>
      <c r="E431" s="162" t="s">
        <v>894</v>
      </c>
      <c r="F431" s="163" t="s">
        <v>895</v>
      </c>
      <c r="G431" s="164" t="s">
        <v>134</v>
      </c>
      <c r="H431" s="165" t="n">
        <v>1</v>
      </c>
      <c r="I431" s="166"/>
      <c r="J431" s="167" t="n">
        <f aca="false">ROUND(I431*H431,2)</f>
        <v>0</v>
      </c>
      <c r="K431" s="163" t="s">
        <v>142</v>
      </c>
      <c r="L431" s="23"/>
      <c r="M431" s="204"/>
      <c r="N431" s="205" t="s">
        <v>39</v>
      </c>
      <c r="O431" s="206"/>
      <c r="P431" s="207" t="n">
        <f aca="false">O431*H431</f>
        <v>0</v>
      </c>
      <c r="Q431" s="207" t="n">
        <v>0</v>
      </c>
      <c r="R431" s="207" t="n">
        <f aca="false">Q431*H431</f>
        <v>0</v>
      </c>
      <c r="S431" s="207" t="n">
        <v>0</v>
      </c>
      <c r="T431" s="208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883</v>
      </c>
      <c r="AT431" s="172" t="s">
        <v>131</v>
      </c>
      <c r="AU431" s="172" t="s">
        <v>81</v>
      </c>
      <c r="AY431" s="3" t="s">
        <v>129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79</v>
      </c>
      <c r="BK431" s="173" t="n">
        <f aca="false">ROUND(I431*H431,2)</f>
        <v>0</v>
      </c>
      <c r="BL431" s="3" t="s">
        <v>883</v>
      </c>
      <c r="BM431" s="172" t="s">
        <v>896</v>
      </c>
    </row>
    <row r="432" s="27" customFormat="true" ht="6.95" hidden="false" customHeight="true" outlineLevel="0" collapsed="false">
      <c r="A432" s="22"/>
      <c r="B432" s="44"/>
      <c r="C432" s="45"/>
      <c r="D432" s="45"/>
      <c r="E432" s="45"/>
      <c r="F432" s="45"/>
      <c r="G432" s="45"/>
      <c r="H432" s="45"/>
      <c r="I432" s="45"/>
      <c r="J432" s="45"/>
      <c r="K432" s="45"/>
      <c r="L432" s="23"/>
      <c r="M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</row>
  </sheetData>
  <autoFilter ref="C137:K431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LibreOffice/24.8.3.2$Windows_X86_64 LibreOffice_project/48a6bac9e7e268aeb4c3483fcf825c94556d9f92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2024-12-21T16:23:48Z</dcterms:created>
  <dc:creator>DESKTOP-VKVVR07\Eva</dc:creator>
  <dc:description/>
  <dc:language>cs-CZ</dc:language>
  <cp:lastModifiedBy/>
  <dcterms:modified xsi:type="dcterms:W3CDTF">2024-12-21T17:34:09Z</dcterms:modified>
  <cp:revision>1</cp:revision>
  <dc:subject/>
  <dc:title/>
</cp:coreProperties>
</file>