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skStation\Z - AKCE\19-017__UTECHOV_RADNICE\_CD_ODEVZDANI--2024\_DPS_RADNICE_UTECHOV_2019__DODAVATEL--rev24--\_DPS_RADNICE_UTECHOV_VYKAZY_VYMER\"/>
    </mc:Choice>
  </mc:AlternateContent>
  <xr:revisionPtr revIDLastSave="0" documentId="13_ncr:1_{1ED9B7A1-31B9-4595-9DDF-B5BF8C65AC6E}" xr6:coauthVersionLast="47" xr6:coauthVersionMax="47" xr10:uidLastSave="{00000000-0000-0000-0000-000000000000}"/>
  <bookViews>
    <workbookView xWindow="38280" yWindow="-120" windowWidth="29040" windowHeight="15720" activeTab="2" xr2:uid="{00000000-000D-0000-FFFF-FFFF00000000}"/>
  </bookViews>
  <sheets>
    <sheet name="Krycí list" sheetId="5" r:id="rId1"/>
    <sheet name="Rekapitulace" sheetId="6" r:id="rId2"/>
    <sheet name="Položky" sheetId="8" r:id="rId3"/>
  </sheets>
  <externalReferences>
    <externalReference r:id="rId4"/>
    <externalReference r:id="rId5"/>
  </externalReferences>
  <definedNames>
    <definedName name="cisloobjektu" localSheetId="2">'[1]Krycí list'!$A$4</definedName>
    <definedName name="cisloobjektu">'Krycí list'!$A$4</definedName>
    <definedName name="cislostavby" localSheetId="2">'[1]Krycí list'!$A$6</definedName>
    <definedName name="cislostavby">'Krycí list'!$A$6</definedName>
    <definedName name="Datum">'Krycí list'!$B$26</definedName>
    <definedName name="Dil">Rekapitulace!$A$6</definedName>
    <definedName name="Dodavka" localSheetId="2">[1]Rekapitulace!$G$10</definedName>
    <definedName name="Dodavka">Rekapitulace!$G$9</definedName>
    <definedName name="Dodavka0">[2]Položky!#REF!</definedName>
    <definedName name="HSV" localSheetId="2">[1]Rekapitulace!$E$10</definedName>
    <definedName name="HSV">Rekapitulace!$E$9</definedName>
    <definedName name="HSV0">[2]Položky!#REF!</definedName>
    <definedName name="HZS" localSheetId="2">[1]Rekapitulace!$H$10</definedName>
    <definedName name="HZS">Rekapitulace!$H$9</definedName>
    <definedName name="HZS0">[2]Položky!#REF!</definedName>
    <definedName name="JKSO">'Krycí list'!$F$4</definedName>
    <definedName name="MJ">'Krycí list'!$G$4</definedName>
    <definedName name="Mont" localSheetId="2">[1]Rekapitulace!#REF!</definedName>
    <definedName name="Mont">Rekapitulace!#REF!</definedName>
    <definedName name="Montaz0">[2]Položky!#REF!</definedName>
    <definedName name="NazevDilu">Rekapitulace!$B$6</definedName>
    <definedName name="nazevobjektu" localSheetId="2">'[1]Krycí list'!$C$4</definedName>
    <definedName name="nazevobjektu">'Krycí list'!$C$4</definedName>
    <definedName name="nazevstavby" localSheetId="2">'[1]Krycí list'!$C$6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1">Rekapitulace!$A$1:$H$18</definedName>
    <definedName name="PocetMJ" localSheetId="2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2">[1]Rekapitulace!$F$10</definedName>
    <definedName name="PSV">Rekapitulace!$F$9</definedName>
    <definedName name="PSV0">[2]Položky!#REF!</definedName>
    <definedName name="Typ">[2]Položky!#REF!</definedName>
    <definedName name="VRN" localSheetId="2">[1]Rekapitulace!#REF!</definedName>
    <definedName name="VRN">Rekapitulace!#REF!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81029"/>
</workbook>
</file>

<file path=xl/calcChain.xml><?xml version="1.0" encoding="utf-8"?>
<calcChain xmlns="http://schemas.openxmlformats.org/spreadsheetml/2006/main">
  <c r="G134" i="8" l="1"/>
  <c r="G133" i="8"/>
  <c r="G132" i="8"/>
  <c r="G126" i="8" l="1"/>
  <c r="G131" i="8"/>
  <c r="G130" i="8"/>
  <c r="G129" i="8"/>
  <c r="G128" i="8"/>
  <c r="G127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0" i="8"/>
  <c r="G39" i="8"/>
  <c r="G97" i="8" l="1"/>
  <c r="G135" i="8"/>
  <c r="G141" i="8"/>
  <c r="G63" i="8"/>
  <c r="G65" i="8"/>
  <c r="G64" i="8"/>
  <c r="G61" i="8" l="1"/>
  <c r="G57" i="8"/>
  <c r="G53" i="8"/>
  <c r="G49" i="8"/>
  <c r="G45" i="8"/>
  <c r="G66" i="8"/>
  <c r="G62" i="8"/>
  <c r="G60" i="8"/>
  <c r="G59" i="8"/>
  <c r="G58" i="8"/>
  <c r="G56" i="8"/>
  <c r="G55" i="8"/>
  <c r="G54" i="8"/>
  <c r="G52" i="8"/>
  <c r="G51" i="8"/>
  <c r="G50" i="8"/>
  <c r="G48" i="8"/>
  <c r="G47" i="8"/>
  <c r="G46" i="8"/>
  <c r="G44" i="8"/>
  <c r="G43" i="8"/>
  <c r="G34" i="8"/>
  <c r="G147" i="8"/>
  <c r="G40" i="8"/>
  <c r="G35" i="8"/>
  <c r="G36" i="8"/>
  <c r="G38" i="8" l="1"/>
  <c r="G27" i="8"/>
  <c r="G23" i="8"/>
  <c r="G21" i="8"/>
  <c r="B149" i="8" l="1"/>
  <c r="G148" i="8"/>
  <c r="G149" i="8" s="1"/>
  <c r="B145" i="8"/>
  <c r="G144" i="8"/>
  <c r="G145" i="8" s="1"/>
  <c r="B142" i="8"/>
  <c r="G140" i="8"/>
  <c r="G139" i="8"/>
  <c r="G138" i="8"/>
  <c r="G137" i="8"/>
  <c r="G74" i="8"/>
  <c r="G73" i="8"/>
  <c r="G72" i="8"/>
  <c r="G71" i="8"/>
  <c r="G69" i="8"/>
  <c r="G68" i="8"/>
  <c r="G67" i="8"/>
  <c r="G42" i="8"/>
  <c r="G41" i="8"/>
  <c r="G37" i="8"/>
  <c r="G33" i="8"/>
  <c r="G32" i="8"/>
  <c r="G31" i="8"/>
  <c r="G30" i="8"/>
  <c r="G29" i="8"/>
  <c r="G28" i="8"/>
  <c r="G26" i="8"/>
  <c r="G25" i="8"/>
  <c r="G24" i="8"/>
  <c r="G22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75" i="8" l="1"/>
  <c r="G142" i="8"/>
  <c r="G150" i="8" l="1"/>
  <c r="C16" i="5"/>
  <c r="B7" i="6"/>
  <c r="A7" i="6"/>
  <c r="C2" i="6"/>
  <c r="C1" i="6"/>
  <c r="F31" i="5"/>
  <c r="G8" i="5"/>
  <c r="G7" i="6" l="1"/>
  <c r="H9" i="6" s="1"/>
  <c r="C20" i="5" s="1"/>
  <c r="F9" i="6"/>
  <c r="C17" i="5" s="1"/>
  <c r="G9" i="6"/>
  <c r="H16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<sst xmlns="http://schemas.openxmlformats.org/spreadsheetml/2006/main" count="623" uniqueCount="293">
  <si>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</si>
  <si>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</si>
  <si>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</si>
  <si>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</si>
  <si>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</si>
  <si>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</si>
  <si>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</si>
  <si>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</si>
  <si>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</si>
  <si>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</si>
  <si>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</si>
  <si>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</si>
  <si>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</si>
  <si>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</si>
  <si>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Dodávky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</si>
  <si>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</si>
  <si>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</si>
  <si>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</si>
  <si>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</si>
  <si>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</si>
  <si>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</si>
  <si>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</si>
  <si>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</si>
  <si>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</si>
  <si>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</si>
  <si>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</si>
  <si>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20.</t>
  </si>
  <si>
    <t>25.</t>
  </si>
  <si>
    <t>37.</t>
  </si>
  <si>
    <t>38.</t>
  </si>
  <si>
    <t>40.</t>
  </si>
  <si>
    <t>41.</t>
  </si>
  <si>
    <t>vlastní</t>
  </si>
  <si>
    <t>Vlastní</t>
  </si>
  <si>
    <t>Vlasrní</t>
  </si>
  <si>
    <t xml:space="preserve">Krabice přístrojová KP 68, KZ 3, bez zapojení </t>
  </si>
  <si>
    <t xml:space="preserve">Krabice odbočná KR 68, se zapojením-kruhová </t>
  </si>
  <si>
    <t xml:space="preserve">Krabice odbočná KR 97, se zapojením-kruhová 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</si>
  <si>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</si>
  <si>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</si>
  <si>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</si>
  <si>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EKV Přípojnice</t>
  </si>
  <si>
    <t>Požární příchytka dvojitá</t>
  </si>
  <si>
    <t xml:space="preserve">Kabel CYKY-m 750 V 2 x 1,5 mm2 volně uložený 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</si>
  <si>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</si>
  <si>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</si>
  <si>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</si>
  <si>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</si>
  <si>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</si>
  <si>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</si>
  <si>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</si>
  <si>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</si>
  <si>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</si>
  <si>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</si>
  <si>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</si>
  <si>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</si>
  <si>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</si>
  <si>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</si>
  <si>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</si>
  <si>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</si>
  <si>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</si>
  <si>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"DODÁVKY" CELKEM</t>
  </si>
  <si>
    <t>"DEMONTÁŽE" CELKEM</t>
  </si>
  <si>
    <t>"POMOCNÉ PRÁCE" CELKEM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</si>
  <si>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</si>
  <si>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</si>
  <si>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</si>
  <si>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</si>
  <si>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</si>
  <si>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</si>
  <si>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</si>
  <si>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</si>
  <si>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</si>
  <si>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</si>
  <si>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</si>
  <si>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</si>
  <si>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</si>
  <si>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</si>
  <si>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</si>
  <si>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</si>
  <si>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</si>
  <si>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</si>
  <si>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</si>
  <si>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</si>
  <si>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</si>
  <si>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</si>
  <si>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</si>
  <si>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</si>
  <si>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</si>
  <si>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</si>
  <si>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</si>
  <si>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</si>
  <si>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</si>
  <si>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</si>
  <si>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</si>
  <si>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</si>
  <si>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</si>
  <si>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</si>
  <si>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</si>
  <si>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</si>
  <si>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</si>
  <si>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</si>
  <si>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</si>
  <si>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</si>
  <si>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</si>
  <si>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</si>
  <si>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</si>
  <si>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</si>
  <si>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</si>
  <si>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</si>
  <si>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</si>
  <si>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</si>
  <si>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</si>
  <si>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</si>
  <si>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</si>
  <si>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</si>
  <si>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</si>
  <si>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</si>
  <si>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</si>
  <si>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</si>
  <si>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</si>
  <si>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</si>
  <si>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Kabelový žlab125/50 vč.konstrukce</t>
  </si>
  <si>
    <t>23.</t>
  </si>
  <si>
    <t>29.</t>
  </si>
  <si>
    <t>44.</t>
  </si>
  <si>
    <t>Spínač vestavný jednopól.- řaz. 1, obyč.prostředí , 230V/10A</t>
  </si>
  <si>
    <t>Spínač nástěnný - řaz. 3, IP54 , 400V/25A</t>
  </si>
  <si>
    <t>9.</t>
  </si>
  <si>
    <t>10.</t>
  </si>
  <si>
    <t>14.</t>
  </si>
  <si>
    <t>17.</t>
  </si>
  <si>
    <t>18.</t>
  </si>
  <si>
    <t>22.</t>
  </si>
  <si>
    <t>26.</t>
  </si>
  <si>
    <t>27.</t>
  </si>
  <si>
    <t>32.</t>
  </si>
  <si>
    <t>33.</t>
  </si>
  <si>
    <t>43.</t>
  </si>
  <si>
    <t>36.</t>
  </si>
  <si>
    <t>Dodávka + montáž</t>
  </si>
  <si>
    <t xml:space="preserve">Vodič CYY 6 mm2 pevně uložený </t>
  </si>
  <si>
    <t>Vedení jímací AlMgSi 8 vč podpěr</t>
  </si>
  <si>
    <t>Svorka hromosvodová do dvou šroubů</t>
  </si>
  <si>
    <t>Svorka hromosvodová nad dva šrouby</t>
  </si>
  <si>
    <t>Jímací tyč vč uchycení 1,5m</t>
  </si>
  <si>
    <t>Ochranný úhelník komplet</t>
  </si>
  <si>
    <t>Revize 30hod/320Kč</t>
  </si>
  <si>
    <t>Spínač vestavný jednopól.- řaz. 5, obyč.prostředí , 230V/10A</t>
  </si>
  <si>
    <t>Tlačítkový ovladač s orientací 230V/10A</t>
  </si>
  <si>
    <t>Zásuvka ,  230V/16A, IP20</t>
  </si>
  <si>
    <t>Zásuvka ,  230V/16A, IP20, T3</t>
  </si>
  <si>
    <t>16.</t>
  </si>
  <si>
    <t>15.</t>
  </si>
  <si>
    <t>28.</t>
  </si>
  <si>
    <t>34.</t>
  </si>
  <si>
    <t>35.</t>
  </si>
  <si>
    <t>39.</t>
  </si>
  <si>
    <t>45.</t>
  </si>
  <si>
    <t>Tlačítkový ovladač  230V/10A</t>
  </si>
  <si>
    <t>Sada přivolání pomoci invalidů</t>
  </si>
  <si>
    <t>Kabelový žlab50/50 vč.konstrukce</t>
  </si>
  <si>
    <t xml:space="preserve">Kabel CYKY-m 750 V 5 x 16mm2 volně uložený </t>
  </si>
  <si>
    <t xml:space="preserve">Kabel CYKY-m 750 V 5 x 2,5 mm2 volně uložený </t>
  </si>
  <si>
    <t>19.</t>
  </si>
  <si>
    <t>21.</t>
  </si>
  <si>
    <t>24.</t>
  </si>
  <si>
    <t>30.</t>
  </si>
  <si>
    <t>31.</t>
  </si>
  <si>
    <t>42.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</si>
  <si>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</si>
  <si>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</si>
  <si>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</si>
  <si>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</si>
  <si>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</si>
  <si>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</si>
  <si>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</si>
  <si>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</si>
  <si>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</si>
  <si>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 xml:space="preserve">Kabel CYKY-m 750 V 5 x 10mm2 volně uložený </t>
  </si>
  <si>
    <t>Rozvaděč RE viz výkres 06</t>
  </si>
  <si>
    <t xml:space="preserve">Kabel CYKY-m 750 V 5 x 4mm2 volně uložený 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</si>
  <si>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</si>
  <si>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</si>
  <si>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</si>
  <si>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</si>
  <si>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</si>
  <si>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</si>
  <si>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</si>
  <si>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</si>
  <si>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</si>
  <si>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</si>
  <si>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</si>
  <si>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</si>
  <si>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</si>
  <si>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</si>
  <si>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 xml:space="preserve">D1.4.4- Elektroinstalace </t>
  </si>
  <si>
    <t>Novostavba radnice Útěchov u Brna</t>
  </si>
  <si>
    <t>Sada domácí telefon audio, 1 vchody, 5 telefonů vč zdroje</t>
  </si>
  <si>
    <t xml:space="preserve">Kabel JYTY-m 750 V 2 x 1 mm2 volně uložený </t>
  </si>
  <si>
    <t xml:space="preserve">Kabel JYTY-m 750 V 5 x 1 mm2 volně uložený </t>
  </si>
  <si>
    <t xml:space="preserve">Ukončení vodičů v rozvaděči + zapojení do 16 mm2 </t>
  </si>
  <si>
    <t>Rozvaděč R1 viz výkres 07</t>
  </si>
  <si>
    <t>Základ pro stožárky</t>
  </si>
  <si>
    <t>EXT4 - Viz kniha svítidel</t>
  </si>
  <si>
    <t>EXT4.p - Viz kniha svítidel</t>
  </si>
  <si>
    <t>AS - Viz kniha svítidel</t>
  </si>
  <si>
    <t>A1S - Viz kniha svítidel</t>
  </si>
  <si>
    <t>BS - Viz kniha svítidel</t>
  </si>
  <si>
    <t>B1S - Viz kniha svítidel</t>
  </si>
  <si>
    <t>CS - Viz kniha svítidel</t>
  </si>
  <si>
    <t>C - Viz kniha svítidel</t>
  </si>
  <si>
    <t>E - Viz kniha svítidel</t>
  </si>
  <si>
    <t>E1 - Viz kniha svítidel</t>
  </si>
  <si>
    <t>F - Viz kniha svítidel</t>
  </si>
  <si>
    <t>F1 - Viz kniha svítidel</t>
  </si>
  <si>
    <t>GS - Viz kniha svítidel</t>
  </si>
  <si>
    <t>GS.p - Viz kniha svítidel</t>
  </si>
  <si>
    <t>H - Viz kniha svítidel</t>
  </si>
  <si>
    <t>N - Viz kniha svítidel</t>
  </si>
  <si>
    <t>N.p - Viz kniha svítidel</t>
  </si>
  <si>
    <t>N1 - Viz kniha svítidel</t>
  </si>
  <si>
    <t>N2 - Viz kniha svítidel</t>
  </si>
  <si>
    <t>N3 - Viz kniha svítidel</t>
  </si>
  <si>
    <t>EXT1 - Viz kniha svítidel</t>
  </si>
  <si>
    <t>EXT1.p - Viz kniha svítidel</t>
  </si>
  <si>
    <t>EXT2 - Viz kniha svítidel</t>
  </si>
  <si>
    <t>EXT2.p - Viz kniha svítidel</t>
  </si>
  <si>
    <t>RP-S Recyklační poplatek malé svítidlo</t>
  </si>
  <si>
    <t>RP-S recyklační poplatek velké svítidlo</t>
  </si>
  <si>
    <t>Vedení zemnící FeZn 30/4</t>
  </si>
  <si>
    <t>Rozvodný panel  6 x 230 V, 3m s vaničkou 1,5U, přep. ochrana</t>
  </si>
  <si>
    <t xml:space="preserve">Patch cord UTP 1m, Cat.6, RJ45-RJ45, LSZH, </t>
  </si>
  <si>
    <t xml:space="preserve">SC-SC, optická spojka pro opt. kon. SC MM, </t>
  </si>
  <si>
    <t>sestava</t>
  </si>
  <si>
    <t>Smrštitelná trubička na ochranu sváru 60mm</t>
  </si>
  <si>
    <t>RAX-D1-X44-X3 vertikální vyvazovací kovové oko 40x40</t>
  </si>
  <si>
    <t>RAX-UP-450-A3 Polička pevná s perforací 1U/450mm 80kg</t>
  </si>
  <si>
    <t>RAX-VP-X02-A1, 19"vyvazovací panel 1U jednostranná plast. lišta</t>
  </si>
  <si>
    <t xml:space="preserve">Patch Panel 48 port UTP Cat.6 1U, management, </t>
  </si>
  <si>
    <t xml:space="preserve">Keystone RJ45, Cat.6, UTP, </t>
  </si>
  <si>
    <t xml:space="preserve">UTP Cat.6 PVC, 4pár, drát, 23 AWG, </t>
  </si>
  <si>
    <t>AT-SPSX 1000Base-SX, MM, 850nm</t>
  </si>
  <si>
    <t>Anténa WiFi</t>
  </si>
  <si>
    <t>Trubka flexi 23mm pod omítku</t>
  </si>
  <si>
    <t>IT</t>
  </si>
  <si>
    <t>Klávesnice LCD</t>
  </si>
  <si>
    <t>AKU 18-12 - akumulátor 12V/18 Ah, 181x76x167 mm, 6,2 kg</t>
  </si>
  <si>
    <t>Deska expandéru pro 5 vstupů/výstupů, sběrnice KS-BUS</t>
  </si>
  <si>
    <t>AKU 1.3-6 - akumulátor 6V/1,3 Ah, 97x24x52 mm, 0,3 kg</t>
  </si>
  <si>
    <t>Designový PIR detektor 12m</t>
  </si>
  <si>
    <t>Pomocný zdroj</t>
  </si>
  <si>
    <t>Bílý povrchový magnetický kontakt, 54x13x13 mm, NBÚ-D</t>
  </si>
  <si>
    <t xml:space="preserve">Svítidlo signalizační </t>
  </si>
  <si>
    <t>Zámek dveří elektrický</t>
  </si>
  <si>
    <t>Instalační krabice,5 šroubovacích svorek+T,78x24x22mm</t>
  </si>
  <si>
    <t>FI-H04, stíněný čtyřžilový kabel pro EZS</t>
  </si>
  <si>
    <t>FI-H06, stíněný šestižilový kabel pro EZS</t>
  </si>
  <si>
    <t>EZS</t>
  </si>
  <si>
    <t>"IT" CELKEM</t>
  </si>
  <si>
    <t>"EZS" CELKEM</t>
  </si>
  <si>
    <t>"ELEKTRO " CELKEM</t>
  </si>
  <si>
    <t>Designový detektor tříštění skla</t>
  </si>
  <si>
    <t>FPC opt.vana pro 24xSC,LC-DUPLEX;vyvázání+držák svárů,</t>
  </si>
  <si>
    <t>Relé</t>
  </si>
  <si>
    <t>vent. jednotka,4x ventilátor,termostat,spodní-horní</t>
  </si>
  <si>
    <t>50/125um, 1m, 900um, LSZH, + Optické patch cordy</t>
  </si>
  <si>
    <t xml:space="preserve">19" datový rozvaděč </t>
  </si>
  <si>
    <t xml:space="preserve">80x80/45x45mm, </t>
  </si>
  <si>
    <t xml:space="preserve">module 22,5x45mm, </t>
  </si>
  <si>
    <t xml:space="preserve">SWI AT-FS750/48 L2 Smart 48x10/100TX +2xSFP </t>
  </si>
  <si>
    <t>Ústředna 128-IP, deska ústředny, 10 zón, max. 128 zón,20 pods.</t>
  </si>
  <si>
    <t>Set ústředny 128-IP s příslušenstvím</t>
  </si>
  <si>
    <t xml:space="preserve">Ústředna napájecí zdroj 12 VDC - 3A pro ústřednu </t>
  </si>
  <si>
    <t>Ústředna bílý plech. box 325 x 400 x 90mm,pro  48 a 128</t>
  </si>
  <si>
    <t>Ústředna, systémová klávesnice, audio, RFID čtečka, 4 barvy</t>
  </si>
  <si>
    <t>Ústředna, deska expandéru pro 5 vstupů/výstupů, sběrnice KS-BUS</t>
  </si>
  <si>
    <t>Ústředna, venkovní IP65 čtečka černá, nástěnná montáž, 2m kabel</t>
  </si>
  <si>
    <t>Ústředna pro ovládání scénářů systému</t>
  </si>
  <si>
    <t>Ústředna, venkovní siréna bílá s modrou optickou částí, KS-BUS</t>
  </si>
  <si>
    <t>Ústředna akumulátor 6 VDC - 1,2Ah pro venkovní sirénu</t>
  </si>
  <si>
    <t xml:space="preserve">Ústředna - plastový box pro komunikátor, vhodný i pro 2x </t>
  </si>
  <si>
    <t>Ústředna, deska GSM/GPRS komunik. , 2x SIM,audio</t>
  </si>
  <si>
    <t>Ústředna - externí anténa s 30cm kablíkem</t>
  </si>
  <si>
    <t>zadní distanční díl klávesnice pro nástěnnou montáž</t>
  </si>
  <si>
    <t>relé, deska expandéru s 10 relé 12V/1A, sběrnice KS-BUS</t>
  </si>
  <si>
    <t>plastový box pro komunikátor, vhodný i pro 2x auxi</t>
  </si>
  <si>
    <t>LCD klávesnice s dotykovými tlačítky, bílá, čtečka</t>
  </si>
  <si>
    <t>venkovní siréna bílá s modrou optickou částí, KS-BUS</t>
  </si>
  <si>
    <t>vnitřní opticko-akustická siréna, na sběrn. KS-BUS</t>
  </si>
  <si>
    <t xml:space="preserve">Akumulátor 7,4 VDC - 850 mAh pro vnitřní sirénu </t>
  </si>
  <si>
    <t>FTP Cat.5e LSZH, 4pár, drát, 24 AWG</t>
  </si>
  <si>
    <t>programovací software ústředny včetně 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</si>
</sst>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#,##0\ &quot;Kč&quot;"/>
    <numFmt numFmtId="166" formatCode="0.0"/>
    <numFmt numFmtId="167" formatCode="#,##0.00\ _K_č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  <charset val="238"/>
    </font>
    <font>
      <u/>
      <sz val="9"/>
      <color theme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5" fillId="0" borderId="0"/>
    <xf numFmtId="0" fontId="7" fillId="0" borderId="0"/>
    <xf numFmtId="0" fontId="10" fillId="0" borderId="0"/>
    <xf numFmtId="0" fontId="3" fillId="0" borderId="0"/>
    <xf numFmtId="0" fontId="1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3" applyFont="1" applyAlignment="1">
      <alignment horizontal="centerContinuous"/>
    </xf>
    <xf numFmtId="0" fontId="10" fillId="0" borderId="0" xfId="3" applyAlignment="1">
      <alignment horizontal="centerContinuous"/>
    </xf>
    <xf numFmtId="0" fontId="10" fillId="0" borderId="0" xfId="3"/>
    <xf numFmtId="0" fontId="10" fillId="0" borderId="38" xfId="3" applyBorder="1"/>
    <xf numFmtId="0" fontId="10" fillId="0" borderId="39" xfId="3" applyBorder="1"/>
    <xf numFmtId="0" fontId="10" fillId="0" borderId="40" xfId="3" applyBorder="1"/>
    <xf numFmtId="49" fontId="12" fillId="6" borderId="41" xfId="3" applyNumberFormat="1" applyFont="1" applyFill="1" applyBorder="1"/>
    <xf numFmtId="0" fontId="13" fillId="6" borderId="0" xfId="3" applyFont="1" applyFill="1"/>
    <xf numFmtId="0" fontId="10" fillId="6" borderId="0" xfId="3" applyFill="1"/>
    <xf numFmtId="0" fontId="10" fillId="0" borderId="42" xfId="3" applyBorder="1"/>
    <xf numFmtId="0" fontId="10" fillId="0" borderId="43" xfId="3" applyBorder="1"/>
    <xf numFmtId="0" fontId="10" fillId="0" borderId="44" xfId="3" applyBorder="1"/>
    <xf numFmtId="0" fontId="10" fillId="0" borderId="16" xfId="3" applyBorder="1"/>
    <xf numFmtId="0" fontId="10" fillId="0" borderId="45" xfId="3" applyBorder="1"/>
    <xf numFmtId="49" fontId="10" fillId="0" borderId="25" xfId="3" applyNumberFormat="1" applyBorder="1" applyAlignment="1">
      <alignment horizontal="left"/>
    </xf>
    <xf numFmtId="3" fontId="10" fillId="0" borderId="45" xfId="3" applyNumberFormat="1" applyBorder="1"/>
    <xf numFmtId="0" fontId="10" fillId="0" borderId="47" xfId="3" applyBorder="1"/>
    <xf numFmtId="0" fontId="10" fillId="0" borderId="46" xfId="3" applyBorder="1"/>
    <xf numFmtId="0" fontId="10" fillId="0" borderId="15" xfId="3" applyBorder="1"/>
    <xf numFmtId="0" fontId="10" fillId="0" borderId="48" xfId="3" applyBorder="1"/>
    <xf numFmtId="0" fontId="10" fillId="0" borderId="41" xfId="3" applyBorder="1"/>
    <xf numFmtId="0" fontId="10" fillId="0" borderId="25" xfId="3" applyBorder="1"/>
    <xf numFmtId="3" fontId="10" fillId="0" borderId="0" xfId="3" applyNumberFormat="1"/>
    <xf numFmtId="0" fontId="16" fillId="0" borderId="52" xfId="3" applyFont="1" applyBorder="1" applyAlignment="1">
      <alignment horizontal="centerContinuous" vertical="center"/>
    </xf>
    <xf numFmtId="0" fontId="10" fillId="0" borderId="52" xfId="3" applyBorder="1" applyAlignment="1">
      <alignment horizontal="centerContinuous" vertical="center"/>
    </xf>
    <xf numFmtId="0" fontId="10" fillId="0" borderId="53" xfId="3" applyBorder="1" applyAlignment="1">
      <alignment horizontal="centerContinuous" vertical="center"/>
    </xf>
    <xf numFmtId="0" fontId="15" fillId="0" borderId="54" xfId="3" applyFont="1" applyBorder="1" applyAlignment="1">
      <alignment horizontal="left"/>
    </xf>
    <xf numFmtId="0" fontId="10" fillId="0" borderId="56" xfId="3" applyBorder="1" applyAlignment="1">
      <alignment horizontal="centerContinuous"/>
    </xf>
    <xf numFmtId="0" fontId="15" fillId="0" borderId="55" xfId="3" applyFont="1" applyBorder="1" applyAlignment="1">
      <alignment horizontal="centerContinuous"/>
    </xf>
    <xf numFmtId="0" fontId="10" fillId="0" borderId="55" xfId="3" applyBorder="1" applyAlignment="1">
      <alignment horizontal="centerContinuous"/>
    </xf>
    <xf numFmtId="3" fontId="10" fillId="0" borderId="11" xfId="3" applyNumberFormat="1" applyBorder="1"/>
    <xf numFmtId="0" fontId="10" fillId="0" borderId="58" xfId="3" applyBorder="1"/>
    <xf numFmtId="3" fontId="10" fillId="0" borderId="59" xfId="3" applyNumberFormat="1" applyBorder="1"/>
    <xf numFmtId="0" fontId="10" fillId="0" borderId="60" xfId="3" applyBorder="1"/>
    <xf numFmtId="3" fontId="10" fillId="0" borderId="46" xfId="3" applyNumberFormat="1" applyBorder="1"/>
    <xf numFmtId="0" fontId="10" fillId="0" borderId="9" xfId="3" applyBorder="1"/>
    <xf numFmtId="0" fontId="10" fillId="0" borderId="61" xfId="3" applyBorder="1"/>
    <xf numFmtId="0" fontId="9" fillId="0" borderId="47" xfId="3" applyFont="1" applyBorder="1"/>
    <xf numFmtId="3" fontId="10" fillId="0" borderId="10" xfId="3" applyNumberFormat="1" applyBorder="1"/>
    <xf numFmtId="0" fontId="10" fillId="0" borderId="62" xfId="3" applyBorder="1"/>
    <xf numFmtId="3" fontId="10" fillId="0" borderId="63" xfId="3" applyNumberFormat="1" applyBorder="1"/>
    <xf numFmtId="0" fontId="10" fillId="0" borderId="7" xfId="3" applyBorder="1"/>
    <xf numFmtId="0" fontId="10" fillId="0" borderId="37" xfId="3" applyBorder="1"/>
    <xf numFmtId="0" fontId="10" fillId="0" borderId="16" xfId="3" applyBorder="1" applyAlignment="1">
      <alignment horizontal="right"/>
    </xf>
    <xf numFmtId="165" fontId="10" fillId="0" borderId="46" xfId="3" applyNumberFormat="1" applyBorder="1"/>
    <xf numFmtId="165" fontId="10" fillId="0" borderId="0" xfId="3" applyNumberFormat="1"/>
    <xf numFmtId="0" fontId="16" fillId="0" borderId="62" xfId="3" applyFont="1" applyBorder="1"/>
    <xf numFmtId="0" fontId="16" fillId="0" borderId="63" xfId="3" applyFont="1" applyBorder="1"/>
    <xf numFmtId="0" fontId="16" fillId="0" borderId="13" xfId="3" applyFont="1" applyBorder="1"/>
    <xf numFmtId="165" fontId="16" fillId="0" borderId="63" xfId="3" applyNumberFormat="1" applyFont="1" applyBorder="1"/>
    <xf numFmtId="0" fontId="16" fillId="0" borderId="64" xfId="3" applyFont="1" applyBorder="1"/>
    <xf numFmtId="0" fontId="16" fillId="0" borderId="0" xfId="3" applyFont="1"/>
    <xf numFmtId="0" fontId="10" fillId="0" borderId="0" xfId="3" applyAlignment="1">
      <alignment vertical="justify"/>
    </xf>
    <xf numFmtId="0" fontId="13" fillId="0" borderId="67" xfId="1" applyFont="1" applyBorder="1"/>
    <xf numFmtId="0" fontId="5" fillId="0" borderId="67" xfId="1" applyBorder="1"/>
    <xf numFmtId="0" fontId="5" fillId="0" borderId="67" xfId="1" applyBorder="1" applyAlignment="1">
      <alignment horizontal="right"/>
    </xf>
    <xf numFmtId="0" fontId="10" fillId="0" borderId="68" xfId="3" applyBorder="1"/>
    <xf numFmtId="0" fontId="13" fillId="0" borderId="71" xfId="1" applyFont="1" applyBorder="1"/>
    <xf numFmtId="0" fontId="5" fillId="0" borderId="71" xfId="1" applyBorder="1"/>
    <xf numFmtId="0" fontId="5" fillId="0" borderId="71" xfId="1" applyBorder="1" applyAlignment="1">
      <alignment horizontal="right"/>
    </xf>
    <xf numFmtId="49" fontId="11" fillId="0" borderId="0" xfId="3" applyNumberFormat="1" applyFont="1" applyAlignment="1">
      <alignment horizontal="centerContinuous"/>
    </xf>
    <xf numFmtId="49" fontId="15" fillId="0" borderId="54" xfId="3" applyNumberFormat="1" applyFont="1" applyBorder="1"/>
    <xf numFmtId="0" fontId="15" fillId="0" borderId="55" xfId="3" applyFont="1" applyBorder="1"/>
    <xf numFmtId="0" fontId="15" fillId="0" borderId="56" xfId="3" applyFont="1" applyBorder="1"/>
    <xf numFmtId="0" fontId="15" fillId="0" borderId="33" xfId="3" applyFont="1" applyBorder="1"/>
    <xf numFmtId="0" fontId="15" fillId="0" borderId="31" xfId="3" applyFont="1" applyBorder="1"/>
    <xf numFmtId="0" fontId="15" fillId="0" borderId="32" xfId="3" applyFont="1" applyBorder="1"/>
    <xf numFmtId="49" fontId="8" fillId="0" borderId="41" xfId="3" applyNumberFormat="1" applyFont="1" applyBorder="1"/>
    <xf numFmtId="0" fontId="8" fillId="0" borderId="0" xfId="3" applyFont="1"/>
    <xf numFmtId="3" fontId="9" fillId="0" borderId="42" xfId="3" applyNumberFormat="1" applyFont="1" applyBorder="1"/>
    <xf numFmtId="3" fontId="9" fillId="0" borderId="24" xfId="3" applyNumberFormat="1" applyFont="1" applyBorder="1"/>
    <xf numFmtId="3" fontId="9" fillId="0" borderId="21" xfId="3" applyNumberFormat="1" applyFont="1" applyBorder="1"/>
    <xf numFmtId="3" fontId="9" fillId="0" borderId="23" xfId="3" applyNumberFormat="1" applyFont="1" applyBorder="1"/>
    <xf numFmtId="0" fontId="15" fillId="0" borderId="54" xfId="3" applyFont="1" applyBorder="1"/>
    <xf numFmtId="3" fontId="15" fillId="0" borderId="56" xfId="3" applyNumberFormat="1" applyFont="1" applyBorder="1"/>
    <xf numFmtId="3" fontId="15" fillId="0" borderId="33" xfId="3" applyNumberFormat="1" applyFont="1" applyBorder="1"/>
    <xf numFmtId="3" fontId="15" fillId="0" borderId="31" xfId="3" applyNumberFormat="1" applyFont="1" applyBorder="1"/>
    <xf numFmtId="3" fontId="15" fillId="0" borderId="32" xfId="3" applyNumberFormat="1" applyFont="1" applyBorder="1"/>
    <xf numFmtId="0" fontId="15" fillId="0" borderId="0" xfId="3" applyFont="1"/>
    <xf numFmtId="3" fontId="11" fillId="0" borderId="0" xfId="3" applyNumberFormat="1" applyFont="1" applyAlignment="1">
      <alignment horizontal="centerContinuous"/>
    </xf>
    <xf numFmtId="0" fontId="17" fillId="0" borderId="58" xfId="3" applyFont="1" applyBorder="1"/>
    <xf numFmtId="0" fontId="17" fillId="0" borderId="59" xfId="3" applyFont="1" applyBorder="1"/>
    <xf numFmtId="0" fontId="10" fillId="0" borderId="73" xfId="3" applyBorder="1"/>
    <xf numFmtId="0" fontId="17" fillId="0" borderId="26" xfId="3" applyFont="1" applyBorder="1" applyAlignment="1">
      <alignment horizontal="right"/>
    </xf>
    <xf numFmtId="0" fontId="17" fillId="0" borderId="59" xfId="3" applyFont="1" applyBorder="1" applyAlignment="1">
      <alignment horizontal="right"/>
    </xf>
    <xf numFmtId="0" fontId="17" fillId="0" borderId="60" xfId="3" applyFont="1" applyBorder="1" applyAlignment="1">
      <alignment horizontal="center"/>
    </xf>
    <xf numFmtId="4" fontId="18" fillId="0" borderId="73" xfId="3" applyNumberFormat="1" applyFont="1" applyBorder="1" applyAlignment="1">
      <alignment horizontal="right"/>
    </xf>
    <xf numFmtId="0" fontId="9" fillId="0" borderId="61" xfId="3" applyFont="1" applyBorder="1"/>
    <xf numFmtId="0" fontId="9" fillId="0" borderId="49" xfId="3" applyFont="1" applyBorder="1"/>
    <xf numFmtId="0" fontId="9" fillId="0" borderId="50" xfId="3" applyFont="1" applyBorder="1"/>
    <xf numFmtId="3" fontId="9" fillId="0" borderId="29" xfId="3" applyNumberFormat="1" applyFont="1" applyBorder="1" applyAlignment="1">
      <alignment horizontal="right"/>
    </xf>
    <xf numFmtId="166" fontId="9" fillId="0" borderId="2" xfId="3" applyNumberFormat="1" applyFont="1" applyBorder="1" applyAlignment="1">
      <alignment horizontal="right"/>
    </xf>
    <xf numFmtId="3" fontId="9" fillId="0" borderId="8" xfId="3" applyNumberFormat="1" applyFont="1" applyBorder="1" applyAlignment="1">
      <alignment horizontal="right"/>
    </xf>
    <xf numFmtId="0" fontId="15" fillId="0" borderId="63" xfId="3" applyFont="1" applyBorder="1"/>
    <xf numFmtId="0" fontId="10" fillId="0" borderId="63" xfId="3" applyBorder="1"/>
    <xf numFmtId="4" fontId="10" fillId="0" borderId="74" xfId="3" applyNumberFormat="1" applyBorder="1"/>
    <xf numFmtId="4" fontId="10" fillId="0" borderId="62" xfId="3" applyNumberFormat="1" applyBorder="1"/>
    <xf numFmtId="4" fontId="10" fillId="0" borderId="63" xfId="3" applyNumberFormat="1" applyBorder="1"/>
    <xf numFmtId="3" fontId="8" fillId="0" borderId="0" xfId="3" applyNumberFormat="1" applyFont="1"/>
    <xf numFmtId="4" fontId="8" fillId="0" borderId="0" xfId="3" applyNumberFormat="1" applyFont="1"/>
    <xf numFmtId="4" fontId="10" fillId="0" borderId="0" xfId="3" applyNumberFormat="1"/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3" fontId="15" fillId="0" borderId="74" xfId="3" applyNumberFormat="1" applyFont="1" applyBorder="1" applyAlignment="1">
      <alignment horizontal="right"/>
    </xf>
    <xf numFmtId="0" fontId="6" fillId="0" borderId="0" xfId="3" applyFont="1" applyAlignment="1">
      <alignment vertical="top"/>
    </xf>
    <xf numFmtId="0" fontId="17" fillId="0" borderId="0" xfId="3" applyFont="1"/>
    <xf numFmtId="0" fontId="11" fillId="0" borderId="43" xfId="3" applyFont="1" applyBorder="1" applyAlignment="1">
      <alignment horizontal="centerContinuous" vertical="center"/>
    </xf>
    <xf numFmtId="0" fontId="10" fillId="0" borderId="34" xfId="3" applyBorder="1"/>
    <xf numFmtId="49" fontId="10" fillId="6" borderId="57" xfId="3" applyNumberFormat="1" applyFill="1" applyBorder="1"/>
    <xf numFmtId="0" fontId="10" fillId="0" borderId="83" xfId="3" applyBorder="1"/>
    <xf numFmtId="0" fontId="16" fillId="0" borderId="51" xfId="3" applyFont="1" applyBorder="1" applyAlignment="1">
      <alignment horizontal="centerContinuous" vertical="center"/>
    </xf>
    <xf numFmtId="0" fontId="10" fillId="0" borderId="54" xfId="3" applyBorder="1" applyAlignment="1">
      <alignment horizontal="left"/>
    </xf>
    <xf numFmtId="0" fontId="10" fillId="0" borderId="41" xfId="3" applyBorder="1" applyAlignment="1">
      <alignment horizontal="right"/>
    </xf>
    <xf numFmtId="164" fontId="10" fillId="0" borderId="41" xfId="3" applyNumberFormat="1" applyBorder="1"/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7" fontId="22" fillId="0" borderId="0" xfId="0" applyNumberFormat="1" applyFont="1" applyAlignment="1">
      <alignment horizontal="right" vertical="center" wrapText="1"/>
    </xf>
    <xf numFmtId="167" fontId="21" fillId="2" borderId="4" xfId="0" applyNumberFormat="1" applyFont="1" applyFill="1" applyBorder="1" applyAlignment="1">
      <alignment horizontal="right" vertical="center" wrapText="1"/>
    </xf>
    <xf numFmtId="0" fontId="21" fillId="4" borderId="34" xfId="0" applyFont="1" applyFill="1" applyBorder="1" applyAlignment="1">
      <alignment horizontal="center" vertical="center" wrapText="1"/>
    </xf>
    <xf numFmtId="0" fontId="24" fillId="4" borderId="35" xfId="0" applyFont="1" applyFill="1" applyBorder="1" applyAlignment="1">
      <alignment horizontal="center" vertical="center" wrapText="1"/>
    </xf>
    <xf numFmtId="0" fontId="21" fillId="4" borderId="35" xfId="0" applyFont="1" applyFill="1" applyBorder="1" applyAlignment="1">
      <alignment horizontal="center" vertical="center"/>
    </xf>
    <xf numFmtId="0" fontId="21" fillId="4" borderId="35" xfId="0" applyFont="1" applyFill="1" applyBorder="1" applyAlignment="1">
      <alignment horizontal="center" vertical="center" wrapText="1"/>
    </xf>
    <xf numFmtId="0" fontId="21" fillId="4" borderId="36" xfId="0" applyFont="1" applyFill="1" applyBorder="1" applyAlignment="1">
      <alignment horizontal="center" vertical="center" wrapText="1"/>
    </xf>
    <xf numFmtId="167" fontId="21" fillId="4" borderId="20" xfId="0" applyNumberFormat="1" applyFont="1" applyFill="1" applyBorder="1" applyAlignment="1">
      <alignment horizontal="right" vertical="center" wrapText="1"/>
    </xf>
    <xf numFmtId="167" fontId="21" fillId="4" borderId="22" xfId="0" applyNumberFormat="1" applyFont="1" applyFill="1" applyBorder="1" applyAlignment="1">
      <alignment horizontal="right" vertical="center" wrapText="1"/>
    </xf>
    <xf numFmtId="0" fontId="22" fillId="0" borderId="30" xfId="0" applyFont="1" applyBorder="1" applyAlignment="1">
      <alignment vertical="center" wrapText="1"/>
    </xf>
    <xf numFmtId="167" fontId="22" fillId="0" borderId="12" xfId="0" applyNumberFormat="1" applyFont="1" applyBorder="1" applyAlignment="1">
      <alignment horizontal="right" vertical="center" wrapText="1"/>
    </xf>
    <xf numFmtId="0" fontId="21" fillId="0" borderId="75" xfId="0" applyFont="1" applyBorder="1" applyAlignment="1">
      <alignment vertical="center" wrapText="1"/>
    </xf>
    <xf numFmtId="0" fontId="24" fillId="0" borderId="76" xfId="0" applyFont="1" applyBorder="1" applyAlignment="1">
      <alignment horizontal="center" vertical="center" wrapText="1"/>
    </xf>
    <xf numFmtId="0" fontId="21" fillId="0" borderId="76" xfId="0" applyFont="1" applyBorder="1" applyAlignment="1">
      <alignment horizontal="center" vertical="center" wrapText="1"/>
    </xf>
    <xf numFmtId="0" fontId="21" fillId="0" borderId="76" xfId="0" applyFont="1" applyBorder="1" applyAlignment="1">
      <alignment vertical="center" wrapText="1"/>
    </xf>
    <xf numFmtId="167" fontId="21" fillId="0" borderId="77" xfId="0" applyNumberFormat="1" applyFont="1" applyBorder="1" applyAlignment="1">
      <alignment horizontal="right" vertical="center" wrapText="1"/>
    </xf>
    <xf numFmtId="0" fontId="21" fillId="0" borderId="29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7" fontId="21" fillId="0" borderId="11" xfId="0" applyNumberFormat="1" applyFont="1" applyBorder="1" applyAlignment="1">
      <alignment horizontal="right" vertical="center" wrapText="1"/>
    </xf>
    <xf numFmtId="0" fontId="21" fillId="0" borderId="17" xfId="0" applyFont="1" applyBorder="1" applyAlignment="1">
      <alignment vertical="center" wrapText="1"/>
    </xf>
    <xf numFmtId="0" fontId="24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167" fontId="21" fillId="0" borderId="10" xfId="0" applyNumberFormat="1" applyFont="1" applyBorder="1" applyAlignment="1">
      <alignment horizontal="right" vertical="center" wrapText="1"/>
    </xf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1" fillId="2" borderId="75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/>
    </xf>
    <xf numFmtId="167" fontId="21" fillId="2" borderId="82" xfId="0" applyNumberFormat="1" applyFont="1" applyFill="1" applyBorder="1" applyAlignment="1">
      <alignment horizontal="right" vertical="center" wrapText="1"/>
    </xf>
    <xf numFmtId="167" fontId="21" fillId="2" borderId="77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3" applyFont="1" applyAlignment="1">
      <alignment vertical="top"/>
    </xf>
    <xf numFmtId="0" fontId="24" fillId="0" borderId="27" xfId="0" applyFont="1" applyBorder="1" applyAlignment="1">
      <alignment horizontal="center" vertical="center" wrapText="1"/>
    </xf>
    <xf numFmtId="167" fontId="21" fillId="2" borderId="6" xfId="0" applyNumberFormat="1" applyFont="1" applyFill="1" applyBorder="1" applyAlignment="1">
      <alignment horizontal="right" vertical="center" wrapText="1"/>
    </xf>
    <xf numFmtId="0" fontId="21" fillId="3" borderId="34" xfId="0" applyFont="1" applyFill="1" applyBorder="1" applyAlignment="1">
      <alignment horizontal="center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/>
    </xf>
    <xf numFmtId="0" fontId="21" fillId="3" borderId="35" xfId="0" applyFont="1" applyFill="1" applyBorder="1" applyAlignment="1">
      <alignment horizontal="center" vertical="center" wrapText="1"/>
    </xf>
    <xf numFmtId="167" fontId="21" fillId="3" borderId="35" xfId="0" applyNumberFormat="1" applyFont="1" applyFill="1" applyBorder="1" applyAlignment="1">
      <alignment horizontal="right" vertical="center" wrapText="1"/>
    </xf>
    <xf numFmtId="167" fontId="21" fillId="3" borderId="36" xfId="0" applyNumberFormat="1" applyFont="1" applyFill="1" applyBorder="1" applyAlignment="1">
      <alignment horizontal="right" vertical="center" wrapText="1"/>
    </xf>
    <xf numFmtId="0" fontId="22" fillId="0" borderId="26" xfId="0" applyFont="1" applyBorder="1" applyAlignment="1">
      <alignment vertical="center" wrapText="1"/>
    </xf>
    <xf numFmtId="167" fontId="22" fillId="0" borderId="28" xfId="0" applyNumberFormat="1" applyFont="1" applyBorder="1" applyAlignment="1">
      <alignment horizontal="right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167" fontId="21" fillId="0" borderId="28" xfId="0" applyNumberFormat="1" applyFont="1" applyBorder="1" applyAlignment="1">
      <alignment horizontal="right" vertical="center" wrapText="1"/>
    </xf>
    <xf numFmtId="0" fontId="21" fillId="0" borderId="2" xfId="0" applyFont="1" applyBorder="1" applyAlignment="1">
      <alignment vertical="center" wrapText="1"/>
    </xf>
    <xf numFmtId="0" fontId="21" fillId="5" borderId="75" xfId="0" applyFont="1" applyFill="1" applyBorder="1" applyAlignment="1">
      <alignment vertical="center" wrapText="1"/>
    </xf>
    <xf numFmtId="0" fontId="24" fillId="5" borderId="76" xfId="0" applyFont="1" applyFill="1" applyBorder="1" applyAlignment="1">
      <alignment horizontal="center" vertical="center" wrapText="1"/>
    </xf>
    <xf numFmtId="0" fontId="21" fillId="5" borderId="76" xfId="0" applyFont="1" applyFill="1" applyBorder="1" applyAlignment="1">
      <alignment vertical="center"/>
    </xf>
    <xf numFmtId="0" fontId="21" fillId="5" borderId="76" xfId="0" applyFont="1" applyFill="1" applyBorder="1" applyAlignment="1">
      <alignment horizontal="center" vertical="center" wrapText="1"/>
    </xf>
    <xf numFmtId="0" fontId="21" fillId="5" borderId="76" xfId="0" applyFont="1" applyFill="1" applyBorder="1" applyAlignment="1">
      <alignment vertical="center" wrapText="1"/>
    </xf>
    <xf numFmtId="167" fontId="21" fillId="5" borderId="76" xfId="0" applyNumberFormat="1" applyFont="1" applyFill="1" applyBorder="1" applyAlignment="1">
      <alignment horizontal="right" vertical="center" wrapText="1"/>
    </xf>
    <xf numFmtId="167" fontId="21" fillId="5" borderId="77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24" fillId="2" borderId="76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0" fontId="8" fillId="0" borderId="0" xfId="0" applyFont="1"/>
    <xf numFmtId="0" fontId="22" fillId="0" borderId="29" xfId="0" applyFont="1" applyBorder="1" applyAlignment="1">
      <alignment vertical="center" wrapText="1"/>
    </xf>
    <xf numFmtId="167" fontId="22" fillId="0" borderId="11" xfId="0" applyNumberFormat="1" applyFont="1" applyBorder="1" applyAlignment="1">
      <alignment horizontal="right" vertical="center" wrapText="1"/>
    </xf>
    <xf numFmtId="0" fontId="22" fillId="0" borderId="2" xfId="0" applyFont="1" applyBorder="1"/>
    <xf numFmtId="0" fontId="22" fillId="0" borderId="5" xfId="0" applyFont="1" applyBorder="1" applyAlignment="1">
      <alignment vertical="center"/>
    </xf>
    <xf numFmtId="49" fontId="23" fillId="0" borderId="27" xfId="1" applyNumberFormat="1" applyFont="1" applyBorder="1" applyAlignment="1">
      <alignment horizontal="left"/>
    </xf>
    <xf numFmtId="0" fontId="23" fillId="0" borderId="27" xfId="1" applyFont="1" applyBorder="1" applyAlignment="1">
      <alignment vertical="top"/>
    </xf>
    <xf numFmtId="49" fontId="23" fillId="0" borderId="27" xfId="1" applyNumberFormat="1" applyFont="1" applyBorder="1" applyAlignment="1">
      <alignment horizontal="center" vertical="top" wrapText="1" shrinkToFit="1"/>
    </xf>
    <xf numFmtId="0" fontId="23" fillId="0" borderId="27" xfId="1" applyFont="1" applyBorder="1" applyAlignment="1">
      <alignment horizontal="right" vertical="top" wrapText="1"/>
    </xf>
    <xf numFmtId="49" fontId="23" fillId="0" borderId="2" xfId="1" applyNumberFormat="1" applyFont="1" applyBorder="1" applyAlignment="1">
      <alignment horizontal="left"/>
    </xf>
    <xf numFmtId="0" fontId="23" fillId="0" borderId="2" xfId="1" applyFont="1" applyBorder="1" applyAlignment="1">
      <alignment vertical="top"/>
    </xf>
    <xf numFmtId="49" fontId="23" fillId="0" borderId="2" xfId="1" applyNumberFormat="1" applyFont="1" applyBorder="1" applyAlignment="1">
      <alignment horizontal="center" vertical="top" wrapText="1" shrinkToFit="1"/>
    </xf>
    <xf numFmtId="0" fontId="23" fillId="0" borderId="2" xfId="1" applyFont="1" applyBorder="1" applyAlignment="1">
      <alignment horizontal="right" vertical="top" wrapText="1"/>
    </xf>
    <xf numFmtId="0" fontId="23" fillId="0" borderId="2" xfId="1" applyFont="1" applyBorder="1"/>
    <xf numFmtId="49" fontId="23" fillId="0" borderId="2" xfId="1" applyNumberFormat="1" applyFont="1" applyBorder="1" applyAlignment="1">
      <alignment horizontal="center" shrinkToFit="1"/>
    </xf>
    <xf numFmtId="0" fontId="23" fillId="0" borderId="2" xfId="1" applyFont="1" applyBorder="1" applyAlignment="1">
      <alignment horizontal="right"/>
    </xf>
    <xf numFmtId="0" fontId="23" fillId="0" borderId="2" xfId="4" applyFont="1" applyBorder="1"/>
    <xf numFmtId="0" fontId="21" fillId="0" borderId="76" xfId="0" applyFont="1" applyBorder="1" applyAlignment="1">
      <alignment vertical="center"/>
    </xf>
    <xf numFmtId="49" fontId="23" fillId="0" borderId="3" xfId="1" applyNumberFormat="1" applyFont="1" applyBorder="1" applyAlignment="1">
      <alignment horizontal="left"/>
    </xf>
    <xf numFmtId="0" fontId="24" fillId="0" borderId="3" xfId="4" applyFont="1" applyBorder="1"/>
    <xf numFmtId="49" fontId="23" fillId="0" borderId="3" xfId="1" applyNumberFormat="1" applyFont="1" applyBorder="1" applyAlignment="1">
      <alignment horizontal="center" shrinkToFit="1"/>
    </xf>
    <xf numFmtId="0" fontId="23" fillId="0" borderId="3" xfId="1" applyFont="1" applyBorder="1" applyAlignment="1">
      <alignment horizontal="right"/>
    </xf>
    <xf numFmtId="0" fontId="23" fillId="0" borderId="26" xfId="3" applyFont="1" applyBorder="1"/>
    <xf numFmtId="0" fontId="23" fillId="0" borderId="27" xfId="0" applyFont="1" applyBorder="1"/>
    <xf numFmtId="49" fontId="23" fillId="0" borderId="27" xfId="3" applyNumberFormat="1" applyFont="1" applyBorder="1" applyAlignment="1">
      <alignment horizontal="left"/>
    </xf>
    <xf numFmtId="0" fontId="23" fillId="0" borderId="27" xfId="3" applyFont="1" applyBorder="1"/>
    <xf numFmtId="0" fontId="23" fillId="0" borderId="27" xfId="3" applyFont="1" applyBorder="1" applyAlignment="1">
      <alignment horizontal="center"/>
    </xf>
    <xf numFmtId="4" fontId="23" fillId="0" borderId="28" xfId="3" applyNumberFormat="1" applyFont="1" applyBorder="1" applyAlignment="1">
      <alignment horizontal="right"/>
    </xf>
    <xf numFmtId="0" fontId="23" fillId="0" borderId="30" xfId="3" applyFont="1" applyBorder="1"/>
    <xf numFmtId="0" fontId="23" fillId="0" borderId="2" xfId="0" applyFont="1" applyBorder="1"/>
    <xf numFmtId="49" fontId="23" fillId="0" borderId="2" xfId="3" applyNumberFormat="1" applyFont="1" applyBorder="1" applyAlignment="1">
      <alignment horizontal="left"/>
    </xf>
    <xf numFmtId="0" fontId="23" fillId="0" borderId="2" xfId="3" applyFont="1" applyBorder="1"/>
    <xf numFmtId="0" fontId="23" fillId="0" borderId="2" xfId="3" applyFont="1" applyBorder="1" applyAlignment="1">
      <alignment horizontal="center"/>
    </xf>
    <xf numFmtId="4" fontId="23" fillId="0" borderId="12" xfId="3" applyNumberFormat="1" applyFont="1" applyBorder="1" applyAlignment="1">
      <alignment horizontal="right"/>
    </xf>
    <xf numFmtId="49" fontId="23" fillId="0" borderId="2" xfId="0" applyNumberFormat="1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49" fontId="23" fillId="0" borderId="0" xfId="0" applyNumberFormat="1" applyFont="1" applyAlignment="1">
      <alignment horizontal="left"/>
    </xf>
    <xf numFmtId="0" fontId="23" fillId="0" borderId="5" xfId="0" applyFont="1" applyBorder="1"/>
    <xf numFmtId="49" fontId="23" fillId="0" borderId="5" xfId="0" applyNumberFormat="1" applyFont="1" applyBorder="1" applyAlignment="1">
      <alignment horizontal="left"/>
    </xf>
    <xf numFmtId="0" fontId="23" fillId="0" borderId="5" xfId="3" applyFont="1" applyBorder="1"/>
    <xf numFmtId="0" fontId="23" fillId="0" borderId="5" xfId="0" applyFont="1" applyBorder="1" applyAlignment="1">
      <alignment horizontal="center"/>
    </xf>
    <xf numFmtId="4" fontId="23" fillId="0" borderId="10" xfId="0" applyNumberFormat="1" applyFont="1" applyBorder="1" applyAlignment="1">
      <alignment horizontal="right"/>
    </xf>
    <xf numFmtId="0" fontId="23" fillId="0" borderId="29" xfId="3" applyFont="1" applyBorder="1"/>
    <xf numFmtId="0" fontId="23" fillId="0" borderId="21" xfId="0" applyFont="1" applyBorder="1"/>
    <xf numFmtId="49" fontId="23" fillId="0" borderId="21" xfId="0" applyNumberFormat="1" applyFont="1" applyBorder="1" applyAlignment="1">
      <alignment horizontal="left"/>
    </xf>
    <xf numFmtId="0" fontId="23" fillId="0" borderId="21" xfId="3" applyFont="1" applyBorder="1"/>
    <xf numFmtId="0" fontId="23" fillId="0" borderId="21" xfId="0" applyFont="1" applyBorder="1" applyAlignment="1">
      <alignment horizontal="center"/>
    </xf>
    <xf numFmtId="4" fontId="23" fillId="0" borderId="23" xfId="0" applyNumberFormat="1" applyFont="1" applyBorder="1" applyAlignment="1">
      <alignment horizontal="right"/>
    </xf>
    <xf numFmtId="49" fontId="23" fillId="0" borderId="2" xfId="6" applyNumberFormat="1" applyFont="1" applyBorder="1" applyAlignment="1" applyProtection="1">
      <alignment horizontal="left"/>
    </xf>
    <xf numFmtId="49" fontId="26" fillId="0" borderId="2" xfId="6" applyNumberFormat="1" applyFont="1" applyBorder="1" applyAlignment="1" applyProtection="1">
      <alignment horizontal="left"/>
    </xf>
    <xf numFmtId="0" fontId="27" fillId="7" borderId="2" xfId="0" applyFont="1" applyFill="1" applyBorder="1" applyAlignment="1">
      <alignment horizontal="center"/>
    </xf>
    <xf numFmtId="0" fontId="23" fillId="0" borderId="2" xfId="2" applyFont="1" applyBorder="1"/>
    <xf numFmtId="0" fontId="23" fillId="0" borderId="2" xfId="2" applyFont="1" applyBorder="1" applyAlignment="1">
      <alignment horizontal="center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49" fontId="27" fillId="8" borderId="2" xfId="0" applyNumberFormat="1" applyFont="1" applyFill="1" applyBorder="1"/>
    <xf numFmtId="0" fontId="13" fillId="6" borderId="14" xfId="3" applyFont="1" applyFill="1" applyBorder="1" applyAlignment="1">
      <alignment horizontal="left" wrapText="1"/>
    </xf>
    <xf numFmtId="0" fontId="13" fillId="6" borderId="49" xfId="3" applyFont="1" applyFill="1" applyBorder="1" applyAlignment="1">
      <alignment horizontal="left" wrapText="1"/>
    </xf>
    <xf numFmtId="0" fontId="14" fillId="0" borderId="46" xfId="3" applyFont="1" applyBorder="1" applyAlignment="1">
      <alignment horizontal="left"/>
    </xf>
    <xf numFmtId="0" fontId="14" fillId="0" borderId="9" xfId="3" applyFont="1" applyBorder="1" applyAlignment="1">
      <alignment horizontal="left"/>
    </xf>
    <xf numFmtId="0" fontId="15" fillId="0" borderId="61" xfId="3" applyFont="1" applyBorder="1" applyAlignment="1">
      <alignment horizontal="left"/>
    </xf>
    <xf numFmtId="0" fontId="15" fillId="0" borderId="49" xfId="3" applyFont="1" applyBorder="1" applyAlignment="1">
      <alignment horizontal="left"/>
    </xf>
    <xf numFmtId="0" fontId="15" fillId="0" borderId="50" xfId="3" applyFont="1" applyBorder="1" applyAlignment="1">
      <alignment horizontal="left"/>
    </xf>
    <xf numFmtId="0" fontId="10" fillId="0" borderId="0" xfId="3" applyAlignment="1">
      <alignment horizontal="left" wrapText="1"/>
    </xf>
    <xf numFmtId="0" fontId="10" fillId="0" borderId="0" xfId="3" applyAlignment="1">
      <alignment horizontal="left" vertical="top" wrapText="1"/>
    </xf>
    <xf numFmtId="0" fontId="5" fillId="0" borderId="65" xfId="1" applyBorder="1" applyAlignment="1">
      <alignment horizontal="center"/>
    </xf>
    <xf numFmtId="0" fontId="5" fillId="0" borderId="66" xfId="1" applyBorder="1" applyAlignment="1">
      <alignment horizontal="center"/>
    </xf>
    <xf numFmtId="0" fontId="5" fillId="0" borderId="69" xfId="1" applyBorder="1" applyAlignment="1">
      <alignment horizontal="center"/>
    </xf>
    <xf numFmtId="0" fontId="5" fillId="0" borderId="70" xfId="1" applyBorder="1" applyAlignment="1">
      <alignment horizontal="center"/>
    </xf>
    <xf numFmtId="0" fontId="5" fillId="0" borderId="71" xfId="1" applyBorder="1" applyAlignment="1">
      <alignment horizontal="left"/>
    </xf>
    <xf numFmtId="0" fontId="5" fillId="0" borderId="72" xfId="1" applyBorder="1" applyAlignment="1">
      <alignment horizontal="left"/>
    </xf>
    <xf numFmtId="0" fontId="10" fillId="0" borderId="0" xfId="3" applyAlignment="1">
      <alignment horizontal="center" vertical="top" wrapText="1"/>
    </xf>
    <xf numFmtId="0" fontId="25" fillId="0" borderId="0" xfId="3" applyFont="1" applyAlignment="1">
      <alignment horizontal="center" vertical="top"/>
    </xf>
    <xf numFmtId="0" fontId="21" fillId="0" borderId="0" xfId="0" applyFont="1" applyAlignment="1">
      <alignment horizontal="center" vertical="center" wrapText="1"/>
    </xf>
    <xf numFmtId="0" fontId="21" fillId="2" borderId="81" xfId="0" applyFont="1" applyFill="1" applyBorder="1" applyAlignment="1">
      <alignment horizontal="center" vertical="center" wrapText="1"/>
    </xf>
    <xf numFmtId="0" fontId="21" fillId="2" borderId="82" xfId="0" applyFont="1" applyFill="1" applyBorder="1" applyAlignment="1">
      <alignment horizontal="center" vertical="center" wrapText="1"/>
    </xf>
    <xf numFmtId="0" fontId="24" fillId="2" borderId="80" xfId="0" applyFont="1" applyFill="1" applyBorder="1" applyAlignment="1">
      <alignment horizontal="center" vertical="center" wrapText="1"/>
    </xf>
    <xf numFmtId="0" fontId="24" fillId="2" borderId="7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80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 wrapText="1"/>
    </xf>
    <xf numFmtId="0" fontId="21" fillId="2" borderId="78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167" fontId="21" fillId="2" borderId="18" xfId="0" applyNumberFormat="1" applyFont="1" applyFill="1" applyBorder="1" applyAlignment="1">
      <alignment horizontal="right" vertical="center" wrapText="1"/>
    </xf>
    <xf numFmtId="167" fontId="21" fillId="2" borderId="19" xfId="0" applyNumberFormat="1" applyFont="1" applyFill="1" applyBorder="1" applyAlignment="1">
      <alignment horizontal="right" vertical="center" wrapText="1"/>
    </xf>
    <xf numFmtId="167" fontId="21" fillId="0" borderId="3" xfId="0" applyNumberFormat="1" applyFont="1" applyBorder="1" applyAlignment="1" applyProtection="1">
      <alignment horizontal="right" vertical="center" wrapText="1"/>
    </xf>
    <xf numFmtId="167" fontId="21" fillId="0" borderId="5" xfId="0" applyNumberFormat="1" applyFont="1" applyBorder="1" applyAlignment="1" applyProtection="1">
      <alignment horizontal="right" vertical="center" wrapText="1"/>
    </xf>
    <xf numFmtId="167" fontId="21" fillId="0" borderId="27" xfId="0" applyNumberFormat="1" applyFont="1" applyBorder="1" applyAlignment="1" applyProtection="1">
      <alignment horizontal="right" vertical="center" wrapText="1"/>
    </xf>
    <xf numFmtId="167" fontId="21" fillId="0" borderId="76" xfId="0" applyNumberFormat="1" applyFont="1" applyBorder="1" applyAlignment="1" applyProtection="1">
      <alignment horizontal="right" vertical="center" wrapText="1"/>
    </xf>
    <xf numFmtId="4" fontId="23" fillId="0" borderId="2" xfId="0" applyNumberFormat="1" applyFont="1" applyBorder="1" applyAlignment="1" applyProtection="1">
      <alignment horizontal="right"/>
    </xf>
    <xf numFmtId="167" fontId="23" fillId="0" borderId="3" xfId="0" applyNumberFormat="1" applyFont="1" applyBorder="1" applyAlignment="1" applyProtection="1">
      <alignment horizontal="right" vertical="center" wrapText="1"/>
    </xf>
    <xf numFmtId="4" fontId="23" fillId="0" borderId="21" xfId="0" applyNumberFormat="1" applyFont="1" applyBorder="1" applyAlignment="1" applyProtection="1">
      <alignment horizontal="right"/>
    </xf>
    <xf numFmtId="3" fontId="9" fillId="9" borderId="23" xfId="3" applyNumberFormat="1" applyFont="1" applyFill="1" applyBorder="1" applyProtection="1">
      <protection locked="0"/>
    </xf>
    <xf numFmtId="167" fontId="22" fillId="9" borderId="27" xfId="0" applyNumberFormat="1" applyFont="1" applyFill="1" applyBorder="1" applyAlignment="1" applyProtection="1">
      <alignment horizontal="right" vertical="center" wrapText="1"/>
      <protection locked="0"/>
    </xf>
    <xf numFmtId="167" fontId="22" fillId="9" borderId="2" xfId="0" applyNumberFormat="1" applyFont="1" applyFill="1" applyBorder="1" applyAlignment="1" applyProtection="1">
      <alignment horizontal="right" vertical="center" wrapText="1"/>
      <protection locked="0"/>
    </xf>
    <xf numFmtId="3" fontId="9" fillId="9" borderId="50" xfId="3" applyNumberFormat="1" applyFont="1" applyFill="1" applyBorder="1" applyAlignment="1" applyProtection="1">
      <alignment horizontal="right"/>
      <protection locked="0"/>
    </xf>
  </cellXfs>
  <cellStyles count="7">
    <cellStyle name="Hypertextový odkaz 2" xfId="6" xr:uid="{00000000-0005-0000-0000-000000000000}"/>
    <cellStyle name="Normální" xfId="0" builtinId="0"/>
    <cellStyle name="Normální 2" xfId="3" xr:uid="{00000000-0005-0000-0000-000002000000}"/>
    <cellStyle name="normální 2 2" xfId="4" xr:uid="{00000000-0005-0000-0000-000003000000}"/>
    <cellStyle name="normální 3" xfId="5" xr:uid="{00000000-0005-0000-0000-000004000000}"/>
    <cellStyle name="normální_POL.XLS" xfId="1" xr:uid="{00000000-0005-0000-0000-000005000000}"/>
    <cellStyle name="rozpočet" xfId="2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Z%20-%20AKCE\Archiv%20projekce\101%20Stavoprojekt\LEDNICE\Zpracov&#225;n&#237;\D.1.4.g%20Tisk%20silnoproud\Rozpo&#269;et\D1.4.g_Rozpo&#269;et%20elektro%20D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Z%20-%20AKCE\_Archivace%20Soubor&#367;\26-Pol&#225;&#269;ek\Jeruzalemsk&#225;%20Praha\DPS\Zpracov&#225;n&#237;\ELE%201%20etapa\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/>
          <cell r="C4" t="str">
            <v xml:space="preserve">D2.4.2 - Elektroinstalace </v>
          </cell>
        </row>
        <row r="6">
          <cell r="A6"/>
          <cell r="C6" t="str">
            <v>Lesnická fakult Lednice, ZU Brno</v>
          </cell>
        </row>
        <row r="7">
          <cell r="G7">
            <v>0</v>
          </cell>
        </row>
      </sheetData>
      <sheetData sheetId="1">
        <row r="10">
          <cell r="E10"/>
          <cell r="F10">
            <v>0</v>
          </cell>
          <cell r="G10">
            <v>3249471.4</v>
          </cell>
          <cell r="H10">
            <v>12600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5"/>
  <sheetViews>
    <sheetView view="pageBreakPreview" topLeftCell="A22" zoomScale="145" zoomScaleNormal="100" zoomScaleSheetLayoutView="145" workbookViewId="0">
      <selection activeCell="G22" sqref="G22"/>
    </sheetView>
  </sheetViews>
  <sheetFormatPr defaultColWidth="8.85546875" defaultRowHeight="12.75" x14ac:dyDescent="0.2"/>
  <cols>
    <col min="1" max="1" width="2" style="6" customWidth="1"/>
    <col min="2" max="2" width="15" style="6" customWidth="1"/>
    <col min="3" max="3" width="15.85546875" style="6" customWidth="1"/>
    <col min="4" max="4" width="14.5703125" style="6" customWidth="1"/>
    <col min="5" max="5" width="13.5703125" style="6" customWidth="1"/>
    <col min="6" max="6" width="16.5703125" style="6" customWidth="1"/>
    <col min="7" max="7" width="15.28515625" style="6" customWidth="1"/>
    <col min="8" max="16384" width="8.85546875" style="6"/>
  </cols>
  <sheetData>
    <row r="1" spans="1:57" ht="21.75" customHeight="1" x14ac:dyDescent="0.25">
      <c r="A1" s="4" t="s">
        <v>64</v>
      </c>
      <c r="B1" s="5"/>
      <c r="C1" s="5"/>
      <c r="D1" s="5"/>
      <c r="E1" s="5"/>
      <c r="F1" s="5"/>
      <c r="G1" s="5"/>
    </row>
    <row r="2" spans="1:57" ht="15" customHeight="1" thickBot="1" x14ac:dyDescent="0.25"/>
    <row r="3" spans="1:57" ht="12.95" customHeight="1" x14ac:dyDescent="0.2">
      <c r="A3" s="7" t="s">
        <v>65</v>
      </c>
      <c r="B3" s="111"/>
      <c r="C3" s="8" t="s">
        <v>66</v>
      </c>
      <c r="D3" s="8"/>
      <c r="E3" s="8"/>
      <c r="F3" s="8" t="s">
        <v>67</v>
      </c>
      <c r="G3" s="9"/>
    </row>
    <row r="4" spans="1:57" ht="12.95" customHeight="1" x14ac:dyDescent="0.2">
      <c r="A4" s="10"/>
      <c r="B4" s="112"/>
      <c r="C4" s="11" t="s">
        <v>196</v>
      </c>
      <c r="D4" s="12"/>
      <c r="E4" s="12"/>
      <c r="G4" s="13"/>
    </row>
    <row r="5" spans="1:57" ht="12.95" customHeight="1" x14ac:dyDescent="0.2">
      <c r="A5" s="14" t="s">
        <v>68</v>
      </c>
      <c r="B5" s="113"/>
      <c r="C5" s="15" t="s">
        <v>69</v>
      </c>
      <c r="D5" s="15"/>
      <c r="E5" s="15"/>
      <c r="F5" s="16" t="s">
        <v>70</v>
      </c>
      <c r="G5" s="17"/>
    </row>
    <row r="6" spans="1:57" ht="12.95" customHeight="1" x14ac:dyDescent="0.2">
      <c r="A6" s="10"/>
      <c r="B6" s="112"/>
      <c r="C6" s="240" t="s">
        <v>197</v>
      </c>
      <c r="D6" s="241"/>
      <c r="E6" s="241"/>
      <c r="F6" s="18"/>
      <c r="G6" s="13"/>
    </row>
    <row r="7" spans="1:57" x14ac:dyDescent="0.2">
      <c r="A7" s="14" t="s">
        <v>71</v>
      </c>
      <c r="B7" s="14"/>
      <c r="C7" s="242" t="s">
        <v>72</v>
      </c>
      <c r="D7" s="243"/>
      <c r="E7" s="16" t="s">
        <v>73</v>
      </c>
      <c r="F7" s="15"/>
      <c r="G7" s="17">
        <v>0</v>
      </c>
    </row>
    <row r="8" spans="1:57" x14ac:dyDescent="0.2">
      <c r="A8" s="14" t="s">
        <v>74</v>
      </c>
      <c r="B8" s="14"/>
      <c r="C8" s="242"/>
      <c r="D8" s="243"/>
      <c r="E8" s="16" t="s">
        <v>75</v>
      </c>
      <c r="F8" s="15"/>
      <c r="G8" s="19">
        <f>IF(PocetMJ=0,,ROUND((F30+F32)/PocetMJ,1))</f>
        <v>0</v>
      </c>
    </row>
    <row r="9" spans="1:57" x14ac:dyDescent="0.2">
      <c r="A9" s="20" t="s">
        <v>76</v>
      </c>
      <c r="B9" s="20"/>
      <c r="C9" s="21"/>
      <c r="D9" s="21"/>
      <c r="E9" s="22" t="s">
        <v>77</v>
      </c>
      <c r="F9" s="21"/>
      <c r="G9" s="23"/>
    </row>
    <row r="10" spans="1:57" x14ac:dyDescent="0.2">
      <c r="A10" s="24" t="s">
        <v>78</v>
      </c>
      <c r="B10" s="24"/>
      <c r="E10" s="25" t="s">
        <v>79</v>
      </c>
      <c r="G10" s="13"/>
      <c r="BA10" s="26"/>
      <c r="BB10" s="26"/>
      <c r="BC10" s="26"/>
      <c r="BD10" s="26"/>
      <c r="BE10" s="26"/>
    </row>
    <row r="11" spans="1:57" x14ac:dyDescent="0.2">
      <c r="A11" s="24"/>
      <c r="B11" s="244" t="s">
        <v>80</v>
      </c>
      <c r="C11" s="245"/>
      <c r="D11" s="246"/>
      <c r="G11" s="13"/>
    </row>
    <row r="12" spans="1:57" ht="28.5" customHeight="1" thickBot="1" x14ac:dyDescent="0.25">
      <c r="A12" s="110" t="s">
        <v>81</v>
      </c>
      <c r="B12" s="114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82</v>
      </c>
      <c r="B13" s="115"/>
      <c r="C13" s="31"/>
      <c r="D13" s="32" t="s">
        <v>83</v>
      </c>
      <c r="E13" s="33"/>
      <c r="F13" s="33"/>
      <c r="G13" s="31"/>
    </row>
    <row r="14" spans="1:57" ht="15.95" customHeight="1" x14ac:dyDescent="0.2">
      <c r="A14" s="24"/>
      <c r="B14" s="40" t="s">
        <v>84</v>
      </c>
      <c r="C14" s="34">
        <f>Dodavka</f>
        <v>0</v>
      </c>
      <c r="D14" s="35"/>
      <c r="E14" s="36"/>
      <c r="F14" s="37"/>
      <c r="G14" s="34"/>
    </row>
    <row r="15" spans="1:57" ht="15.95" customHeight="1" x14ac:dyDescent="0.2">
      <c r="A15" s="24" t="s">
        <v>85</v>
      </c>
      <c r="B15" s="40" t="s">
        <v>86</v>
      </c>
      <c r="C15" s="34"/>
      <c r="D15" s="20"/>
      <c r="E15" s="38"/>
      <c r="F15" s="39"/>
      <c r="G15" s="34"/>
    </row>
    <row r="16" spans="1:57" ht="15.95" customHeight="1" x14ac:dyDescent="0.2">
      <c r="A16" s="24" t="s">
        <v>87</v>
      </c>
      <c r="B16" s="40" t="s">
        <v>88</v>
      </c>
      <c r="C16" s="34">
        <f>HSV</f>
        <v>0</v>
      </c>
      <c r="D16" s="20"/>
      <c r="E16" s="38"/>
      <c r="F16" s="39"/>
      <c r="G16" s="34"/>
    </row>
    <row r="17" spans="1:7" ht="15.95" customHeight="1" x14ac:dyDescent="0.2">
      <c r="A17" s="40" t="s">
        <v>89</v>
      </c>
      <c r="B17" s="40" t="s">
        <v>90</v>
      </c>
      <c r="C17" s="34">
        <f>PSV</f>
        <v>0</v>
      </c>
      <c r="D17" s="20"/>
      <c r="E17" s="38"/>
      <c r="F17" s="39"/>
      <c r="G17" s="34"/>
    </row>
    <row r="18" spans="1:7" ht="15.95" customHeight="1" x14ac:dyDescent="0.2">
      <c r="A18" s="40" t="s">
        <v>91</v>
      </c>
      <c r="B18" s="40"/>
      <c r="C18" s="34">
        <f>SUM(C14:C17)</f>
        <v>0</v>
      </c>
      <c r="D18" s="41"/>
      <c r="E18" s="38"/>
      <c r="F18" s="39"/>
      <c r="G18" s="34"/>
    </row>
    <row r="19" spans="1:7" ht="15.95" customHeight="1" x14ac:dyDescent="0.2">
      <c r="A19" s="40"/>
      <c r="B19" s="40"/>
      <c r="C19" s="34"/>
      <c r="D19" s="20"/>
      <c r="E19" s="38"/>
      <c r="F19" s="39"/>
      <c r="G19" s="34"/>
    </row>
    <row r="20" spans="1:7" ht="15.95" customHeight="1" x14ac:dyDescent="0.2">
      <c r="A20" s="40" t="s">
        <v>92</v>
      </c>
      <c r="B20" s="40"/>
      <c r="C20" s="34">
        <f>HZS</f>
        <v>0</v>
      </c>
      <c r="D20" s="20"/>
      <c r="E20" s="38"/>
      <c r="F20" s="39"/>
      <c r="G20" s="34"/>
    </row>
    <row r="21" spans="1:7" ht="15.95" customHeight="1" x14ac:dyDescent="0.2">
      <c r="A21" s="24" t="s">
        <v>93</v>
      </c>
      <c r="B21" s="24"/>
      <c r="C21" s="34">
        <f>C18+C20</f>
        <v>0</v>
      </c>
      <c r="D21" s="20" t="s">
        <v>94</v>
      </c>
      <c r="E21" s="38"/>
      <c r="F21" s="39"/>
      <c r="G21" s="34">
        <f>Rekapitulace!H16</f>
        <v>0</v>
      </c>
    </row>
    <row r="22" spans="1:7" ht="15.95" customHeight="1" thickBot="1" x14ac:dyDescent="0.25">
      <c r="A22" s="20" t="s">
        <v>95</v>
      </c>
      <c r="B22" s="20"/>
      <c r="C22" s="42">
        <f>C21+G22</f>
        <v>0</v>
      </c>
      <c r="D22" s="43" t="s">
        <v>96</v>
      </c>
      <c r="E22" s="44"/>
      <c r="F22" s="45"/>
      <c r="G22" s="34">
        <f>G21</f>
        <v>0</v>
      </c>
    </row>
    <row r="23" spans="1:7" x14ac:dyDescent="0.2">
      <c r="A23" s="7" t="s">
        <v>97</v>
      </c>
      <c r="B23" s="7"/>
      <c r="C23" s="46" t="s">
        <v>98</v>
      </c>
      <c r="D23" s="8"/>
      <c r="E23" s="46" t="s">
        <v>99</v>
      </c>
      <c r="F23" s="8"/>
      <c r="G23" s="9"/>
    </row>
    <row r="24" spans="1:7" x14ac:dyDescent="0.2">
      <c r="A24" s="14"/>
      <c r="B24" s="14"/>
      <c r="C24" s="16" t="s">
        <v>100</v>
      </c>
      <c r="D24" s="15"/>
      <c r="E24" s="16" t="s">
        <v>100</v>
      </c>
      <c r="F24" s="15"/>
      <c r="G24" s="17"/>
    </row>
    <row r="25" spans="1:7" x14ac:dyDescent="0.2">
      <c r="A25" s="24" t="s">
        <v>101</v>
      </c>
      <c r="B25" s="116"/>
      <c r="C25" s="25" t="s">
        <v>101</v>
      </c>
      <c r="E25" s="25" t="s">
        <v>101</v>
      </c>
      <c r="G25" s="13"/>
    </row>
    <row r="26" spans="1:7" x14ac:dyDescent="0.2">
      <c r="A26" s="24"/>
      <c r="B26" s="117">
        <v>43655</v>
      </c>
      <c r="C26" s="25" t="s">
        <v>102</v>
      </c>
      <c r="E26" s="25" t="s">
        <v>103</v>
      </c>
      <c r="G26" s="13"/>
    </row>
    <row r="27" spans="1:7" x14ac:dyDescent="0.2">
      <c r="A27" s="24"/>
      <c r="B27" s="24" t="s">
        <v>104</v>
      </c>
      <c r="C27" s="25"/>
      <c r="E27" s="25"/>
      <c r="G27" s="13"/>
    </row>
    <row r="28" spans="1:7" ht="97.5" customHeight="1" x14ac:dyDescent="0.2">
      <c r="A28" s="24"/>
      <c r="B28" s="24"/>
      <c r="C28" s="25"/>
      <c r="E28" s="25"/>
      <c r="G28" s="13"/>
    </row>
    <row r="29" spans="1:7" x14ac:dyDescent="0.2">
      <c r="A29" s="14" t="s">
        <v>105</v>
      </c>
      <c r="B29" s="14"/>
      <c r="C29" s="47">
        <v>0</v>
      </c>
      <c r="D29" s="15" t="s">
        <v>106</v>
      </c>
      <c r="E29" s="16"/>
      <c r="F29" s="48">
        <v>0</v>
      </c>
      <c r="G29" s="17"/>
    </row>
    <row r="30" spans="1:7" x14ac:dyDescent="0.2">
      <c r="A30" s="14" t="s">
        <v>105</v>
      </c>
      <c r="B30" s="14"/>
      <c r="C30" s="47">
        <v>10</v>
      </c>
      <c r="D30" s="15" t="s">
        <v>106</v>
      </c>
      <c r="E30" s="16"/>
      <c r="F30" s="48">
        <v>0</v>
      </c>
      <c r="G30" s="17"/>
    </row>
    <row r="31" spans="1:7" x14ac:dyDescent="0.2">
      <c r="A31" s="14" t="s">
        <v>7</v>
      </c>
      <c r="B31" s="14"/>
      <c r="C31" s="47">
        <v>10</v>
      </c>
      <c r="D31" s="15" t="s">
        <v>106</v>
      </c>
      <c r="E31" s="16"/>
      <c r="F31" s="49">
        <f>ROUND(PRODUCT(F30,C31/100),1)</f>
        <v>0</v>
      </c>
      <c r="G31" s="23"/>
    </row>
    <row r="32" spans="1:7" x14ac:dyDescent="0.2">
      <c r="A32" s="14" t="s">
        <v>105</v>
      </c>
      <c r="B32" s="14"/>
      <c r="C32" s="47">
        <v>21</v>
      </c>
      <c r="D32" s="15" t="s">
        <v>106</v>
      </c>
      <c r="E32" s="16"/>
      <c r="F32" s="48">
        <f>C22</f>
        <v>0</v>
      </c>
      <c r="G32" s="17"/>
    </row>
    <row r="33" spans="1:8" x14ac:dyDescent="0.2">
      <c r="A33" s="14" t="s">
        <v>7</v>
      </c>
      <c r="B33" s="14"/>
      <c r="C33" s="47">
        <v>21</v>
      </c>
      <c r="D33" s="15" t="s">
        <v>106</v>
      </c>
      <c r="E33" s="16"/>
      <c r="F33" s="49">
        <f>ROUND(PRODUCT(F32,C33/100),1)</f>
        <v>0</v>
      </c>
      <c r="G33" s="23"/>
    </row>
    <row r="34" spans="1:8" s="55" customFormat="1" ht="19.5" customHeight="1" thickBot="1" x14ac:dyDescent="0.3">
      <c r="A34" s="50" t="s">
        <v>107</v>
      </c>
      <c r="B34" s="50"/>
      <c r="C34" s="51"/>
      <c r="D34" s="51"/>
      <c r="E34" s="52"/>
      <c r="F34" s="53">
        <f>CEILING(SUM(F29:F33),IF(SUM(F29:F33)&gt;=0,1,-1))</f>
        <v>0</v>
      </c>
      <c r="G34" s="54"/>
    </row>
    <row r="36" spans="1:8" ht="33.6" customHeight="1" x14ac:dyDescent="0.2">
      <c r="A36" s="248" t="s">
        <v>119</v>
      </c>
      <c r="B36" s="248"/>
      <c r="C36" s="248"/>
      <c r="D36" s="248"/>
      <c r="E36" s="248"/>
      <c r="F36" s="248"/>
      <c r="G36" s="248"/>
      <c r="H36" s="6" t="s">
        <v>108</v>
      </c>
    </row>
    <row r="37" spans="1:8" ht="14.25" customHeight="1" x14ac:dyDescent="0.2">
      <c r="A37" s="109"/>
      <c r="B37" s="157"/>
      <c r="C37" s="108"/>
      <c r="D37" s="108"/>
      <c r="E37" s="108"/>
      <c r="F37" s="108"/>
      <c r="G37" s="108"/>
      <c r="H37" s="6" t="s">
        <v>108</v>
      </c>
    </row>
    <row r="38" spans="1:8" ht="12.75" customHeight="1" x14ac:dyDescent="0.2">
      <c r="A38" s="56"/>
      <c r="B38" s="108"/>
      <c r="C38" s="108"/>
      <c r="D38" s="108"/>
      <c r="E38" s="108"/>
      <c r="F38" s="108"/>
      <c r="G38" s="108"/>
      <c r="H38" s="6" t="s">
        <v>108</v>
      </c>
    </row>
    <row r="39" spans="1:8" x14ac:dyDescent="0.2">
      <c r="A39" s="56"/>
      <c r="B39" s="108"/>
      <c r="C39" s="108"/>
      <c r="D39" s="108"/>
      <c r="E39" s="108"/>
      <c r="F39" s="108"/>
      <c r="G39" s="108"/>
      <c r="H39" s="6" t="s">
        <v>108</v>
      </c>
    </row>
    <row r="40" spans="1:8" x14ac:dyDescent="0.2">
      <c r="A40" s="56"/>
      <c r="B40" s="108"/>
      <c r="C40" s="108"/>
      <c r="D40" s="108"/>
      <c r="E40" s="108"/>
      <c r="F40" s="108"/>
      <c r="G40" s="108"/>
      <c r="H40" s="6" t="s">
        <v>108</v>
      </c>
    </row>
    <row r="41" spans="1:8" x14ac:dyDescent="0.2">
      <c r="A41" s="56"/>
      <c r="B41" s="108"/>
      <c r="C41" s="108"/>
      <c r="D41" s="108"/>
      <c r="E41" s="108"/>
      <c r="F41" s="108"/>
      <c r="G41" s="108"/>
      <c r="H41" s="6" t="s">
        <v>108</v>
      </c>
    </row>
    <row r="42" spans="1:8" x14ac:dyDescent="0.2">
      <c r="A42" s="56"/>
      <c r="B42" s="108"/>
      <c r="C42" s="108"/>
      <c r="D42" s="108"/>
      <c r="E42" s="108"/>
      <c r="F42" s="108"/>
      <c r="G42" s="108"/>
      <c r="H42" s="6" t="s">
        <v>108</v>
      </c>
    </row>
    <row r="43" spans="1:8" x14ac:dyDescent="0.2">
      <c r="A43" s="56"/>
      <c r="B43" s="108"/>
      <c r="C43" s="108"/>
      <c r="D43" s="108"/>
      <c r="E43" s="108"/>
      <c r="F43" s="108"/>
      <c r="G43" s="108"/>
      <c r="H43" s="6" t="s">
        <v>108</v>
      </c>
    </row>
    <row r="44" spans="1:8" x14ac:dyDescent="0.2">
      <c r="A44" s="56"/>
      <c r="B44" s="108"/>
      <c r="C44" s="108"/>
      <c r="D44" s="108"/>
      <c r="E44" s="108"/>
      <c r="F44" s="108"/>
      <c r="G44" s="108"/>
      <c r="H44" s="6" t="s">
        <v>108</v>
      </c>
    </row>
    <row r="45" spans="1:8" ht="3" customHeight="1" x14ac:dyDescent="0.2">
      <c r="A45" s="56"/>
      <c r="B45" s="108"/>
      <c r="C45" s="108"/>
      <c r="D45" s="108"/>
      <c r="E45" s="108"/>
      <c r="F45" s="108"/>
      <c r="G45" s="108"/>
      <c r="H45" s="6" t="s">
        <v>108</v>
      </c>
    </row>
    <row r="46" spans="1:8" x14ac:dyDescent="0.2">
      <c r="B46" s="247"/>
      <c r="C46" s="247"/>
      <c r="D46" s="247"/>
      <c r="E46" s="247"/>
      <c r="F46" s="247"/>
      <c r="G46" s="247"/>
    </row>
    <row r="47" spans="1:8" x14ac:dyDescent="0.2">
      <c r="B47" s="247"/>
      <c r="C47" s="247"/>
      <c r="D47" s="247"/>
      <c r="E47" s="247"/>
      <c r="F47" s="247"/>
      <c r="G47" s="247"/>
    </row>
    <row r="48" spans="1:8" x14ac:dyDescent="0.2">
      <c r="B48" s="247"/>
      <c r="C48" s="247"/>
      <c r="D48" s="247"/>
      <c r="E48" s="247"/>
      <c r="F48" s="247"/>
      <c r="G48" s="247"/>
    </row>
    <row r="49" spans="2:7" x14ac:dyDescent="0.2">
      <c r="B49" s="247"/>
      <c r="C49" s="247"/>
      <c r="D49" s="247"/>
      <c r="E49" s="247"/>
      <c r="F49" s="247"/>
      <c r="G49" s="247"/>
    </row>
    <row r="50" spans="2:7" x14ac:dyDescent="0.2">
      <c r="B50" s="247"/>
      <c r="C50" s="247"/>
      <c r="D50" s="247"/>
      <c r="E50" s="247"/>
      <c r="F50" s="247"/>
      <c r="G50" s="247"/>
    </row>
    <row r="51" spans="2:7" x14ac:dyDescent="0.2">
      <c r="B51" s="247"/>
      <c r="C51" s="247"/>
      <c r="D51" s="247"/>
      <c r="E51" s="247"/>
      <c r="F51" s="247"/>
      <c r="G51" s="247"/>
    </row>
    <row r="52" spans="2:7" x14ac:dyDescent="0.2">
      <c r="B52" s="247"/>
      <c r="C52" s="247"/>
      <c r="D52" s="247"/>
      <c r="E52" s="247"/>
      <c r="F52" s="247"/>
      <c r="G52" s="247"/>
    </row>
    <row r="53" spans="2:7" x14ac:dyDescent="0.2">
      <c r="B53" s="247"/>
      <c r="C53" s="247"/>
      <c r="D53" s="247"/>
      <c r="E53" s="247"/>
      <c r="F53" s="247"/>
      <c r="G53" s="247"/>
    </row>
    <row r="54" spans="2:7" x14ac:dyDescent="0.2">
      <c r="B54" s="247"/>
      <c r="C54" s="247"/>
      <c r="D54" s="247"/>
      <c r="E54" s="247"/>
      <c r="F54" s="247"/>
      <c r="G54" s="247"/>
    </row>
    <row r="55" spans="2:7" x14ac:dyDescent="0.2">
      <c r="B55" s="247"/>
      <c r="C55" s="247"/>
      <c r="D55" s="247"/>
      <c r="E55" s="247"/>
      <c r="F55" s="247"/>
      <c r="G55" s="247"/>
    </row>
  </sheetData>
  <sheetProtection algorithmName="SHA-512" hashValue="tYS97xEpteDmNWD4FEXsGOG79R3Ke+1yRQULDIXJYz9NtNEFnHL1ZEP8U3P46bN91LJ0GoDmHdgeEuPK3CNlaQ==" saltValue="/PAXlJrF0rPJVu29bQ+fCg==" spinCount="100000" sheet="1" objects="1" scenarios="1"/>
  <mergeCells count="15"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  <mergeCell ref="C6:E6"/>
    <mergeCell ref="C7:D7"/>
    <mergeCell ref="C8:D8"/>
    <mergeCell ref="B11:D11"/>
    <mergeCell ref="B46:G46"/>
  </mergeCells>
  <pageMargins left="0.59055118110236227" right="0.39370078740157483" top="0.98425196850393704" bottom="0.98425196850393704" header="0.51181102362204722" footer="0.51181102362204722"/>
  <pageSetup paperSize="9" scale="99" fitToHeight="0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67"/>
  <sheetViews>
    <sheetView view="pageBreakPreview" zoomScale="175" zoomScaleNormal="100" zoomScaleSheetLayoutView="175" workbookViewId="0">
      <selection activeCell="H16" sqref="H16"/>
    </sheetView>
  </sheetViews>
  <sheetFormatPr defaultColWidth="8.85546875" defaultRowHeight="12.75" x14ac:dyDescent="0.2"/>
  <cols>
    <col min="1" max="1" width="5.85546875" style="6" customWidth="1"/>
    <col min="2" max="2" width="6.140625" style="6" customWidth="1"/>
    <col min="3" max="3" width="11.42578125" style="6" customWidth="1"/>
    <col min="4" max="4" width="15.85546875" style="6" customWidth="1"/>
    <col min="5" max="5" width="11.28515625" style="6" customWidth="1"/>
    <col min="6" max="6" width="10.85546875" style="6" customWidth="1"/>
    <col min="7" max="7" width="19" style="6" customWidth="1"/>
    <col min="8" max="8" width="20.28515625" style="6" customWidth="1"/>
    <col min="9" max="16384" width="8.85546875" style="6"/>
  </cols>
  <sheetData>
    <row r="1" spans="1:56" ht="13.5" thickTop="1" x14ac:dyDescent="0.2">
      <c r="A1" s="249" t="s">
        <v>68</v>
      </c>
      <c r="B1" s="250"/>
      <c r="C1" s="57" t="str">
        <f>CONCATENATE(cislostavby," ",nazevstavby)</f>
        <v xml:space="preserve"> Novostavba radnice Útěchov u Brna</v>
      </c>
      <c r="D1" s="58"/>
      <c r="E1" s="59"/>
      <c r="F1" s="58"/>
      <c r="G1" s="58"/>
      <c r="H1" s="60"/>
    </row>
    <row r="2" spans="1:56" ht="13.5" thickBot="1" x14ac:dyDescent="0.25">
      <c r="A2" s="251" t="s">
        <v>65</v>
      </c>
      <c r="B2" s="252"/>
      <c r="C2" s="61" t="str">
        <f>CONCATENATE(cisloobjektu," ",nazevobjektu)</f>
        <v xml:space="preserve"> D1.4.4- Elektroinstalace </v>
      </c>
      <c r="D2" s="62"/>
      <c r="E2" s="63"/>
      <c r="F2" s="62"/>
      <c r="G2" s="253"/>
      <c r="H2" s="254"/>
    </row>
    <row r="3" spans="1:56" ht="13.5" thickTop="1" x14ac:dyDescent="0.2"/>
    <row r="4" spans="1:56" ht="19.5" customHeight="1" x14ac:dyDescent="0.25">
      <c r="A4" s="64" t="s">
        <v>109</v>
      </c>
      <c r="B4" s="4"/>
      <c r="C4" s="4"/>
      <c r="D4" s="4"/>
      <c r="E4" s="4"/>
      <c r="F4" s="4"/>
      <c r="G4" s="4"/>
      <c r="H4" s="4"/>
    </row>
    <row r="5" spans="1:56" ht="13.5" thickBot="1" x14ac:dyDescent="0.25"/>
    <row r="6" spans="1:56" ht="13.5" thickBot="1" x14ac:dyDescent="0.25">
      <c r="A6" s="65"/>
      <c r="B6" s="66" t="s">
        <v>110</v>
      </c>
      <c r="C6" s="66"/>
      <c r="D6" s="67"/>
      <c r="E6" s="68" t="s">
        <v>111</v>
      </c>
      <c r="F6" s="69" t="s">
        <v>112</v>
      </c>
      <c r="G6" s="69" t="s">
        <v>140</v>
      </c>
      <c r="H6" s="70" t="s">
        <v>92</v>
      </c>
    </row>
    <row r="7" spans="1:56" x14ac:dyDescent="0.2">
      <c r="A7" s="71" t="str">
        <f>[2]Položky!B7</f>
        <v>M21</v>
      </c>
      <c r="B7" s="72" t="str">
        <f>[2]Položky!C7</f>
        <v>Elektromontáže</v>
      </c>
      <c r="D7" s="73"/>
      <c r="E7" s="74">
        <v>0</v>
      </c>
      <c r="F7" s="75">
        <v>0</v>
      </c>
      <c r="G7" s="75">
        <f>Položky!G150</f>
        <v>0</v>
      </c>
      <c r="H7" s="76">
        <v>0</v>
      </c>
    </row>
    <row r="8" spans="1:56" ht="13.5" thickBot="1" x14ac:dyDescent="0.25">
      <c r="A8" s="71"/>
      <c r="B8" s="72" t="s">
        <v>147</v>
      </c>
      <c r="D8" s="73"/>
      <c r="E8" s="74"/>
      <c r="F8" s="75"/>
      <c r="G8" s="75"/>
      <c r="H8" s="277">
        <v>0</v>
      </c>
    </row>
    <row r="9" spans="1:56" s="82" customFormat="1" ht="13.5" thickBot="1" x14ac:dyDescent="0.25">
      <c r="A9" s="77"/>
      <c r="B9" s="66" t="s">
        <v>113</v>
      </c>
      <c r="C9" s="66"/>
      <c r="D9" s="78"/>
      <c r="E9" s="79"/>
      <c r="F9" s="80">
        <f>SUM(F7:F7)</f>
        <v>0</v>
      </c>
      <c r="G9" s="80">
        <f>SUM(G7:G8)</f>
        <v>0</v>
      </c>
      <c r="H9" s="81">
        <f>SUM(H7:H8)</f>
        <v>0</v>
      </c>
    </row>
    <row r="11" spans="1:56" ht="19.5" customHeight="1" x14ac:dyDescent="0.25">
      <c r="A11" s="4" t="s">
        <v>114</v>
      </c>
      <c r="B11" s="4"/>
      <c r="C11" s="4"/>
      <c r="D11" s="4"/>
      <c r="E11" s="4"/>
      <c r="F11" s="4"/>
      <c r="G11" s="83"/>
      <c r="H11" s="4"/>
      <c r="AZ11" s="26"/>
      <c r="BA11" s="26"/>
      <c r="BB11" s="26"/>
      <c r="BC11" s="26"/>
      <c r="BD11" s="26"/>
    </row>
    <row r="12" spans="1:56" ht="13.5" thickBot="1" x14ac:dyDescent="0.25"/>
    <row r="13" spans="1:56" x14ac:dyDescent="0.2">
      <c r="A13" s="84" t="s">
        <v>115</v>
      </c>
      <c r="B13" s="85"/>
      <c r="C13" s="85"/>
      <c r="D13" s="86"/>
      <c r="E13" s="87"/>
      <c r="F13" s="88"/>
      <c r="G13" s="89"/>
      <c r="H13" s="90" t="s">
        <v>8</v>
      </c>
    </row>
    <row r="14" spans="1:56" x14ac:dyDescent="0.2">
      <c r="A14" s="91" t="s">
        <v>117</v>
      </c>
      <c r="B14" s="92"/>
      <c r="C14" s="92"/>
      <c r="D14" s="93"/>
      <c r="E14" s="94"/>
      <c r="F14" s="95"/>
      <c r="G14" s="96"/>
      <c r="H14" s="280">
        <v>0</v>
      </c>
      <c r="AZ14" s="6">
        <v>8</v>
      </c>
    </row>
    <row r="15" spans="1:56" x14ac:dyDescent="0.2">
      <c r="A15" s="91" t="s">
        <v>118</v>
      </c>
      <c r="B15" s="92"/>
      <c r="C15" s="92"/>
      <c r="D15" s="93"/>
      <c r="E15" s="94"/>
      <c r="F15" s="95"/>
      <c r="G15" s="96"/>
      <c r="H15" s="280">
        <v>0</v>
      </c>
      <c r="AZ15" s="6">
        <v>8</v>
      </c>
    </row>
    <row r="16" spans="1:56" ht="13.5" thickBot="1" x14ac:dyDescent="0.25">
      <c r="A16" s="43"/>
      <c r="B16" s="97" t="s">
        <v>116</v>
      </c>
      <c r="C16" s="98"/>
      <c r="D16" s="99"/>
      <c r="E16" s="100"/>
      <c r="F16" s="101"/>
      <c r="G16" s="101"/>
      <c r="H16" s="107">
        <f>SUM(H14:H15)</f>
        <v>0</v>
      </c>
    </row>
    <row r="18" spans="1:8" ht="37.9" customHeight="1" x14ac:dyDescent="0.2">
      <c r="A18" s="255" t="s">
        <v>119</v>
      </c>
      <c r="B18" s="255"/>
      <c r="C18" s="255"/>
      <c r="D18" s="255"/>
      <c r="E18" s="255"/>
      <c r="F18" s="255"/>
      <c r="G18" s="255"/>
      <c r="H18" s="255"/>
    </row>
    <row r="19" spans="1:8" x14ac:dyDescent="0.2">
      <c r="F19" s="102"/>
      <c r="G19" s="103"/>
      <c r="H19" s="104"/>
    </row>
    <row r="20" spans="1:8" x14ac:dyDescent="0.2">
      <c r="F20" s="102"/>
      <c r="G20" s="103"/>
      <c r="H20" s="104"/>
    </row>
    <row r="21" spans="1:8" x14ac:dyDescent="0.2">
      <c r="F21" s="102"/>
      <c r="G21" s="103"/>
      <c r="H21" s="104"/>
    </row>
    <row r="22" spans="1:8" x14ac:dyDescent="0.2">
      <c r="F22" s="102"/>
      <c r="G22" s="103"/>
      <c r="H22" s="104"/>
    </row>
    <row r="23" spans="1:8" x14ac:dyDescent="0.2">
      <c r="F23" s="102"/>
      <c r="G23" s="103"/>
      <c r="H23" s="104"/>
    </row>
    <row r="24" spans="1:8" x14ac:dyDescent="0.2">
      <c r="F24" s="102"/>
      <c r="G24" s="103"/>
      <c r="H24" s="104"/>
    </row>
    <row r="25" spans="1:8" x14ac:dyDescent="0.2">
      <c r="F25" s="102"/>
      <c r="G25" s="103"/>
      <c r="H25" s="104"/>
    </row>
    <row r="26" spans="1:8" x14ac:dyDescent="0.2">
      <c r="F26" s="102"/>
      <c r="G26" s="103"/>
      <c r="H26" s="104"/>
    </row>
    <row r="27" spans="1:8" x14ac:dyDescent="0.2">
      <c r="F27" s="102"/>
      <c r="G27" s="103"/>
      <c r="H27" s="104"/>
    </row>
    <row r="28" spans="1:8" x14ac:dyDescent="0.2">
      <c r="F28" s="102"/>
      <c r="G28" s="103"/>
      <c r="H28" s="104"/>
    </row>
    <row r="29" spans="1:8" x14ac:dyDescent="0.2">
      <c r="F29" s="102"/>
      <c r="G29" s="103"/>
      <c r="H29" s="104"/>
    </row>
    <row r="30" spans="1:8" x14ac:dyDescent="0.2">
      <c r="F30" s="102"/>
      <c r="G30" s="103"/>
      <c r="H30" s="104"/>
    </row>
    <row r="31" spans="1:8" x14ac:dyDescent="0.2">
      <c r="F31" s="102"/>
      <c r="G31" s="103"/>
      <c r="H31" s="104"/>
    </row>
    <row r="32" spans="1:8" x14ac:dyDescent="0.2">
      <c r="F32" s="102"/>
      <c r="G32" s="103"/>
      <c r="H32" s="104"/>
    </row>
    <row r="33" spans="6:8" x14ac:dyDescent="0.2">
      <c r="F33" s="102"/>
      <c r="G33" s="103"/>
      <c r="H33" s="104"/>
    </row>
    <row r="34" spans="6:8" x14ac:dyDescent="0.2">
      <c r="F34" s="102"/>
      <c r="G34" s="103"/>
      <c r="H34" s="104"/>
    </row>
    <row r="35" spans="6:8" x14ac:dyDescent="0.2">
      <c r="F35" s="102"/>
      <c r="G35" s="103"/>
      <c r="H35" s="104"/>
    </row>
    <row r="36" spans="6:8" x14ac:dyDescent="0.2">
      <c r="F36" s="102"/>
      <c r="G36" s="103"/>
      <c r="H36" s="104"/>
    </row>
    <row r="37" spans="6:8" x14ac:dyDescent="0.2">
      <c r="F37" s="102"/>
      <c r="G37" s="103"/>
      <c r="H37" s="104"/>
    </row>
    <row r="38" spans="6:8" x14ac:dyDescent="0.2">
      <c r="F38" s="102"/>
      <c r="G38" s="103"/>
      <c r="H38" s="104"/>
    </row>
    <row r="39" spans="6:8" x14ac:dyDescent="0.2">
      <c r="F39" s="102"/>
      <c r="G39" s="103"/>
      <c r="H39" s="104"/>
    </row>
    <row r="40" spans="6:8" x14ac:dyDescent="0.2">
      <c r="F40" s="102"/>
      <c r="G40" s="103"/>
      <c r="H40" s="104"/>
    </row>
    <row r="41" spans="6:8" x14ac:dyDescent="0.2">
      <c r="F41" s="102"/>
      <c r="G41" s="103"/>
      <c r="H41" s="104"/>
    </row>
    <row r="42" spans="6:8" x14ac:dyDescent="0.2">
      <c r="F42" s="102"/>
      <c r="G42" s="103"/>
      <c r="H42" s="104"/>
    </row>
    <row r="43" spans="6:8" x14ac:dyDescent="0.2">
      <c r="F43" s="102"/>
      <c r="G43" s="103"/>
      <c r="H43" s="104"/>
    </row>
    <row r="44" spans="6:8" x14ac:dyDescent="0.2">
      <c r="F44" s="102"/>
      <c r="G44" s="103"/>
      <c r="H44" s="104"/>
    </row>
    <row r="45" spans="6:8" x14ac:dyDescent="0.2">
      <c r="F45" s="102"/>
      <c r="G45" s="103"/>
      <c r="H45" s="104"/>
    </row>
    <row r="46" spans="6:8" x14ac:dyDescent="0.2">
      <c r="F46" s="102"/>
      <c r="G46" s="103"/>
      <c r="H46" s="104"/>
    </row>
    <row r="47" spans="6:8" x14ac:dyDescent="0.2">
      <c r="F47" s="102"/>
      <c r="G47" s="103"/>
      <c r="H47" s="104"/>
    </row>
    <row r="48" spans="6:8" x14ac:dyDescent="0.2">
      <c r="F48" s="102"/>
      <c r="G48" s="103"/>
      <c r="H48" s="104"/>
    </row>
    <row r="49" spans="6:8" x14ac:dyDescent="0.2">
      <c r="F49" s="102"/>
      <c r="G49" s="103"/>
      <c r="H49" s="104"/>
    </row>
    <row r="50" spans="6:8" x14ac:dyDescent="0.2">
      <c r="F50" s="102"/>
      <c r="G50" s="103"/>
      <c r="H50" s="104"/>
    </row>
    <row r="51" spans="6:8" x14ac:dyDescent="0.2">
      <c r="F51" s="102"/>
      <c r="G51" s="103"/>
      <c r="H51" s="104"/>
    </row>
    <row r="52" spans="6:8" x14ac:dyDescent="0.2">
      <c r="F52" s="102"/>
      <c r="G52" s="103"/>
      <c r="H52" s="104"/>
    </row>
    <row r="53" spans="6:8" x14ac:dyDescent="0.2">
      <c r="F53" s="102"/>
      <c r="G53" s="103"/>
      <c r="H53" s="104"/>
    </row>
    <row r="54" spans="6:8" x14ac:dyDescent="0.2">
      <c r="F54" s="102"/>
      <c r="G54" s="103"/>
      <c r="H54" s="104"/>
    </row>
    <row r="55" spans="6:8" x14ac:dyDescent="0.2">
      <c r="F55" s="102"/>
      <c r="G55" s="103"/>
      <c r="H55" s="104"/>
    </row>
    <row r="56" spans="6:8" x14ac:dyDescent="0.2">
      <c r="F56" s="102"/>
      <c r="G56" s="103"/>
      <c r="H56" s="104"/>
    </row>
    <row r="57" spans="6:8" x14ac:dyDescent="0.2">
      <c r="F57" s="102"/>
      <c r="G57" s="103"/>
      <c r="H57" s="104"/>
    </row>
    <row r="58" spans="6:8" x14ac:dyDescent="0.2">
      <c r="F58" s="102"/>
      <c r="G58" s="103"/>
      <c r="H58" s="104"/>
    </row>
    <row r="59" spans="6:8" x14ac:dyDescent="0.2">
      <c r="F59" s="102"/>
      <c r="G59" s="103"/>
      <c r="H59" s="104"/>
    </row>
    <row r="60" spans="6:8" x14ac:dyDescent="0.2">
      <c r="F60" s="102"/>
      <c r="G60" s="103"/>
      <c r="H60" s="104"/>
    </row>
    <row r="61" spans="6:8" x14ac:dyDescent="0.2">
      <c r="F61" s="102"/>
      <c r="G61" s="103"/>
      <c r="H61" s="104"/>
    </row>
    <row r="62" spans="6:8" x14ac:dyDescent="0.2">
      <c r="F62" s="102"/>
      <c r="G62" s="103"/>
      <c r="H62" s="104"/>
    </row>
    <row r="63" spans="6:8" x14ac:dyDescent="0.2">
      <c r="F63" s="102"/>
      <c r="G63" s="103"/>
      <c r="H63" s="104"/>
    </row>
    <row r="64" spans="6:8" x14ac:dyDescent="0.2">
      <c r="F64" s="102"/>
      <c r="G64" s="103"/>
      <c r="H64" s="104"/>
    </row>
    <row r="65" spans="6:8" x14ac:dyDescent="0.2">
      <c r="F65" s="102"/>
      <c r="G65" s="103"/>
      <c r="H65" s="104"/>
    </row>
    <row r="66" spans="6:8" x14ac:dyDescent="0.2">
      <c r="F66" s="102"/>
      <c r="G66" s="103"/>
      <c r="H66" s="104"/>
    </row>
    <row r="67" spans="6:8" x14ac:dyDescent="0.2">
      <c r="F67" s="102"/>
      <c r="G67" s="103"/>
      <c r="H67" s="104"/>
    </row>
  </sheetData>
  <sheetProtection algorithmName="SHA-512" hashValue="d5Atw9iu0DSnpzX2WAdgMYKfYJVYq7rK28oiGX+yoPS1cbjLJiegHgrz/p32BPSBLhqAM7V6am9n1l8DWcP9+A==" saltValue="gDgixsl4E5vjpNHWvc+dZA==" spinCount="100000" sheet="1" objects="1" scenarios="1"/>
  <mergeCells count="4">
    <mergeCell ref="A1:B1"/>
    <mergeCell ref="A2:B2"/>
    <mergeCell ref="G2:H2"/>
    <mergeCell ref="A18:H18"/>
  </mergeCells>
  <pageMargins left="0.59055118110236227" right="0.39370078740157483" top="0.98425196850393704" bottom="0.98425196850393704" header="0.51181102362204722" footer="0.51181102362204722"/>
  <pageSetup paperSize="9" scale="94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3"/>
  <sheetViews>
    <sheetView tabSelected="1" view="pageBreakPreview" zoomScaleNormal="100" zoomScaleSheetLayoutView="100" workbookViewId="0">
      <selection activeCell="F128" sqref="F128"/>
    </sheetView>
  </sheetViews>
  <sheetFormatPr defaultColWidth="9.140625" defaultRowHeight="15" x14ac:dyDescent="0.25"/>
  <cols>
    <col min="1" max="1" width="6.7109375" style="154" customWidth="1"/>
    <col min="2" max="2" width="8.7109375" style="155" customWidth="1"/>
    <col min="3" max="3" width="54.7109375" style="156" customWidth="1"/>
    <col min="4" max="4" width="11.7109375" style="118" customWidth="1"/>
    <col min="5" max="5" width="7.5703125" style="154" customWidth="1"/>
    <col min="6" max="6" width="11.85546875" style="121" customWidth="1"/>
    <col min="7" max="7" width="19.28515625" style="121" customWidth="1"/>
    <col min="8" max="16384" width="9.140625" style="1"/>
  </cols>
  <sheetData>
    <row r="1" spans="1:7" x14ac:dyDescent="0.25">
      <c r="A1" s="257"/>
      <c r="B1" s="257"/>
      <c r="C1" s="257"/>
      <c r="D1" s="257"/>
      <c r="E1" s="257"/>
      <c r="F1" s="257"/>
      <c r="G1" s="257"/>
    </row>
    <row r="2" spans="1:7" ht="2.25" customHeight="1" thickBot="1" x14ac:dyDescent="0.3">
      <c r="A2" s="118"/>
      <c r="B2" s="119"/>
      <c r="C2" s="120"/>
      <c r="E2" s="118"/>
    </row>
    <row r="3" spans="1:7" s="2" customFormat="1" ht="15.75" customHeight="1" thickTop="1" x14ac:dyDescent="0.25">
      <c r="A3" s="258" t="s">
        <v>0</v>
      </c>
      <c r="B3" s="260" t="s">
        <v>1</v>
      </c>
      <c r="C3" s="262" t="s">
        <v>2</v>
      </c>
      <c r="D3" s="264" t="s">
        <v>3</v>
      </c>
      <c r="E3" s="266" t="s">
        <v>4</v>
      </c>
      <c r="F3" s="268" t="s">
        <v>11</v>
      </c>
      <c r="G3" s="269"/>
    </row>
    <row r="4" spans="1:7" s="2" customFormat="1" ht="29.25" customHeight="1" thickBot="1" x14ac:dyDescent="0.3">
      <c r="A4" s="259"/>
      <c r="B4" s="261"/>
      <c r="C4" s="263"/>
      <c r="D4" s="265"/>
      <c r="E4" s="267"/>
      <c r="F4" s="122" t="s">
        <v>9</v>
      </c>
      <c r="G4" s="159" t="s">
        <v>10</v>
      </c>
    </row>
    <row r="5" spans="1:7" s="3" customFormat="1" ht="19.5" thickBot="1" x14ac:dyDescent="0.3">
      <c r="A5" s="123"/>
      <c r="B5" s="124"/>
      <c r="C5" s="125" t="s">
        <v>12</v>
      </c>
      <c r="D5" s="126"/>
      <c r="E5" s="127"/>
      <c r="F5" s="128"/>
      <c r="G5" s="129"/>
    </row>
    <row r="6" spans="1:7" s="2" customFormat="1" ht="15.75" thickBot="1" x14ac:dyDescent="0.3">
      <c r="A6" s="160"/>
      <c r="B6" s="161" t="s">
        <v>5</v>
      </c>
      <c r="C6" s="162" t="s">
        <v>13</v>
      </c>
      <c r="D6" s="163"/>
      <c r="E6" s="163"/>
      <c r="F6" s="164"/>
      <c r="G6" s="165"/>
    </row>
    <row r="7" spans="1:7" x14ac:dyDescent="0.2">
      <c r="A7" s="166" t="s">
        <v>15</v>
      </c>
      <c r="B7" s="189" t="s">
        <v>33</v>
      </c>
      <c r="C7" s="190" t="s">
        <v>120</v>
      </c>
      <c r="D7" s="191" t="s">
        <v>47</v>
      </c>
      <c r="E7" s="192">
        <v>420</v>
      </c>
      <c r="F7" s="278">
        <v>0</v>
      </c>
      <c r="G7" s="167">
        <f t="shared" ref="G7:G71" si="0">E7*F7</f>
        <v>0</v>
      </c>
    </row>
    <row r="8" spans="1:7" x14ac:dyDescent="0.2">
      <c r="A8" s="130" t="s">
        <v>16</v>
      </c>
      <c r="B8" s="193" t="s">
        <v>33</v>
      </c>
      <c r="C8" s="194" t="s">
        <v>121</v>
      </c>
      <c r="D8" s="195" t="s">
        <v>47</v>
      </c>
      <c r="E8" s="196">
        <v>158</v>
      </c>
      <c r="F8" s="279">
        <v>0</v>
      </c>
      <c r="G8" s="131">
        <f t="shared" si="0"/>
        <v>0</v>
      </c>
    </row>
    <row r="9" spans="1:7" x14ac:dyDescent="0.2">
      <c r="A9" s="130" t="s">
        <v>17</v>
      </c>
      <c r="B9" s="193" t="s">
        <v>33</v>
      </c>
      <c r="C9" s="197" t="s">
        <v>35</v>
      </c>
      <c r="D9" s="198" t="s">
        <v>48</v>
      </c>
      <c r="E9" s="199">
        <v>110</v>
      </c>
      <c r="F9" s="279">
        <v>0</v>
      </c>
      <c r="G9" s="131">
        <f t="shared" si="0"/>
        <v>0</v>
      </c>
    </row>
    <row r="10" spans="1:7" s="106" customFormat="1" x14ac:dyDescent="0.2">
      <c r="A10" s="130" t="s">
        <v>18</v>
      </c>
      <c r="B10" s="193" t="s">
        <v>33</v>
      </c>
      <c r="C10" s="197" t="s">
        <v>36</v>
      </c>
      <c r="D10" s="198" t="s">
        <v>48</v>
      </c>
      <c r="E10" s="199">
        <v>65</v>
      </c>
      <c r="F10" s="279">
        <v>0</v>
      </c>
      <c r="G10" s="180">
        <f t="shared" si="0"/>
        <v>0</v>
      </c>
    </row>
    <row r="11" spans="1:7" s="106" customFormat="1" x14ac:dyDescent="0.2">
      <c r="A11" s="130" t="s">
        <v>19</v>
      </c>
      <c r="B11" s="193" t="s">
        <v>33</v>
      </c>
      <c r="C11" s="197" t="s">
        <v>37</v>
      </c>
      <c r="D11" s="198" t="s">
        <v>48</v>
      </c>
      <c r="E11" s="199">
        <v>25</v>
      </c>
      <c r="F11" s="279">
        <v>0</v>
      </c>
      <c r="G11" s="180">
        <f t="shared" si="0"/>
        <v>0</v>
      </c>
    </row>
    <row r="12" spans="1:7" s="106" customFormat="1" x14ac:dyDescent="0.2">
      <c r="A12" s="130" t="s">
        <v>20</v>
      </c>
      <c r="B12" s="193" t="s">
        <v>33</v>
      </c>
      <c r="C12" s="197" t="s">
        <v>38</v>
      </c>
      <c r="D12" s="198" t="s">
        <v>48</v>
      </c>
      <c r="E12" s="199">
        <v>20</v>
      </c>
      <c r="F12" s="279">
        <v>0</v>
      </c>
      <c r="G12" s="180">
        <f t="shared" si="0"/>
        <v>0</v>
      </c>
    </row>
    <row r="13" spans="1:7" s="106" customFormat="1" x14ac:dyDescent="0.2">
      <c r="A13" s="130" t="s">
        <v>21</v>
      </c>
      <c r="B13" s="193" t="s">
        <v>33</v>
      </c>
      <c r="C13" s="197" t="s">
        <v>39</v>
      </c>
      <c r="D13" s="198" t="s">
        <v>48</v>
      </c>
      <c r="E13" s="199">
        <v>230</v>
      </c>
      <c r="F13" s="279">
        <v>0</v>
      </c>
      <c r="G13" s="180">
        <f t="shared" si="0"/>
        <v>0</v>
      </c>
    </row>
    <row r="14" spans="1:7" s="106" customFormat="1" x14ac:dyDescent="0.2">
      <c r="A14" s="130" t="s">
        <v>22</v>
      </c>
      <c r="B14" s="193" t="s">
        <v>33</v>
      </c>
      <c r="C14" s="197" t="s">
        <v>40</v>
      </c>
      <c r="D14" s="198" t="s">
        <v>48</v>
      </c>
      <c r="E14" s="199">
        <v>98</v>
      </c>
      <c r="F14" s="279">
        <v>0</v>
      </c>
      <c r="G14" s="180">
        <f t="shared" si="0"/>
        <v>0</v>
      </c>
    </row>
    <row r="15" spans="1:7" s="106" customFormat="1" x14ac:dyDescent="0.2">
      <c r="A15" s="130" t="s">
        <v>128</v>
      </c>
      <c r="B15" s="193" t="s">
        <v>32</v>
      </c>
      <c r="C15" s="197" t="s">
        <v>201</v>
      </c>
      <c r="D15" s="198" t="s">
        <v>48</v>
      </c>
      <c r="E15" s="199">
        <v>24</v>
      </c>
      <c r="F15" s="279">
        <v>0</v>
      </c>
      <c r="G15" s="180">
        <f t="shared" si="0"/>
        <v>0</v>
      </c>
    </row>
    <row r="16" spans="1:7" s="106" customFormat="1" x14ac:dyDescent="0.2">
      <c r="A16" s="130" t="s">
        <v>129</v>
      </c>
      <c r="B16" s="193" t="s">
        <v>32</v>
      </c>
      <c r="C16" s="197" t="s">
        <v>126</v>
      </c>
      <c r="D16" s="198" t="s">
        <v>48</v>
      </c>
      <c r="E16" s="199">
        <v>3</v>
      </c>
      <c r="F16" s="279">
        <v>0</v>
      </c>
      <c r="G16" s="180">
        <f t="shared" si="0"/>
        <v>0</v>
      </c>
    </row>
    <row r="17" spans="1:7" s="106" customFormat="1" x14ac:dyDescent="0.2">
      <c r="A17" s="130" t="s">
        <v>23</v>
      </c>
      <c r="B17" s="193" t="s">
        <v>32</v>
      </c>
      <c r="C17" s="197" t="s">
        <v>148</v>
      </c>
      <c r="D17" s="198" t="s">
        <v>48</v>
      </c>
      <c r="E17" s="199">
        <v>4</v>
      </c>
      <c r="F17" s="279">
        <v>0</v>
      </c>
      <c r="G17" s="131">
        <f t="shared" si="0"/>
        <v>0</v>
      </c>
    </row>
    <row r="18" spans="1:7" s="106" customFormat="1" x14ac:dyDescent="0.2">
      <c r="A18" s="130" t="s">
        <v>24</v>
      </c>
      <c r="B18" s="193" t="s">
        <v>32</v>
      </c>
      <c r="C18" s="197" t="s">
        <v>127</v>
      </c>
      <c r="D18" s="198" t="s">
        <v>48</v>
      </c>
      <c r="E18" s="199">
        <v>3</v>
      </c>
      <c r="F18" s="279">
        <v>0</v>
      </c>
      <c r="G18" s="131">
        <f t="shared" si="0"/>
        <v>0</v>
      </c>
    </row>
    <row r="19" spans="1:7" x14ac:dyDescent="0.2">
      <c r="A19" s="130" t="s">
        <v>25</v>
      </c>
      <c r="B19" s="193" t="s">
        <v>32</v>
      </c>
      <c r="C19" s="197" t="s">
        <v>159</v>
      </c>
      <c r="D19" s="198" t="s">
        <v>48</v>
      </c>
      <c r="E19" s="199">
        <v>10</v>
      </c>
      <c r="F19" s="279">
        <v>0</v>
      </c>
      <c r="G19" s="131">
        <f t="shared" si="0"/>
        <v>0</v>
      </c>
    </row>
    <row r="20" spans="1:7" x14ac:dyDescent="0.2">
      <c r="A20" s="130" t="s">
        <v>130</v>
      </c>
      <c r="B20" s="193" t="s">
        <v>32</v>
      </c>
      <c r="C20" s="197" t="s">
        <v>149</v>
      </c>
      <c r="D20" s="198" t="s">
        <v>48</v>
      </c>
      <c r="E20" s="199">
        <v>25</v>
      </c>
      <c r="F20" s="279">
        <v>0</v>
      </c>
      <c r="G20" s="131">
        <f t="shared" si="0"/>
        <v>0</v>
      </c>
    </row>
    <row r="21" spans="1:7" x14ac:dyDescent="0.2">
      <c r="A21" s="130" t="s">
        <v>153</v>
      </c>
      <c r="B21" s="193" t="s">
        <v>32</v>
      </c>
      <c r="C21" s="197" t="s">
        <v>160</v>
      </c>
      <c r="D21" s="198" t="s">
        <v>48</v>
      </c>
      <c r="E21" s="199">
        <v>1</v>
      </c>
      <c r="F21" s="279">
        <v>0</v>
      </c>
      <c r="G21" s="131">
        <f t="shared" ref="G21" si="1">E21*F21</f>
        <v>0</v>
      </c>
    </row>
    <row r="22" spans="1:7" x14ac:dyDescent="0.2">
      <c r="A22" s="130" t="s">
        <v>152</v>
      </c>
      <c r="B22" s="193" t="s">
        <v>33</v>
      </c>
      <c r="C22" s="197" t="s">
        <v>264</v>
      </c>
      <c r="D22" s="198" t="s">
        <v>48</v>
      </c>
      <c r="E22" s="199">
        <v>3</v>
      </c>
      <c r="F22" s="279">
        <v>0</v>
      </c>
      <c r="G22" s="131">
        <f t="shared" si="0"/>
        <v>0</v>
      </c>
    </row>
    <row r="23" spans="1:7" x14ac:dyDescent="0.2">
      <c r="A23" s="130" t="s">
        <v>131</v>
      </c>
      <c r="B23" s="193" t="s">
        <v>33</v>
      </c>
      <c r="C23" s="197" t="s">
        <v>198</v>
      </c>
      <c r="D23" s="198" t="s">
        <v>48</v>
      </c>
      <c r="E23" s="199">
        <v>1</v>
      </c>
      <c r="F23" s="279">
        <v>0</v>
      </c>
      <c r="G23" s="131">
        <f t="shared" ref="G23" si="2">E23*F23</f>
        <v>0</v>
      </c>
    </row>
    <row r="24" spans="1:7" s="106" customFormat="1" x14ac:dyDescent="0.2">
      <c r="A24" s="130" t="s">
        <v>132</v>
      </c>
      <c r="B24" s="193" t="s">
        <v>33</v>
      </c>
      <c r="C24" s="200" t="s">
        <v>150</v>
      </c>
      <c r="D24" s="198" t="s">
        <v>48</v>
      </c>
      <c r="E24" s="199">
        <v>65</v>
      </c>
      <c r="F24" s="279">
        <v>0</v>
      </c>
      <c r="G24" s="131">
        <f t="shared" si="0"/>
        <v>0</v>
      </c>
    </row>
    <row r="25" spans="1:7" s="106" customFormat="1" x14ac:dyDescent="0.2">
      <c r="A25" s="130" t="s">
        <v>164</v>
      </c>
      <c r="B25" s="193" t="s">
        <v>33</v>
      </c>
      <c r="C25" s="200" t="s">
        <v>151</v>
      </c>
      <c r="D25" s="198" t="s">
        <v>48</v>
      </c>
      <c r="E25" s="199">
        <v>5</v>
      </c>
      <c r="F25" s="279">
        <v>0</v>
      </c>
      <c r="G25" s="131">
        <f t="shared" si="0"/>
        <v>0</v>
      </c>
    </row>
    <row r="26" spans="1:7" x14ac:dyDescent="0.2">
      <c r="A26" s="130" t="s">
        <v>26</v>
      </c>
      <c r="B26" s="193" t="s">
        <v>33</v>
      </c>
      <c r="C26" s="197" t="s">
        <v>41</v>
      </c>
      <c r="D26" s="198" t="s">
        <v>48</v>
      </c>
      <c r="E26" s="199">
        <v>2</v>
      </c>
      <c r="F26" s="279">
        <v>0</v>
      </c>
      <c r="G26" s="131">
        <f t="shared" si="0"/>
        <v>0</v>
      </c>
    </row>
    <row r="27" spans="1:7" x14ac:dyDescent="0.2">
      <c r="A27" s="130" t="s">
        <v>165</v>
      </c>
      <c r="B27" s="193" t="s">
        <v>34</v>
      </c>
      <c r="C27" s="197" t="s">
        <v>161</v>
      </c>
      <c r="D27" s="198" t="s">
        <v>47</v>
      </c>
      <c r="E27" s="199">
        <v>25</v>
      </c>
      <c r="F27" s="279">
        <v>0</v>
      </c>
      <c r="G27" s="131">
        <f t="shared" ref="G27" si="3">E27*F27</f>
        <v>0</v>
      </c>
    </row>
    <row r="28" spans="1:7" x14ac:dyDescent="0.2">
      <c r="A28" s="130" t="s">
        <v>133</v>
      </c>
      <c r="B28" s="193" t="s">
        <v>34</v>
      </c>
      <c r="C28" s="197" t="s">
        <v>122</v>
      </c>
      <c r="D28" s="198" t="s">
        <v>47</v>
      </c>
      <c r="E28" s="199">
        <v>20</v>
      </c>
      <c r="F28" s="279">
        <v>0</v>
      </c>
      <c r="G28" s="131">
        <f t="shared" si="0"/>
        <v>0</v>
      </c>
    </row>
    <row r="29" spans="1:7" x14ac:dyDescent="0.2">
      <c r="A29" s="130" t="s">
        <v>123</v>
      </c>
      <c r="B29" s="193" t="s">
        <v>34</v>
      </c>
      <c r="C29" s="197" t="s">
        <v>42</v>
      </c>
      <c r="D29" s="198" t="s">
        <v>47</v>
      </c>
      <c r="E29" s="199">
        <v>125</v>
      </c>
      <c r="F29" s="279">
        <v>0</v>
      </c>
      <c r="G29" s="131">
        <f t="shared" si="0"/>
        <v>0</v>
      </c>
    </row>
    <row r="30" spans="1:7" x14ac:dyDescent="0.2">
      <c r="A30" s="130" t="s">
        <v>166</v>
      </c>
      <c r="B30" s="193" t="s">
        <v>33</v>
      </c>
      <c r="C30" s="197" t="s">
        <v>141</v>
      </c>
      <c r="D30" s="198" t="s">
        <v>47</v>
      </c>
      <c r="E30" s="199">
        <v>907</v>
      </c>
      <c r="F30" s="279">
        <v>0</v>
      </c>
      <c r="G30" s="131">
        <f t="shared" si="0"/>
        <v>0</v>
      </c>
    </row>
    <row r="31" spans="1:7" x14ac:dyDescent="0.2">
      <c r="A31" s="130" t="s">
        <v>27</v>
      </c>
      <c r="B31" s="193" t="s">
        <v>33</v>
      </c>
      <c r="C31" s="197" t="s">
        <v>43</v>
      </c>
      <c r="D31" s="198" t="s">
        <v>47</v>
      </c>
      <c r="E31" s="199">
        <v>50</v>
      </c>
      <c r="F31" s="279">
        <v>0</v>
      </c>
      <c r="G31" s="131">
        <f t="shared" si="0"/>
        <v>0</v>
      </c>
    </row>
    <row r="32" spans="1:7" s="106" customFormat="1" ht="15.75" customHeight="1" x14ac:dyDescent="0.2">
      <c r="A32" s="130" t="s">
        <v>134</v>
      </c>
      <c r="B32" s="193" t="s">
        <v>33</v>
      </c>
      <c r="C32" s="197" t="s">
        <v>44</v>
      </c>
      <c r="D32" s="198" t="s">
        <v>47</v>
      </c>
      <c r="E32" s="199">
        <v>550</v>
      </c>
      <c r="F32" s="279">
        <v>0</v>
      </c>
      <c r="G32" s="131">
        <f t="shared" si="0"/>
        <v>0</v>
      </c>
    </row>
    <row r="33" spans="1:7" s="106" customFormat="1" ht="14.25" customHeight="1" x14ac:dyDescent="0.2">
      <c r="A33" s="130" t="s">
        <v>135</v>
      </c>
      <c r="B33" s="193" t="s">
        <v>33</v>
      </c>
      <c r="C33" s="197" t="s">
        <v>45</v>
      </c>
      <c r="D33" s="198" t="s">
        <v>47</v>
      </c>
      <c r="E33" s="199">
        <v>1230</v>
      </c>
      <c r="F33" s="279">
        <v>0</v>
      </c>
      <c r="G33" s="131">
        <f t="shared" si="0"/>
        <v>0</v>
      </c>
    </row>
    <row r="34" spans="1:7" x14ac:dyDescent="0.2">
      <c r="A34" s="130" t="s">
        <v>154</v>
      </c>
      <c r="B34" s="193" t="s">
        <v>33</v>
      </c>
      <c r="C34" s="197" t="s">
        <v>181</v>
      </c>
      <c r="D34" s="198" t="s">
        <v>47</v>
      </c>
      <c r="E34" s="199">
        <v>65</v>
      </c>
      <c r="F34" s="279">
        <v>0</v>
      </c>
      <c r="G34" s="131">
        <f t="shared" ref="G34" si="4">E34*F34</f>
        <v>0</v>
      </c>
    </row>
    <row r="35" spans="1:7" x14ac:dyDescent="0.2">
      <c r="A35" s="130" t="s">
        <v>124</v>
      </c>
      <c r="B35" s="193" t="s">
        <v>33</v>
      </c>
      <c r="C35" s="197" t="s">
        <v>179</v>
      </c>
      <c r="D35" s="198" t="s">
        <v>47</v>
      </c>
      <c r="E35" s="199">
        <v>55</v>
      </c>
      <c r="F35" s="279">
        <v>0</v>
      </c>
      <c r="G35" s="131">
        <f t="shared" si="0"/>
        <v>0</v>
      </c>
    </row>
    <row r="36" spans="1:7" x14ac:dyDescent="0.2">
      <c r="A36" s="130" t="s">
        <v>167</v>
      </c>
      <c r="B36" s="193" t="s">
        <v>33</v>
      </c>
      <c r="C36" s="197" t="s">
        <v>162</v>
      </c>
      <c r="D36" s="198" t="s">
        <v>47</v>
      </c>
      <c r="E36" s="199">
        <v>60</v>
      </c>
      <c r="F36" s="279">
        <v>0</v>
      </c>
      <c r="G36" s="131">
        <f t="shared" ref="G36" si="5">E36*F36</f>
        <v>0</v>
      </c>
    </row>
    <row r="37" spans="1:7" x14ac:dyDescent="0.2">
      <c r="A37" s="130" t="s">
        <v>168</v>
      </c>
      <c r="B37" s="193" t="s">
        <v>33</v>
      </c>
      <c r="C37" s="197" t="s">
        <v>46</v>
      </c>
      <c r="D37" s="198" t="s">
        <v>47</v>
      </c>
      <c r="E37" s="199">
        <v>520</v>
      </c>
      <c r="F37" s="279">
        <v>0</v>
      </c>
      <c r="G37" s="131">
        <f t="shared" si="0"/>
        <v>0</v>
      </c>
    </row>
    <row r="38" spans="1:7" x14ac:dyDescent="0.2">
      <c r="A38" s="130" t="s">
        <v>136</v>
      </c>
      <c r="B38" s="193" t="s">
        <v>33</v>
      </c>
      <c r="C38" s="197" t="s">
        <v>163</v>
      </c>
      <c r="D38" s="198" t="s">
        <v>47</v>
      </c>
      <c r="E38" s="199">
        <v>160</v>
      </c>
      <c r="F38" s="279">
        <v>0</v>
      </c>
      <c r="G38" s="131">
        <f t="shared" ref="G38" si="6">E38*F38</f>
        <v>0</v>
      </c>
    </row>
    <row r="39" spans="1:7" x14ac:dyDescent="0.2">
      <c r="A39" s="130" t="s">
        <v>137</v>
      </c>
      <c r="B39" s="193" t="s">
        <v>33</v>
      </c>
      <c r="C39" s="197" t="s">
        <v>199</v>
      </c>
      <c r="D39" s="198" t="s">
        <v>47</v>
      </c>
      <c r="E39" s="199">
        <v>95</v>
      </c>
      <c r="F39" s="279">
        <v>0</v>
      </c>
      <c r="G39" s="131">
        <f t="shared" si="0"/>
        <v>0</v>
      </c>
    </row>
    <row r="40" spans="1:7" x14ac:dyDescent="0.2">
      <c r="A40" s="130" t="s">
        <v>155</v>
      </c>
      <c r="B40" s="193" t="s">
        <v>33</v>
      </c>
      <c r="C40" s="197" t="s">
        <v>200</v>
      </c>
      <c r="D40" s="198" t="s">
        <v>47</v>
      </c>
      <c r="E40" s="199">
        <v>125</v>
      </c>
      <c r="F40" s="279">
        <v>0</v>
      </c>
      <c r="G40" s="131">
        <f t="shared" ref="G40" si="7">E40*F40</f>
        <v>0</v>
      </c>
    </row>
    <row r="41" spans="1:7" x14ac:dyDescent="0.2">
      <c r="A41" s="130" t="s">
        <v>156</v>
      </c>
      <c r="B41" s="193" t="s">
        <v>33</v>
      </c>
      <c r="C41" s="187" t="s">
        <v>204</v>
      </c>
      <c r="D41" s="198" t="s">
        <v>48</v>
      </c>
      <c r="E41" s="187">
        <v>7</v>
      </c>
      <c r="F41" s="279">
        <v>0</v>
      </c>
      <c r="G41" s="131">
        <f t="shared" si="0"/>
        <v>0</v>
      </c>
    </row>
    <row r="42" spans="1:7" s="106" customFormat="1" x14ac:dyDescent="0.2">
      <c r="A42" s="130" t="s">
        <v>139</v>
      </c>
      <c r="B42" s="193" t="s">
        <v>33</v>
      </c>
      <c r="C42" s="187" t="s">
        <v>205</v>
      </c>
      <c r="D42" s="198" t="s">
        <v>48</v>
      </c>
      <c r="E42" s="187">
        <v>7</v>
      </c>
      <c r="F42" s="279">
        <v>0</v>
      </c>
      <c r="G42" s="131">
        <f t="shared" si="0"/>
        <v>0</v>
      </c>
    </row>
    <row r="43" spans="1:7" s="105" customFormat="1" x14ac:dyDescent="0.2">
      <c r="A43" s="130" t="s">
        <v>28</v>
      </c>
      <c r="B43" s="193" t="s">
        <v>33</v>
      </c>
      <c r="C43" s="187" t="s">
        <v>206</v>
      </c>
      <c r="D43" s="198" t="s">
        <v>48</v>
      </c>
      <c r="E43" s="187">
        <v>3</v>
      </c>
      <c r="F43" s="279">
        <v>0</v>
      </c>
      <c r="G43" s="131">
        <f t="shared" ref="G43:G53" si="8">E43*F43</f>
        <v>0</v>
      </c>
    </row>
    <row r="44" spans="1:7" s="105" customFormat="1" x14ac:dyDescent="0.2">
      <c r="A44" s="130" t="s">
        <v>29</v>
      </c>
      <c r="B44" s="193" t="s">
        <v>33</v>
      </c>
      <c r="C44" s="187" t="s">
        <v>207</v>
      </c>
      <c r="D44" s="198" t="s">
        <v>48</v>
      </c>
      <c r="E44" s="187">
        <v>1</v>
      </c>
      <c r="F44" s="279">
        <v>0</v>
      </c>
      <c r="G44" s="131">
        <f t="shared" si="8"/>
        <v>0</v>
      </c>
    </row>
    <row r="45" spans="1:7" s="105" customFormat="1" x14ac:dyDescent="0.2">
      <c r="A45" s="130" t="s">
        <v>157</v>
      </c>
      <c r="B45" s="193" t="s">
        <v>33</v>
      </c>
      <c r="C45" s="187" t="s">
        <v>208</v>
      </c>
      <c r="D45" s="198" t="s">
        <v>48</v>
      </c>
      <c r="E45" s="187">
        <v>1</v>
      </c>
      <c r="F45" s="279">
        <v>0</v>
      </c>
      <c r="G45" s="131">
        <f t="shared" si="8"/>
        <v>0</v>
      </c>
    </row>
    <row r="46" spans="1:7" s="105" customFormat="1" x14ac:dyDescent="0.2">
      <c r="A46" s="130" t="s">
        <v>30</v>
      </c>
      <c r="B46" s="193" t="s">
        <v>33</v>
      </c>
      <c r="C46" s="187" t="s">
        <v>209</v>
      </c>
      <c r="D46" s="198" t="s">
        <v>48</v>
      </c>
      <c r="E46" s="187">
        <v>1</v>
      </c>
      <c r="F46" s="279">
        <v>0</v>
      </c>
      <c r="G46" s="131">
        <f t="shared" si="8"/>
        <v>0</v>
      </c>
    </row>
    <row r="47" spans="1:7" s="105" customFormat="1" x14ac:dyDescent="0.2">
      <c r="A47" s="130" t="s">
        <v>31</v>
      </c>
      <c r="B47" s="193" t="s">
        <v>33</v>
      </c>
      <c r="C47" s="187" t="s">
        <v>210</v>
      </c>
      <c r="D47" s="198" t="s">
        <v>48</v>
      </c>
      <c r="E47" s="187">
        <v>3</v>
      </c>
      <c r="F47" s="279">
        <v>0</v>
      </c>
      <c r="G47" s="131">
        <f t="shared" si="8"/>
        <v>0</v>
      </c>
    </row>
    <row r="48" spans="1:7" s="105" customFormat="1" x14ac:dyDescent="0.2">
      <c r="A48" s="130" t="s">
        <v>169</v>
      </c>
      <c r="B48" s="193" t="s">
        <v>33</v>
      </c>
      <c r="C48" s="187" t="s">
        <v>211</v>
      </c>
      <c r="D48" s="198" t="s">
        <v>48</v>
      </c>
      <c r="E48" s="187">
        <v>13</v>
      </c>
      <c r="F48" s="279">
        <v>0</v>
      </c>
      <c r="G48" s="131">
        <f t="shared" si="8"/>
        <v>0</v>
      </c>
    </row>
    <row r="49" spans="1:7" s="105" customFormat="1" x14ac:dyDescent="0.2">
      <c r="A49" s="130" t="s">
        <v>138</v>
      </c>
      <c r="B49" s="193" t="s">
        <v>33</v>
      </c>
      <c r="C49" s="187" t="s">
        <v>212</v>
      </c>
      <c r="D49" s="198" t="s">
        <v>48</v>
      </c>
      <c r="E49" s="187">
        <v>4</v>
      </c>
      <c r="F49" s="279">
        <v>0</v>
      </c>
      <c r="G49" s="131">
        <f t="shared" si="8"/>
        <v>0</v>
      </c>
    </row>
    <row r="50" spans="1:7" s="105" customFormat="1" x14ac:dyDescent="0.2">
      <c r="A50" s="130" t="s">
        <v>125</v>
      </c>
      <c r="B50" s="193" t="s">
        <v>33</v>
      </c>
      <c r="C50" s="187" t="s">
        <v>213</v>
      </c>
      <c r="D50" s="198" t="s">
        <v>48</v>
      </c>
      <c r="E50" s="187">
        <v>1</v>
      </c>
      <c r="F50" s="279">
        <v>0</v>
      </c>
      <c r="G50" s="131">
        <f t="shared" si="8"/>
        <v>0</v>
      </c>
    </row>
    <row r="51" spans="1:7" s="105" customFormat="1" x14ac:dyDescent="0.2">
      <c r="A51" s="130" t="s">
        <v>158</v>
      </c>
      <c r="B51" s="193" t="s">
        <v>33</v>
      </c>
      <c r="C51" s="187" t="s">
        <v>214</v>
      </c>
      <c r="D51" s="198" t="s">
        <v>48</v>
      </c>
      <c r="E51" s="187">
        <v>1</v>
      </c>
      <c r="F51" s="279">
        <v>0</v>
      </c>
      <c r="G51" s="131">
        <f t="shared" si="8"/>
        <v>0</v>
      </c>
    </row>
    <row r="52" spans="1:7" s="105" customFormat="1" x14ac:dyDescent="0.2">
      <c r="A52" s="130" t="s">
        <v>170</v>
      </c>
      <c r="B52" s="193" t="s">
        <v>33</v>
      </c>
      <c r="C52" s="187" t="s">
        <v>215</v>
      </c>
      <c r="D52" s="198" t="s">
        <v>48</v>
      </c>
      <c r="E52" s="187">
        <v>1</v>
      </c>
      <c r="F52" s="279">
        <v>0</v>
      </c>
      <c r="G52" s="131">
        <f t="shared" si="8"/>
        <v>0</v>
      </c>
    </row>
    <row r="53" spans="1:7" s="105" customFormat="1" x14ac:dyDescent="0.2">
      <c r="A53" s="130" t="s">
        <v>171</v>
      </c>
      <c r="B53" s="193" t="s">
        <v>33</v>
      </c>
      <c r="C53" s="187" t="s">
        <v>216</v>
      </c>
      <c r="D53" s="198" t="s">
        <v>48</v>
      </c>
      <c r="E53" s="187">
        <v>3</v>
      </c>
      <c r="F53" s="279">
        <v>0</v>
      </c>
      <c r="G53" s="131">
        <f t="shared" si="8"/>
        <v>0</v>
      </c>
    </row>
    <row r="54" spans="1:7" s="105" customFormat="1" x14ac:dyDescent="0.2">
      <c r="A54" s="130" t="s">
        <v>172</v>
      </c>
      <c r="B54" s="193" t="s">
        <v>33</v>
      </c>
      <c r="C54" s="187" t="s">
        <v>217</v>
      </c>
      <c r="D54" s="198" t="s">
        <v>48</v>
      </c>
      <c r="E54" s="187">
        <v>3</v>
      </c>
      <c r="F54" s="279">
        <v>0</v>
      </c>
      <c r="G54" s="131">
        <f t="shared" ref="G54:G66" si="9">E54*F54</f>
        <v>0</v>
      </c>
    </row>
    <row r="55" spans="1:7" s="105" customFormat="1" x14ac:dyDescent="0.2">
      <c r="A55" s="130" t="s">
        <v>173</v>
      </c>
      <c r="B55" s="193" t="s">
        <v>33</v>
      </c>
      <c r="C55" s="187" t="s">
        <v>217</v>
      </c>
      <c r="D55" s="198" t="s">
        <v>48</v>
      </c>
      <c r="E55" s="187">
        <v>1</v>
      </c>
      <c r="F55" s="279">
        <v>0</v>
      </c>
      <c r="G55" s="131">
        <f t="shared" si="9"/>
        <v>0</v>
      </c>
    </row>
    <row r="56" spans="1:7" s="105" customFormat="1" x14ac:dyDescent="0.2">
      <c r="A56" s="130" t="s">
        <v>174</v>
      </c>
      <c r="B56" s="193" t="s">
        <v>33</v>
      </c>
      <c r="C56" s="187" t="s">
        <v>217</v>
      </c>
      <c r="D56" s="198" t="s">
        <v>48</v>
      </c>
      <c r="E56" s="187">
        <v>1</v>
      </c>
      <c r="F56" s="279">
        <v>0</v>
      </c>
      <c r="G56" s="131">
        <f t="shared" si="9"/>
        <v>0</v>
      </c>
    </row>
    <row r="57" spans="1:7" s="105" customFormat="1" x14ac:dyDescent="0.2">
      <c r="A57" s="130" t="s">
        <v>175</v>
      </c>
      <c r="B57" s="193" t="s">
        <v>33</v>
      </c>
      <c r="C57" s="187" t="s">
        <v>218</v>
      </c>
      <c r="D57" s="198" t="s">
        <v>48</v>
      </c>
      <c r="E57" s="187">
        <v>5</v>
      </c>
      <c r="F57" s="279">
        <v>0</v>
      </c>
      <c r="G57" s="131">
        <f t="shared" si="9"/>
        <v>0</v>
      </c>
    </row>
    <row r="58" spans="1:7" s="105" customFormat="1" x14ac:dyDescent="0.2">
      <c r="A58" s="130" t="s">
        <v>176</v>
      </c>
      <c r="B58" s="193" t="s">
        <v>33</v>
      </c>
      <c r="C58" s="187" t="s">
        <v>219</v>
      </c>
      <c r="D58" s="198" t="s">
        <v>48</v>
      </c>
      <c r="E58" s="187">
        <v>3</v>
      </c>
      <c r="F58" s="279">
        <v>0</v>
      </c>
      <c r="G58" s="131">
        <f t="shared" si="9"/>
        <v>0</v>
      </c>
    </row>
    <row r="59" spans="1:7" s="105" customFormat="1" x14ac:dyDescent="0.2">
      <c r="A59" s="130" t="s">
        <v>177</v>
      </c>
      <c r="B59" s="193" t="s">
        <v>33</v>
      </c>
      <c r="C59" s="187" t="s">
        <v>220</v>
      </c>
      <c r="D59" s="198" t="s">
        <v>48</v>
      </c>
      <c r="E59" s="187">
        <v>3</v>
      </c>
      <c r="F59" s="279">
        <v>0</v>
      </c>
      <c r="G59" s="131">
        <f t="shared" si="9"/>
        <v>0</v>
      </c>
    </row>
    <row r="60" spans="1:7" s="105" customFormat="1" x14ac:dyDescent="0.2">
      <c r="A60" s="130" t="s">
        <v>178</v>
      </c>
      <c r="B60" s="193" t="s">
        <v>33</v>
      </c>
      <c r="C60" s="187" t="s">
        <v>221</v>
      </c>
      <c r="D60" s="198" t="s">
        <v>48</v>
      </c>
      <c r="E60" s="187">
        <v>4</v>
      </c>
      <c r="F60" s="279">
        <v>0</v>
      </c>
      <c r="G60" s="131">
        <f t="shared" si="9"/>
        <v>0</v>
      </c>
    </row>
    <row r="61" spans="1:7" s="105" customFormat="1" x14ac:dyDescent="0.2">
      <c r="A61" s="130" t="s">
        <v>182</v>
      </c>
      <c r="B61" s="193" t="s">
        <v>33</v>
      </c>
      <c r="C61" s="187" t="s">
        <v>222</v>
      </c>
      <c r="D61" s="198" t="s">
        <v>48</v>
      </c>
      <c r="E61" s="187">
        <v>2</v>
      </c>
      <c r="F61" s="279">
        <v>0</v>
      </c>
      <c r="G61" s="131">
        <f t="shared" si="9"/>
        <v>0</v>
      </c>
    </row>
    <row r="62" spans="1:7" s="105" customFormat="1" x14ac:dyDescent="0.2">
      <c r="A62" s="130" t="s">
        <v>183</v>
      </c>
      <c r="B62" s="193" t="s">
        <v>33</v>
      </c>
      <c r="C62" s="187" t="s">
        <v>223</v>
      </c>
      <c r="D62" s="198" t="s">
        <v>48</v>
      </c>
      <c r="E62" s="187">
        <v>3</v>
      </c>
      <c r="F62" s="279">
        <v>0</v>
      </c>
      <c r="G62" s="131">
        <f>E62*F62</f>
        <v>0</v>
      </c>
    </row>
    <row r="63" spans="1:7" s="105" customFormat="1" x14ac:dyDescent="0.2">
      <c r="A63" s="130" t="s">
        <v>184</v>
      </c>
      <c r="B63" s="193" t="s">
        <v>33</v>
      </c>
      <c r="C63" s="187" t="s">
        <v>224</v>
      </c>
      <c r="D63" s="198" t="s">
        <v>48</v>
      </c>
      <c r="E63" s="187">
        <v>6</v>
      </c>
      <c r="F63" s="279">
        <v>0</v>
      </c>
      <c r="G63" s="131">
        <f t="shared" si="9"/>
        <v>0</v>
      </c>
    </row>
    <row r="64" spans="1:7" s="105" customFormat="1" x14ac:dyDescent="0.2">
      <c r="A64" s="130" t="s">
        <v>185</v>
      </c>
      <c r="B64" s="193" t="s">
        <v>33</v>
      </c>
      <c r="C64" s="187" t="s">
        <v>225</v>
      </c>
      <c r="D64" s="198" t="s">
        <v>48</v>
      </c>
      <c r="E64" s="187">
        <v>6</v>
      </c>
      <c r="F64" s="279">
        <v>0</v>
      </c>
      <c r="G64" s="131">
        <f t="shared" ref="G64:G65" si="10">E64*F64</f>
        <v>0</v>
      </c>
    </row>
    <row r="65" spans="1:7" s="105" customFormat="1" x14ac:dyDescent="0.2">
      <c r="A65" s="130" t="s">
        <v>186</v>
      </c>
      <c r="B65" s="193" t="s">
        <v>33</v>
      </c>
      <c r="C65" s="187" t="s">
        <v>226</v>
      </c>
      <c r="D65" s="198" t="s">
        <v>48</v>
      </c>
      <c r="E65" s="187">
        <v>14</v>
      </c>
      <c r="F65" s="279">
        <v>0</v>
      </c>
      <c r="G65" s="131">
        <f t="shared" si="10"/>
        <v>0</v>
      </c>
    </row>
    <row r="66" spans="1:7" s="105" customFormat="1" x14ac:dyDescent="0.2">
      <c r="A66" s="130" t="s">
        <v>187</v>
      </c>
      <c r="B66" s="193" t="s">
        <v>33</v>
      </c>
      <c r="C66" s="187" t="s">
        <v>227</v>
      </c>
      <c r="D66" s="198" t="s">
        <v>48</v>
      </c>
      <c r="E66" s="187">
        <v>14</v>
      </c>
      <c r="F66" s="279">
        <v>0</v>
      </c>
      <c r="G66" s="131">
        <f t="shared" si="9"/>
        <v>0</v>
      </c>
    </row>
    <row r="67" spans="1:7" s="105" customFormat="1" x14ac:dyDescent="0.2">
      <c r="A67" s="130" t="s">
        <v>188</v>
      </c>
      <c r="B67" s="193" t="s">
        <v>33</v>
      </c>
      <c r="C67" s="187" t="s">
        <v>228</v>
      </c>
      <c r="D67" s="198" t="s">
        <v>48</v>
      </c>
      <c r="E67" s="199">
        <v>45</v>
      </c>
      <c r="F67" s="279">
        <v>0</v>
      </c>
      <c r="G67" s="131">
        <f t="shared" si="0"/>
        <v>0</v>
      </c>
    </row>
    <row r="68" spans="1:7" s="105" customFormat="1" x14ac:dyDescent="0.2">
      <c r="A68" s="130" t="s">
        <v>189</v>
      </c>
      <c r="B68" s="193" t="s">
        <v>33</v>
      </c>
      <c r="C68" s="187" t="s">
        <v>229</v>
      </c>
      <c r="D68" s="198" t="s">
        <v>47</v>
      </c>
      <c r="E68" s="199">
        <v>31</v>
      </c>
      <c r="F68" s="279">
        <v>0</v>
      </c>
      <c r="G68" s="131">
        <f t="shared" si="0"/>
        <v>0</v>
      </c>
    </row>
    <row r="69" spans="1:7" s="105" customFormat="1" x14ac:dyDescent="0.2">
      <c r="A69" s="130" t="s">
        <v>190</v>
      </c>
      <c r="B69" s="193" t="s">
        <v>33</v>
      </c>
      <c r="C69" s="200" t="s">
        <v>142</v>
      </c>
      <c r="D69" s="198" t="s">
        <v>47</v>
      </c>
      <c r="E69" s="199">
        <v>120</v>
      </c>
      <c r="F69" s="279">
        <v>0</v>
      </c>
      <c r="G69" s="131">
        <f t="shared" si="0"/>
        <v>0</v>
      </c>
    </row>
    <row r="70" spans="1:7" s="105" customFormat="1" x14ac:dyDescent="0.2">
      <c r="A70" s="130" t="s">
        <v>191</v>
      </c>
      <c r="B70" s="193" t="s">
        <v>33</v>
      </c>
      <c r="C70" s="200" t="s">
        <v>230</v>
      </c>
      <c r="D70" s="198" t="s">
        <v>47</v>
      </c>
      <c r="E70" s="199">
        <v>60</v>
      </c>
      <c r="F70" s="279">
        <v>0</v>
      </c>
      <c r="G70" s="131">
        <f t="shared" ref="G70" si="11">E70*F70</f>
        <v>0</v>
      </c>
    </row>
    <row r="71" spans="1:7" s="105" customFormat="1" x14ac:dyDescent="0.2">
      <c r="A71" s="130" t="s">
        <v>192</v>
      </c>
      <c r="B71" s="193" t="s">
        <v>33</v>
      </c>
      <c r="C71" s="200" t="s">
        <v>143</v>
      </c>
      <c r="D71" s="198" t="s">
        <v>48</v>
      </c>
      <c r="E71" s="199">
        <v>35</v>
      </c>
      <c r="F71" s="279">
        <v>0</v>
      </c>
      <c r="G71" s="131">
        <f t="shared" si="0"/>
        <v>0</v>
      </c>
    </row>
    <row r="72" spans="1:7" s="105" customFormat="1" x14ac:dyDescent="0.2">
      <c r="A72" s="130" t="s">
        <v>193</v>
      </c>
      <c r="B72" s="193" t="s">
        <v>33</v>
      </c>
      <c r="C72" s="200" t="s">
        <v>144</v>
      </c>
      <c r="D72" s="198" t="s">
        <v>48</v>
      </c>
      <c r="E72" s="199">
        <v>4</v>
      </c>
      <c r="F72" s="279">
        <v>0</v>
      </c>
      <c r="G72" s="131">
        <f t="shared" ref="G72:G74" si="12">E72*F72</f>
        <v>0</v>
      </c>
    </row>
    <row r="73" spans="1:7" s="105" customFormat="1" x14ac:dyDescent="0.2">
      <c r="A73" s="130" t="s">
        <v>194</v>
      </c>
      <c r="B73" s="193" t="s">
        <v>33</v>
      </c>
      <c r="C73" s="200" t="s">
        <v>145</v>
      </c>
      <c r="D73" s="198" t="s">
        <v>48</v>
      </c>
      <c r="E73" s="199">
        <v>9</v>
      </c>
      <c r="F73" s="279">
        <v>0</v>
      </c>
      <c r="G73" s="131">
        <f t="shared" si="12"/>
        <v>0</v>
      </c>
    </row>
    <row r="74" spans="1:7" s="105" customFormat="1" x14ac:dyDescent="0.2">
      <c r="A74" s="130" t="s">
        <v>195</v>
      </c>
      <c r="B74" s="193" t="s">
        <v>33</v>
      </c>
      <c r="C74" s="200" t="s">
        <v>146</v>
      </c>
      <c r="D74" s="198" t="s">
        <v>48</v>
      </c>
      <c r="E74" s="199">
        <v>5</v>
      </c>
      <c r="F74" s="279">
        <v>0</v>
      </c>
      <c r="G74" s="131">
        <f t="shared" si="12"/>
        <v>0</v>
      </c>
    </row>
    <row r="75" spans="1:7" ht="15.75" thickBot="1" x14ac:dyDescent="0.3">
      <c r="A75" s="132"/>
      <c r="B75" s="133"/>
      <c r="C75" s="201" t="s">
        <v>50</v>
      </c>
      <c r="D75" s="134"/>
      <c r="E75" s="135"/>
      <c r="F75" s="273"/>
      <c r="G75" s="136">
        <f>SUM(G7:G74)</f>
        <v>0</v>
      </c>
    </row>
    <row r="76" spans="1:7" s="105" customFormat="1" ht="15.75" thickBot="1" x14ac:dyDescent="0.25">
      <c r="A76" s="185"/>
      <c r="B76" s="202"/>
      <c r="C76" s="203" t="s">
        <v>245</v>
      </c>
      <c r="D76" s="204"/>
      <c r="E76" s="205"/>
      <c r="F76" s="275"/>
      <c r="G76" s="186"/>
    </row>
    <row r="77" spans="1:7" s="72" customFormat="1" ht="12" customHeight="1" x14ac:dyDescent="0.2">
      <c r="A77" s="206" t="s">
        <v>15</v>
      </c>
      <c r="B77" s="207" t="s">
        <v>33</v>
      </c>
      <c r="C77" s="208" t="s">
        <v>265</v>
      </c>
      <c r="D77" s="209" t="s">
        <v>49</v>
      </c>
      <c r="E77" s="210">
        <v>1</v>
      </c>
      <c r="F77" s="279">
        <v>0</v>
      </c>
      <c r="G77" s="211">
        <f t="shared" ref="G77:G94" si="13">F77*E77</f>
        <v>0</v>
      </c>
    </row>
    <row r="78" spans="1:7" s="72" customFormat="1" ht="12" customHeight="1" x14ac:dyDescent="0.2">
      <c r="A78" s="212" t="s">
        <v>16</v>
      </c>
      <c r="B78" s="213" t="s">
        <v>33</v>
      </c>
      <c r="C78" s="214" t="s">
        <v>231</v>
      </c>
      <c r="D78" s="215" t="s">
        <v>49</v>
      </c>
      <c r="E78" s="216">
        <v>1</v>
      </c>
      <c r="F78" s="279">
        <v>0</v>
      </c>
      <c r="G78" s="217">
        <f t="shared" si="13"/>
        <v>0</v>
      </c>
    </row>
    <row r="79" spans="1:7" s="72" customFormat="1" ht="12" customHeight="1" x14ac:dyDescent="0.2">
      <c r="A79" s="212" t="s">
        <v>17</v>
      </c>
      <c r="B79" s="213" t="s">
        <v>33</v>
      </c>
      <c r="C79" s="218" t="s">
        <v>232</v>
      </c>
      <c r="D79" s="215" t="s">
        <v>49</v>
      </c>
      <c r="E79" s="219">
        <v>20</v>
      </c>
      <c r="F79" s="279">
        <v>0</v>
      </c>
      <c r="G79" s="217">
        <f t="shared" si="13"/>
        <v>0</v>
      </c>
    </row>
    <row r="80" spans="1:7" s="72" customFormat="1" ht="12" customHeight="1" x14ac:dyDescent="0.2">
      <c r="A80" s="212" t="s">
        <v>18</v>
      </c>
      <c r="B80" s="213" t="s">
        <v>33</v>
      </c>
      <c r="C80" s="218" t="s">
        <v>263</v>
      </c>
      <c r="D80" s="215" t="s">
        <v>49</v>
      </c>
      <c r="E80" s="219">
        <v>1</v>
      </c>
      <c r="F80" s="279">
        <v>0</v>
      </c>
      <c r="G80" s="217">
        <f t="shared" si="13"/>
        <v>0</v>
      </c>
    </row>
    <row r="81" spans="1:7" s="72" customFormat="1" ht="12" customHeight="1" x14ac:dyDescent="0.2">
      <c r="A81" s="212" t="s">
        <v>19</v>
      </c>
      <c r="B81" s="213" t="s">
        <v>33</v>
      </c>
      <c r="C81" s="218" t="s">
        <v>233</v>
      </c>
      <c r="D81" s="215" t="s">
        <v>49</v>
      </c>
      <c r="E81" s="219">
        <v>4</v>
      </c>
      <c r="F81" s="279">
        <v>0</v>
      </c>
      <c r="G81" s="217">
        <f t="shared" si="13"/>
        <v>0</v>
      </c>
    </row>
    <row r="82" spans="1:7" s="72" customFormat="1" ht="12" customHeight="1" x14ac:dyDescent="0.2">
      <c r="A82" s="212" t="s">
        <v>20</v>
      </c>
      <c r="B82" s="213" t="s">
        <v>33</v>
      </c>
      <c r="C82" s="218" t="s">
        <v>266</v>
      </c>
      <c r="D82" s="215" t="s">
        <v>234</v>
      </c>
      <c r="E82" s="219">
        <v>1</v>
      </c>
      <c r="F82" s="279">
        <v>0</v>
      </c>
      <c r="G82" s="217">
        <f t="shared" si="13"/>
        <v>0</v>
      </c>
    </row>
    <row r="83" spans="1:7" s="72" customFormat="1" ht="12" customHeight="1" x14ac:dyDescent="0.2">
      <c r="A83" s="212" t="s">
        <v>21</v>
      </c>
      <c r="B83" s="213" t="s">
        <v>33</v>
      </c>
      <c r="C83" s="218" t="s">
        <v>235</v>
      </c>
      <c r="D83" s="215" t="s">
        <v>49</v>
      </c>
      <c r="E83" s="219">
        <v>4</v>
      </c>
      <c r="F83" s="279">
        <v>0</v>
      </c>
      <c r="G83" s="217">
        <f t="shared" si="13"/>
        <v>0</v>
      </c>
    </row>
    <row r="84" spans="1:7" s="72" customFormat="1" ht="12" customHeight="1" x14ac:dyDescent="0.2">
      <c r="A84" s="212" t="s">
        <v>22</v>
      </c>
      <c r="B84" s="213" t="s">
        <v>33</v>
      </c>
      <c r="C84" s="214" t="s">
        <v>236</v>
      </c>
      <c r="D84" s="215" t="s">
        <v>49</v>
      </c>
      <c r="E84" s="216">
        <v>8</v>
      </c>
      <c r="F84" s="279">
        <v>0</v>
      </c>
      <c r="G84" s="217">
        <f t="shared" si="13"/>
        <v>0</v>
      </c>
    </row>
    <row r="85" spans="1:7" s="72" customFormat="1" ht="12" customHeight="1" x14ac:dyDescent="0.2">
      <c r="A85" s="212" t="s">
        <v>128</v>
      </c>
      <c r="B85" s="213" t="s">
        <v>33</v>
      </c>
      <c r="C85" s="214" t="s">
        <v>237</v>
      </c>
      <c r="D85" s="215" t="s">
        <v>49</v>
      </c>
      <c r="E85" s="216">
        <v>2</v>
      </c>
      <c r="F85" s="279">
        <v>0</v>
      </c>
      <c r="G85" s="217">
        <f t="shared" si="13"/>
        <v>0</v>
      </c>
    </row>
    <row r="86" spans="1:7" s="72" customFormat="1" ht="12" customHeight="1" x14ac:dyDescent="0.2">
      <c r="A86" s="212" t="s">
        <v>129</v>
      </c>
      <c r="B86" s="213" t="s">
        <v>33</v>
      </c>
      <c r="C86" s="214" t="s">
        <v>238</v>
      </c>
      <c r="D86" s="215" t="s">
        <v>49</v>
      </c>
      <c r="E86" s="216">
        <v>2</v>
      </c>
      <c r="F86" s="279">
        <v>0</v>
      </c>
      <c r="G86" s="217">
        <f t="shared" si="13"/>
        <v>0</v>
      </c>
    </row>
    <row r="87" spans="1:7" s="72" customFormat="1" ht="12" customHeight="1" x14ac:dyDescent="0.2">
      <c r="A87" s="212" t="s">
        <v>23</v>
      </c>
      <c r="B87" s="213" t="s">
        <v>33</v>
      </c>
      <c r="C87" s="214" t="s">
        <v>267</v>
      </c>
      <c r="D87" s="215" t="s">
        <v>49</v>
      </c>
      <c r="E87" s="216">
        <v>1</v>
      </c>
      <c r="F87" s="279">
        <v>0</v>
      </c>
      <c r="G87" s="217">
        <f t="shared" si="13"/>
        <v>0</v>
      </c>
    </row>
    <row r="88" spans="1:7" s="72" customFormat="1" ht="12" customHeight="1" x14ac:dyDescent="0.2">
      <c r="A88" s="212" t="s">
        <v>24</v>
      </c>
      <c r="B88" s="213" t="s">
        <v>33</v>
      </c>
      <c r="C88" s="214" t="s">
        <v>239</v>
      </c>
      <c r="D88" s="215" t="s">
        <v>49</v>
      </c>
      <c r="E88" s="216">
        <v>1</v>
      </c>
      <c r="F88" s="279">
        <v>0</v>
      </c>
      <c r="G88" s="217">
        <f t="shared" si="13"/>
        <v>0</v>
      </c>
    </row>
    <row r="89" spans="1:7" s="72" customFormat="1" ht="12" customHeight="1" x14ac:dyDescent="0.2">
      <c r="A89" s="212" t="s">
        <v>25</v>
      </c>
      <c r="B89" s="213" t="s">
        <v>33</v>
      </c>
      <c r="C89" s="214" t="s">
        <v>268</v>
      </c>
      <c r="D89" s="215" t="s">
        <v>49</v>
      </c>
      <c r="E89" s="216">
        <v>14</v>
      </c>
      <c r="F89" s="279">
        <v>0</v>
      </c>
      <c r="G89" s="217">
        <f t="shared" si="13"/>
        <v>0</v>
      </c>
    </row>
    <row r="90" spans="1:7" s="72" customFormat="1" ht="12" customHeight="1" x14ac:dyDescent="0.2">
      <c r="A90" s="212" t="s">
        <v>130</v>
      </c>
      <c r="B90" s="213" t="s">
        <v>33</v>
      </c>
      <c r="C90" s="214" t="s">
        <v>269</v>
      </c>
      <c r="D90" s="215" t="s">
        <v>49</v>
      </c>
      <c r="E90" s="216">
        <v>25</v>
      </c>
      <c r="F90" s="279">
        <v>0</v>
      </c>
      <c r="G90" s="217">
        <f t="shared" si="13"/>
        <v>0</v>
      </c>
    </row>
    <row r="91" spans="1:7" s="72" customFormat="1" ht="12" customHeight="1" x14ac:dyDescent="0.2">
      <c r="A91" s="212" t="s">
        <v>153</v>
      </c>
      <c r="B91" s="213" t="s">
        <v>33</v>
      </c>
      <c r="C91" s="214" t="s">
        <v>240</v>
      </c>
      <c r="D91" s="215" t="s">
        <v>49</v>
      </c>
      <c r="E91" s="216">
        <v>25</v>
      </c>
      <c r="F91" s="279">
        <v>0</v>
      </c>
      <c r="G91" s="217">
        <f t="shared" si="13"/>
        <v>0</v>
      </c>
    </row>
    <row r="92" spans="1:7" s="72" customFormat="1" ht="12" customHeight="1" x14ac:dyDescent="0.2">
      <c r="A92" s="212" t="s">
        <v>152</v>
      </c>
      <c r="B92" s="213" t="s">
        <v>33</v>
      </c>
      <c r="C92" s="214" t="s">
        <v>241</v>
      </c>
      <c r="D92" s="215" t="s">
        <v>47</v>
      </c>
      <c r="E92" s="216">
        <v>980</v>
      </c>
      <c r="F92" s="279">
        <v>0</v>
      </c>
      <c r="G92" s="217">
        <f t="shared" si="13"/>
        <v>0</v>
      </c>
    </row>
    <row r="93" spans="1:7" s="72" customFormat="1" ht="12" customHeight="1" x14ac:dyDescent="0.2">
      <c r="A93" s="212" t="s">
        <v>131</v>
      </c>
      <c r="B93" s="213" t="s">
        <v>33</v>
      </c>
      <c r="C93" s="220" t="s">
        <v>242</v>
      </c>
      <c r="D93" s="215" t="s">
        <v>47</v>
      </c>
      <c r="E93" s="216">
        <v>1</v>
      </c>
      <c r="F93" s="279">
        <v>0</v>
      </c>
      <c r="G93" s="217">
        <f>F93*E93</f>
        <v>0</v>
      </c>
    </row>
    <row r="94" spans="1:7" s="72" customFormat="1" ht="12" customHeight="1" x14ac:dyDescent="0.2">
      <c r="A94" s="212" t="s">
        <v>132</v>
      </c>
      <c r="B94" s="213" t="s">
        <v>33</v>
      </c>
      <c r="C94" s="214" t="s">
        <v>270</v>
      </c>
      <c r="D94" s="215" t="s">
        <v>49</v>
      </c>
      <c r="E94" s="216">
        <v>1</v>
      </c>
      <c r="F94" s="279">
        <v>0</v>
      </c>
      <c r="G94" s="217">
        <f t="shared" si="13"/>
        <v>0</v>
      </c>
    </row>
    <row r="95" spans="1:7" s="72" customFormat="1" ht="12" customHeight="1" x14ac:dyDescent="0.2">
      <c r="A95" s="212" t="s">
        <v>164</v>
      </c>
      <c r="B95" s="213" t="s">
        <v>33</v>
      </c>
      <c r="C95" s="214" t="s">
        <v>243</v>
      </c>
      <c r="D95" s="215" t="s">
        <v>49</v>
      </c>
      <c r="E95" s="216">
        <v>2</v>
      </c>
      <c r="F95" s="279">
        <v>0</v>
      </c>
      <c r="G95" s="217">
        <f>F95*E95</f>
        <v>0</v>
      </c>
    </row>
    <row r="96" spans="1:7" s="184" customFormat="1" ht="12.75" thickBot="1" x14ac:dyDescent="0.25">
      <c r="A96" s="212" t="s">
        <v>26</v>
      </c>
      <c r="B96" s="221" t="s">
        <v>33</v>
      </c>
      <c r="C96" s="222" t="s">
        <v>244</v>
      </c>
      <c r="D96" s="223" t="s">
        <v>47</v>
      </c>
      <c r="E96" s="224">
        <v>880</v>
      </c>
      <c r="F96" s="279">
        <v>0</v>
      </c>
      <c r="G96" s="225">
        <f>E96*F96</f>
        <v>0</v>
      </c>
    </row>
    <row r="97" spans="1:7" ht="15.75" thickBot="1" x14ac:dyDescent="0.3">
      <c r="A97" s="132"/>
      <c r="B97" s="133"/>
      <c r="C97" s="201" t="s">
        <v>259</v>
      </c>
      <c r="D97" s="134"/>
      <c r="E97" s="135"/>
      <c r="F97" s="273"/>
      <c r="G97" s="136">
        <f>SUM(G77:G96)</f>
        <v>0</v>
      </c>
    </row>
    <row r="98" spans="1:7" s="184" customFormat="1" ht="12" x14ac:dyDescent="0.2">
      <c r="A98" s="226"/>
      <c r="B98" s="227"/>
      <c r="C98" s="228"/>
      <c r="D98" s="229"/>
      <c r="E98" s="230"/>
      <c r="F98" s="276"/>
      <c r="G98" s="231"/>
    </row>
    <row r="99" spans="1:7" s="105" customFormat="1" x14ac:dyDescent="0.2">
      <c r="A99" s="185"/>
      <c r="B99" s="202"/>
      <c r="C99" s="203" t="s">
        <v>258</v>
      </c>
      <c r="D99" s="204"/>
      <c r="E99" s="205"/>
      <c r="F99" s="275"/>
      <c r="G99" s="186"/>
    </row>
    <row r="100" spans="1:7" s="72" customFormat="1" ht="12" customHeight="1" x14ac:dyDescent="0.2">
      <c r="A100" s="212" t="s">
        <v>15</v>
      </c>
      <c r="B100" s="232" t="s">
        <v>33</v>
      </c>
      <c r="C100" s="218" t="s">
        <v>272</v>
      </c>
      <c r="D100" s="213" t="s">
        <v>49</v>
      </c>
      <c r="E100" s="219">
        <v>1</v>
      </c>
      <c r="F100" s="279">
        <v>0</v>
      </c>
      <c r="G100" s="217">
        <f t="shared" ref="G100:G134" si="14">E100*F100</f>
        <v>0</v>
      </c>
    </row>
    <row r="101" spans="1:7" s="72" customFormat="1" ht="12" customHeight="1" x14ac:dyDescent="0.2">
      <c r="A101" s="212" t="s">
        <v>16</v>
      </c>
      <c r="B101" s="233"/>
      <c r="C101" s="239" t="s">
        <v>271</v>
      </c>
      <c r="D101" s="213" t="s">
        <v>49</v>
      </c>
      <c r="E101" s="234">
        <v>1</v>
      </c>
      <c r="F101" s="274"/>
      <c r="G101" s="217">
        <f t="shared" si="14"/>
        <v>0</v>
      </c>
    </row>
    <row r="102" spans="1:7" s="72" customFormat="1" ht="12" customHeight="1" x14ac:dyDescent="0.2">
      <c r="A102" s="212" t="s">
        <v>17</v>
      </c>
      <c r="B102" s="233"/>
      <c r="C102" s="239" t="s">
        <v>274</v>
      </c>
      <c r="D102" s="213" t="s">
        <v>49</v>
      </c>
      <c r="E102" s="234">
        <v>1</v>
      </c>
      <c r="F102" s="274"/>
      <c r="G102" s="217">
        <f t="shared" si="14"/>
        <v>0</v>
      </c>
    </row>
    <row r="103" spans="1:7" s="72" customFormat="1" ht="12" customHeight="1" x14ac:dyDescent="0.2">
      <c r="A103" s="212" t="s">
        <v>18</v>
      </c>
      <c r="B103" s="233"/>
      <c r="C103" s="239" t="s">
        <v>273</v>
      </c>
      <c r="D103" s="213" t="s">
        <v>49</v>
      </c>
      <c r="E103" s="234">
        <v>1</v>
      </c>
      <c r="F103" s="274"/>
      <c r="G103" s="217">
        <f t="shared" si="14"/>
        <v>0</v>
      </c>
    </row>
    <row r="104" spans="1:7" s="72" customFormat="1" ht="12" customHeight="1" x14ac:dyDescent="0.2">
      <c r="A104" s="212" t="s">
        <v>19</v>
      </c>
      <c r="B104" s="233"/>
      <c r="C104" s="239" t="s">
        <v>275</v>
      </c>
      <c r="D104" s="213" t="s">
        <v>49</v>
      </c>
      <c r="E104" s="234">
        <v>2</v>
      </c>
      <c r="F104" s="274"/>
      <c r="G104" s="217">
        <f t="shared" si="14"/>
        <v>0</v>
      </c>
    </row>
    <row r="105" spans="1:7" s="72" customFormat="1" ht="12" customHeight="1" x14ac:dyDescent="0.2">
      <c r="A105" s="212" t="s">
        <v>20</v>
      </c>
      <c r="B105" s="233"/>
      <c r="C105" s="239" t="s">
        <v>276</v>
      </c>
      <c r="D105" s="213" t="s">
        <v>49</v>
      </c>
      <c r="E105" s="234">
        <v>5</v>
      </c>
      <c r="F105" s="274"/>
      <c r="G105" s="217">
        <f t="shared" si="14"/>
        <v>0</v>
      </c>
    </row>
    <row r="106" spans="1:7" s="72" customFormat="1" ht="12" customHeight="1" x14ac:dyDescent="0.2">
      <c r="A106" s="212" t="s">
        <v>21</v>
      </c>
      <c r="B106" s="233"/>
      <c r="C106" s="239" t="s">
        <v>277</v>
      </c>
      <c r="D106" s="213" t="s">
        <v>49</v>
      </c>
      <c r="E106" s="234">
        <v>1</v>
      </c>
      <c r="F106" s="274"/>
      <c r="G106" s="217">
        <f t="shared" si="14"/>
        <v>0</v>
      </c>
    </row>
    <row r="107" spans="1:7" s="72" customFormat="1" ht="12" customHeight="1" x14ac:dyDescent="0.2">
      <c r="A107" s="212" t="s">
        <v>22</v>
      </c>
      <c r="B107" s="233"/>
      <c r="C107" s="239" t="s">
        <v>278</v>
      </c>
      <c r="D107" s="213" t="s">
        <v>49</v>
      </c>
      <c r="E107" s="234">
        <v>5</v>
      </c>
      <c r="F107" s="274"/>
      <c r="G107" s="217">
        <f t="shared" si="14"/>
        <v>0</v>
      </c>
    </row>
    <row r="108" spans="1:7" s="72" customFormat="1" ht="12" customHeight="1" x14ac:dyDescent="0.2">
      <c r="A108" s="212" t="s">
        <v>128</v>
      </c>
      <c r="B108" s="233"/>
      <c r="C108" s="239" t="s">
        <v>281</v>
      </c>
      <c r="D108" s="213" t="s">
        <v>49</v>
      </c>
      <c r="E108" s="234">
        <v>3</v>
      </c>
      <c r="F108" s="274"/>
      <c r="G108" s="217">
        <f t="shared" si="14"/>
        <v>0</v>
      </c>
    </row>
    <row r="109" spans="1:7" s="72" customFormat="1" ht="12" customHeight="1" x14ac:dyDescent="0.2">
      <c r="A109" s="212" t="s">
        <v>129</v>
      </c>
      <c r="B109" s="233"/>
      <c r="C109" s="239" t="s">
        <v>279</v>
      </c>
      <c r="D109" s="213" t="s">
        <v>49</v>
      </c>
      <c r="E109" s="234">
        <v>1</v>
      </c>
      <c r="F109" s="274"/>
      <c r="G109" s="217">
        <f t="shared" si="14"/>
        <v>0</v>
      </c>
    </row>
    <row r="110" spans="1:7" s="72" customFormat="1" ht="12" customHeight="1" x14ac:dyDescent="0.2">
      <c r="A110" s="212" t="s">
        <v>23</v>
      </c>
      <c r="B110" s="233"/>
      <c r="C110" s="239" t="s">
        <v>280</v>
      </c>
      <c r="D110" s="213" t="s">
        <v>49</v>
      </c>
      <c r="E110" s="234">
        <v>1</v>
      </c>
      <c r="F110" s="274"/>
      <c r="G110" s="217">
        <f t="shared" si="14"/>
        <v>0</v>
      </c>
    </row>
    <row r="111" spans="1:7" s="72" customFormat="1" ht="12" customHeight="1" x14ac:dyDescent="0.2">
      <c r="A111" s="212" t="s">
        <v>24</v>
      </c>
      <c r="B111" s="233"/>
      <c r="C111" s="239" t="s">
        <v>282</v>
      </c>
      <c r="D111" s="213" t="s">
        <v>49</v>
      </c>
      <c r="E111" s="234">
        <v>1</v>
      </c>
      <c r="F111" s="274"/>
      <c r="G111" s="217">
        <f t="shared" si="14"/>
        <v>0</v>
      </c>
    </row>
    <row r="112" spans="1:7" s="72" customFormat="1" ht="12" customHeight="1" x14ac:dyDescent="0.2">
      <c r="A112" s="212" t="s">
        <v>25</v>
      </c>
      <c r="B112" s="233"/>
      <c r="C112" s="239" t="s">
        <v>283</v>
      </c>
      <c r="D112" s="213" t="s">
        <v>49</v>
      </c>
      <c r="E112" s="234">
        <v>1</v>
      </c>
      <c r="F112" s="274"/>
      <c r="G112" s="217">
        <f t="shared" si="14"/>
        <v>0</v>
      </c>
    </row>
    <row r="113" spans="1:7" s="72" customFormat="1" ht="12" customHeight="1" x14ac:dyDescent="0.2">
      <c r="A113" s="212" t="s">
        <v>130</v>
      </c>
      <c r="B113" s="233"/>
      <c r="C113" s="239" t="s">
        <v>246</v>
      </c>
      <c r="D113" s="213" t="s">
        <v>49</v>
      </c>
      <c r="E113" s="234">
        <v>8</v>
      </c>
      <c r="F113" s="279">
        <v>0</v>
      </c>
      <c r="G113" s="217">
        <f t="shared" si="14"/>
        <v>0</v>
      </c>
    </row>
    <row r="114" spans="1:7" s="72" customFormat="1" ht="12" customHeight="1" x14ac:dyDescent="0.2">
      <c r="A114" s="212" t="s">
        <v>153</v>
      </c>
      <c r="B114" s="232" t="s">
        <v>33</v>
      </c>
      <c r="C114" s="218" t="s">
        <v>247</v>
      </c>
      <c r="D114" s="213" t="s">
        <v>49</v>
      </c>
      <c r="E114" s="219">
        <v>1</v>
      </c>
      <c r="F114" s="279">
        <v>0</v>
      </c>
      <c r="G114" s="217">
        <f t="shared" si="14"/>
        <v>0</v>
      </c>
    </row>
    <row r="115" spans="1:7" s="72" customFormat="1" ht="12" customHeight="1" x14ac:dyDescent="0.2">
      <c r="A115" s="212" t="s">
        <v>152</v>
      </c>
      <c r="B115" s="232" t="s">
        <v>33</v>
      </c>
      <c r="C115" s="218" t="s">
        <v>292</v>
      </c>
      <c r="D115" s="213" t="s">
        <v>49</v>
      </c>
      <c r="E115" s="219">
        <v>1</v>
      </c>
      <c r="F115" s="279">
        <v>0</v>
      </c>
      <c r="G115" s="217">
        <f t="shared" si="14"/>
        <v>0</v>
      </c>
    </row>
    <row r="116" spans="1:7" s="72" customFormat="1" ht="12" customHeight="1" x14ac:dyDescent="0.2">
      <c r="A116" s="212" t="s">
        <v>131</v>
      </c>
      <c r="B116" s="232" t="s">
        <v>33</v>
      </c>
      <c r="C116" s="218" t="s">
        <v>284</v>
      </c>
      <c r="D116" s="213" t="s">
        <v>49</v>
      </c>
      <c r="E116" s="219">
        <v>5</v>
      </c>
      <c r="F116" s="279">
        <v>0</v>
      </c>
      <c r="G116" s="217">
        <f t="shared" si="14"/>
        <v>0</v>
      </c>
    </row>
    <row r="117" spans="1:7" s="72" customFormat="1" ht="12" customHeight="1" x14ac:dyDescent="0.2">
      <c r="A117" s="212" t="s">
        <v>132</v>
      </c>
      <c r="B117" s="232" t="s">
        <v>33</v>
      </c>
      <c r="C117" s="218" t="s">
        <v>248</v>
      </c>
      <c r="D117" s="213" t="s">
        <v>49</v>
      </c>
      <c r="E117" s="219">
        <v>1</v>
      </c>
      <c r="F117" s="279">
        <v>0</v>
      </c>
      <c r="G117" s="217">
        <f t="shared" si="14"/>
        <v>0</v>
      </c>
    </row>
    <row r="118" spans="1:7" s="72" customFormat="1" ht="12" customHeight="1" x14ac:dyDescent="0.2">
      <c r="A118" s="212" t="s">
        <v>164</v>
      </c>
      <c r="B118" s="232" t="s">
        <v>33</v>
      </c>
      <c r="C118" s="218" t="s">
        <v>285</v>
      </c>
      <c r="D118" s="213" t="s">
        <v>49</v>
      </c>
      <c r="E118" s="219">
        <v>8</v>
      </c>
      <c r="F118" s="279">
        <v>0</v>
      </c>
      <c r="G118" s="217">
        <f t="shared" si="14"/>
        <v>0</v>
      </c>
    </row>
    <row r="119" spans="1:7" s="72" customFormat="1" ht="12" customHeight="1" x14ac:dyDescent="0.2">
      <c r="A119" s="212" t="s">
        <v>26</v>
      </c>
      <c r="B119" s="232" t="s">
        <v>33</v>
      </c>
      <c r="C119" s="218" t="s">
        <v>286</v>
      </c>
      <c r="D119" s="213" t="s">
        <v>49</v>
      </c>
      <c r="E119" s="219">
        <v>1</v>
      </c>
      <c r="F119" s="279">
        <v>0</v>
      </c>
      <c r="G119" s="217">
        <f t="shared" si="14"/>
        <v>0</v>
      </c>
    </row>
    <row r="120" spans="1:7" s="72" customFormat="1" ht="12" customHeight="1" x14ac:dyDescent="0.2">
      <c r="A120" s="212" t="s">
        <v>165</v>
      </c>
      <c r="B120" s="232" t="s">
        <v>33</v>
      </c>
      <c r="C120" s="218" t="s">
        <v>287</v>
      </c>
      <c r="D120" s="213" t="s">
        <v>49</v>
      </c>
      <c r="E120" s="219">
        <v>1</v>
      </c>
      <c r="F120" s="279">
        <v>0</v>
      </c>
      <c r="G120" s="217">
        <f t="shared" si="14"/>
        <v>0</v>
      </c>
    </row>
    <row r="121" spans="1:7" s="72" customFormat="1" ht="12" customHeight="1" x14ac:dyDescent="0.2">
      <c r="A121" s="212" t="s">
        <v>133</v>
      </c>
      <c r="B121" s="232" t="s">
        <v>33</v>
      </c>
      <c r="C121" s="218" t="s">
        <v>288</v>
      </c>
      <c r="D121" s="213" t="s">
        <v>49</v>
      </c>
      <c r="E121" s="219">
        <v>2</v>
      </c>
      <c r="F121" s="279">
        <v>0</v>
      </c>
      <c r="G121" s="217">
        <f t="shared" si="14"/>
        <v>0</v>
      </c>
    </row>
    <row r="122" spans="1:7" s="72" customFormat="1" ht="12" customHeight="1" x14ac:dyDescent="0.2">
      <c r="A122" s="212" t="s">
        <v>123</v>
      </c>
      <c r="B122" s="232" t="s">
        <v>33</v>
      </c>
      <c r="C122" s="220" t="s">
        <v>249</v>
      </c>
      <c r="D122" s="213" t="s">
        <v>49</v>
      </c>
      <c r="E122" s="219">
        <v>1</v>
      </c>
      <c r="F122" s="279">
        <v>0</v>
      </c>
      <c r="G122" s="217">
        <f t="shared" si="14"/>
        <v>0</v>
      </c>
    </row>
    <row r="123" spans="1:7" s="72" customFormat="1" ht="12" customHeight="1" x14ac:dyDescent="0.2">
      <c r="A123" s="212" t="s">
        <v>166</v>
      </c>
      <c r="B123" s="232" t="s">
        <v>33</v>
      </c>
      <c r="C123" s="218" t="s">
        <v>289</v>
      </c>
      <c r="D123" s="213" t="s">
        <v>49</v>
      </c>
      <c r="E123" s="219">
        <v>2</v>
      </c>
      <c r="F123" s="279">
        <v>0</v>
      </c>
      <c r="G123" s="217">
        <f t="shared" si="14"/>
        <v>0</v>
      </c>
    </row>
    <row r="124" spans="1:7" s="72" customFormat="1" ht="12" customHeight="1" x14ac:dyDescent="0.2">
      <c r="A124" s="212" t="s">
        <v>27</v>
      </c>
      <c r="B124" s="232" t="s">
        <v>33</v>
      </c>
      <c r="C124" s="218" t="s">
        <v>290</v>
      </c>
      <c r="D124" s="213" t="s">
        <v>49</v>
      </c>
      <c r="E124" s="219">
        <v>6</v>
      </c>
      <c r="F124" s="279">
        <v>0</v>
      </c>
      <c r="G124" s="217">
        <f t="shared" si="14"/>
        <v>0</v>
      </c>
    </row>
    <row r="125" spans="1:7" s="72" customFormat="1" ht="12" customHeight="1" x14ac:dyDescent="0.2">
      <c r="A125" s="212" t="s">
        <v>134</v>
      </c>
      <c r="B125" s="232" t="s">
        <v>33</v>
      </c>
      <c r="C125" s="218" t="s">
        <v>250</v>
      </c>
      <c r="D125" s="213" t="s">
        <v>49</v>
      </c>
      <c r="E125" s="219">
        <v>12</v>
      </c>
      <c r="F125" s="279">
        <v>0</v>
      </c>
      <c r="G125" s="217">
        <f t="shared" si="14"/>
        <v>0</v>
      </c>
    </row>
    <row r="126" spans="1:7" s="72" customFormat="1" ht="12" customHeight="1" x14ac:dyDescent="0.2">
      <c r="A126" s="212" t="s">
        <v>135</v>
      </c>
      <c r="B126" s="232" t="s">
        <v>33</v>
      </c>
      <c r="C126" s="218" t="s">
        <v>262</v>
      </c>
      <c r="D126" s="213" t="s">
        <v>49</v>
      </c>
      <c r="E126" s="219">
        <v>11</v>
      </c>
      <c r="F126" s="279">
        <v>0</v>
      </c>
      <c r="G126" s="217">
        <f t="shared" ref="G126" si="15">E126*F126</f>
        <v>0</v>
      </c>
    </row>
    <row r="127" spans="1:7" s="72" customFormat="1" ht="12" customHeight="1" x14ac:dyDescent="0.2">
      <c r="A127" s="212" t="s">
        <v>154</v>
      </c>
      <c r="B127" s="232" t="s">
        <v>33</v>
      </c>
      <c r="C127" s="218" t="s">
        <v>251</v>
      </c>
      <c r="D127" s="213" t="s">
        <v>49</v>
      </c>
      <c r="E127" s="219">
        <v>1</v>
      </c>
      <c r="F127" s="279">
        <v>0</v>
      </c>
      <c r="G127" s="217">
        <f t="shared" si="14"/>
        <v>0</v>
      </c>
    </row>
    <row r="128" spans="1:7" s="72" customFormat="1" ht="12" customHeight="1" x14ac:dyDescent="0.2">
      <c r="A128" s="212" t="s">
        <v>124</v>
      </c>
      <c r="B128" s="232" t="s">
        <v>33</v>
      </c>
      <c r="C128" s="218" t="s">
        <v>252</v>
      </c>
      <c r="D128" s="213" t="s">
        <v>49</v>
      </c>
      <c r="E128" s="219">
        <v>12</v>
      </c>
      <c r="F128" s="279">
        <v>0</v>
      </c>
      <c r="G128" s="217">
        <f t="shared" si="14"/>
        <v>0</v>
      </c>
    </row>
    <row r="129" spans="1:7" s="72" customFormat="1" ht="12" customHeight="1" x14ac:dyDescent="0.2">
      <c r="A129" s="212" t="s">
        <v>167</v>
      </c>
      <c r="B129" s="232" t="s">
        <v>33</v>
      </c>
      <c r="C129" s="218" t="s">
        <v>253</v>
      </c>
      <c r="D129" s="213" t="s">
        <v>49</v>
      </c>
      <c r="E129" s="219">
        <v>5</v>
      </c>
      <c r="F129" s="279">
        <v>0</v>
      </c>
      <c r="G129" s="217">
        <f>E129*F129</f>
        <v>0</v>
      </c>
    </row>
    <row r="130" spans="1:7" s="72" customFormat="1" ht="12" customHeight="1" x14ac:dyDescent="0.2">
      <c r="A130" s="212" t="s">
        <v>168</v>
      </c>
      <c r="B130" s="232" t="s">
        <v>33</v>
      </c>
      <c r="C130" s="218" t="s">
        <v>254</v>
      </c>
      <c r="D130" s="213" t="s">
        <v>49</v>
      </c>
      <c r="E130" s="219">
        <v>1</v>
      </c>
      <c r="F130" s="279">
        <v>0</v>
      </c>
      <c r="G130" s="217">
        <f>E130*F130</f>
        <v>0</v>
      </c>
    </row>
    <row r="131" spans="1:7" s="72" customFormat="1" ht="12" customHeight="1" x14ac:dyDescent="0.2">
      <c r="A131" s="212" t="s">
        <v>136</v>
      </c>
      <c r="B131" s="232" t="s">
        <v>33</v>
      </c>
      <c r="C131" s="218" t="s">
        <v>255</v>
      </c>
      <c r="D131" s="213" t="s">
        <v>49</v>
      </c>
      <c r="E131" s="219">
        <v>36</v>
      </c>
      <c r="F131" s="279">
        <v>0</v>
      </c>
      <c r="G131" s="217">
        <f t="shared" si="14"/>
        <v>0</v>
      </c>
    </row>
    <row r="132" spans="1:7" s="72" customFormat="1" ht="12" customHeight="1" x14ac:dyDescent="0.2">
      <c r="A132" s="212" t="s">
        <v>137</v>
      </c>
      <c r="B132" s="232" t="s">
        <v>33</v>
      </c>
      <c r="C132" s="218" t="s">
        <v>291</v>
      </c>
      <c r="D132" s="213" t="s">
        <v>47</v>
      </c>
      <c r="E132" s="219">
        <v>495</v>
      </c>
      <c r="F132" s="279">
        <v>0</v>
      </c>
      <c r="G132" s="217">
        <f t="shared" si="14"/>
        <v>0</v>
      </c>
    </row>
    <row r="133" spans="1:7" s="72" customFormat="1" ht="12" customHeight="1" x14ac:dyDescent="0.2">
      <c r="A133" s="212" t="s">
        <v>155</v>
      </c>
      <c r="B133" s="232" t="s">
        <v>33</v>
      </c>
      <c r="C133" s="218" t="s">
        <v>256</v>
      </c>
      <c r="D133" s="213" t="s">
        <v>47</v>
      </c>
      <c r="E133" s="219">
        <v>900</v>
      </c>
      <c r="F133" s="279">
        <v>0</v>
      </c>
      <c r="G133" s="217">
        <f t="shared" si="14"/>
        <v>0</v>
      </c>
    </row>
    <row r="134" spans="1:7" s="72" customFormat="1" ht="12" customHeight="1" thickBot="1" x14ac:dyDescent="0.25">
      <c r="A134" s="212" t="s">
        <v>156</v>
      </c>
      <c r="B134" s="232" t="s">
        <v>33</v>
      </c>
      <c r="C134" s="222" t="s">
        <v>257</v>
      </c>
      <c r="D134" s="221" t="s">
        <v>47</v>
      </c>
      <c r="E134" s="224">
        <v>640</v>
      </c>
      <c r="F134" s="279">
        <v>0</v>
      </c>
      <c r="G134" s="217">
        <f t="shared" si="14"/>
        <v>0</v>
      </c>
    </row>
    <row r="135" spans="1:7" ht="15.75" thickBot="1" x14ac:dyDescent="0.3">
      <c r="A135" s="132"/>
      <c r="B135" s="133"/>
      <c r="C135" s="201" t="s">
        <v>260</v>
      </c>
      <c r="D135" s="134"/>
      <c r="E135" s="135"/>
      <c r="F135" s="273"/>
      <c r="G135" s="136">
        <f>SUM(G100:G134)</f>
        <v>0</v>
      </c>
    </row>
    <row r="136" spans="1:7" ht="39" customHeight="1" x14ac:dyDescent="0.25">
      <c r="A136" s="168"/>
      <c r="B136" s="158" t="s">
        <v>6</v>
      </c>
      <c r="C136" s="169" t="s">
        <v>51</v>
      </c>
      <c r="D136" s="170"/>
      <c r="E136" s="170"/>
      <c r="F136" s="272"/>
      <c r="G136" s="171"/>
    </row>
    <row r="137" spans="1:7" x14ac:dyDescent="0.2">
      <c r="A137" s="130" t="s">
        <v>15</v>
      </c>
      <c r="B137" s="193" t="s">
        <v>33</v>
      </c>
      <c r="C137" s="235" t="s">
        <v>52</v>
      </c>
      <c r="D137" s="236" t="s">
        <v>47</v>
      </c>
      <c r="E137" s="199">
        <v>384</v>
      </c>
      <c r="F137" s="279">
        <v>0</v>
      </c>
      <c r="G137" s="131">
        <f t="shared" ref="G137:G140" si="16">E137*F137</f>
        <v>0</v>
      </c>
    </row>
    <row r="138" spans="1:7" x14ac:dyDescent="0.2">
      <c r="A138" s="130" t="s">
        <v>16</v>
      </c>
      <c r="B138" s="193" t="s">
        <v>33</v>
      </c>
      <c r="C138" s="235" t="s">
        <v>53</v>
      </c>
      <c r="D138" s="236" t="s">
        <v>56</v>
      </c>
      <c r="E138" s="199">
        <v>2.7</v>
      </c>
      <c r="F138" s="279">
        <v>0</v>
      </c>
      <c r="G138" s="131">
        <f t="shared" si="16"/>
        <v>0</v>
      </c>
    </row>
    <row r="139" spans="1:7" x14ac:dyDescent="0.2">
      <c r="A139" s="130" t="s">
        <v>17</v>
      </c>
      <c r="B139" s="193" t="s">
        <v>33</v>
      </c>
      <c r="C139" s="235" t="s">
        <v>54</v>
      </c>
      <c r="D139" s="236" t="s">
        <v>49</v>
      </c>
      <c r="E139" s="199">
        <v>32</v>
      </c>
      <c r="F139" s="279">
        <v>0</v>
      </c>
      <c r="G139" s="131">
        <f t="shared" si="16"/>
        <v>0</v>
      </c>
    </row>
    <row r="140" spans="1:7" x14ac:dyDescent="0.2">
      <c r="A140" s="130" t="s">
        <v>18</v>
      </c>
      <c r="B140" s="213" t="s">
        <v>33</v>
      </c>
      <c r="C140" s="235" t="s">
        <v>55</v>
      </c>
      <c r="D140" s="236" t="s">
        <v>56</v>
      </c>
      <c r="E140" s="172">
        <v>1</v>
      </c>
      <c r="F140" s="279">
        <v>0</v>
      </c>
      <c r="G140" s="131">
        <f t="shared" si="16"/>
        <v>0</v>
      </c>
    </row>
    <row r="141" spans="1:7" x14ac:dyDescent="0.2">
      <c r="A141" s="130" t="s">
        <v>18</v>
      </c>
      <c r="B141" s="213" t="s">
        <v>33</v>
      </c>
      <c r="C141" s="235" t="s">
        <v>203</v>
      </c>
      <c r="D141" s="236" t="s">
        <v>49</v>
      </c>
      <c r="E141" s="172">
        <v>14</v>
      </c>
      <c r="F141" s="279">
        <v>0</v>
      </c>
      <c r="G141" s="131">
        <f t="shared" ref="G141" si="17">E141*F141</f>
        <v>0</v>
      </c>
    </row>
    <row r="142" spans="1:7" ht="15.75" thickBot="1" x14ac:dyDescent="0.3">
      <c r="A142" s="142"/>
      <c r="B142" s="143" t="str">
        <f>B136</f>
        <v>Č. oddílu 2</v>
      </c>
      <c r="C142" s="144" t="s">
        <v>63</v>
      </c>
      <c r="D142" s="145"/>
      <c r="E142" s="188">
        <v>0</v>
      </c>
      <c r="F142" s="271"/>
      <c r="G142" s="147">
        <f>SUM(G137:G141)</f>
        <v>0</v>
      </c>
    </row>
    <row r="143" spans="1:7" x14ac:dyDescent="0.25">
      <c r="A143" s="137"/>
      <c r="B143" s="138" t="s">
        <v>57</v>
      </c>
      <c r="C143" s="139" t="s">
        <v>58</v>
      </c>
      <c r="D143" s="140"/>
      <c r="E143" s="140"/>
      <c r="F143" s="270"/>
      <c r="G143" s="141"/>
    </row>
    <row r="144" spans="1:7" x14ac:dyDescent="0.2">
      <c r="A144" s="130" t="s">
        <v>15</v>
      </c>
      <c r="B144" s="193" t="s">
        <v>33</v>
      </c>
      <c r="C144" s="237" t="s">
        <v>59</v>
      </c>
      <c r="D144" s="238" t="s">
        <v>60</v>
      </c>
      <c r="E144" s="148">
        <v>7500</v>
      </c>
      <c r="F144" s="279">
        <v>0</v>
      </c>
      <c r="G144" s="131">
        <f>E144*F144</f>
        <v>0</v>
      </c>
    </row>
    <row r="145" spans="1:7" ht="15.75" thickBot="1" x14ac:dyDescent="0.3">
      <c r="A145" s="142"/>
      <c r="B145" s="143" t="str">
        <f>B143</f>
        <v>Č. oddílu 3</v>
      </c>
      <c r="C145" s="144" t="s">
        <v>62</v>
      </c>
      <c r="D145" s="145"/>
      <c r="E145" s="146">
        <v>0</v>
      </c>
      <c r="F145" s="271"/>
      <c r="G145" s="147">
        <f>SUM(G144:G144)</f>
        <v>0</v>
      </c>
    </row>
    <row r="146" spans="1:7" x14ac:dyDescent="0.25">
      <c r="A146" s="137"/>
      <c r="B146" s="138" t="s">
        <v>57</v>
      </c>
      <c r="C146" s="139" t="s">
        <v>14</v>
      </c>
      <c r="D146" s="140"/>
      <c r="E146" s="140"/>
      <c r="F146" s="270"/>
      <c r="G146" s="141"/>
    </row>
    <row r="147" spans="1:7" x14ac:dyDescent="0.2">
      <c r="A147" s="130" t="s">
        <v>17</v>
      </c>
      <c r="B147" s="149" t="s">
        <v>33</v>
      </c>
      <c r="C147" s="213" t="s">
        <v>180</v>
      </c>
      <c r="D147" s="238" t="s">
        <v>49</v>
      </c>
      <c r="E147" s="148">
        <v>1</v>
      </c>
      <c r="F147" s="279">
        <v>0</v>
      </c>
      <c r="G147" s="131">
        <f t="shared" ref="G147" si="18">E147*F147</f>
        <v>0</v>
      </c>
    </row>
    <row r="148" spans="1:7" x14ac:dyDescent="0.2">
      <c r="A148" s="130" t="s">
        <v>15</v>
      </c>
      <c r="B148" s="149" t="s">
        <v>33</v>
      </c>
      <c r="C148" s="213" t="s">
        <v>202</v>
      </c>
      <c r="D148" s="238" t="s">
        <v>49</v>
      </c>
      <c r="E148" s="148">
        <v>1</v>
      </c>
      <c r="F148" s="279">
        <v>0</v>
      </c>
      <c r="G148" s="131">
        <f t="shared" ref="G148" si="19">E148*F148</f>
        <v>0</v>
      </c>
    </row>
    <row r="149" spans="1:7" ht="15.75" thickBot="1" x14ac:dyDescent="0.3">
      <c r="A149" s="173"/>
      <c r="B149" s="174" t="str">
        <f>B146</f>
        <v>Č. oddílu 3</v>
      </c>
      <c r="C149" s="175" t="s">
        <v>61</v>
      </c>
      <c r="D149" s="176"/>
      <c r="E149" s="177"/>
      <c r="F149" s="178"/>
      <c r="G149" s="179">
        <f>SUM(G147:G148)</f>
        <v>0</v>
      </c>
    </row>
    <row r="150" spans="1:7" ht="15.75" thickBot="1" x14ac:dyDescent="0.3">
      <c r="A150" s="150"/>
      <c r="B150" s="181"/>
      <c r="C150" s="151" t="s">
        <v>261</v>
      </c>
      <c r="D150" s="182"/>
      <c r="E150" s="183"/>
      <c r="F150" s="152"/>
      <c r="G150" s="153">
        <f>G149+G145+G142+G135+G97+G75</f>
        <v>0</v>
      </c>
    </row>
    <row r="152" spans="1:7" ht="15" customHeight="1" x14ac:dyDescent="0.25">
      <c r="A152" s="256" t="s">
        <v>119</v>
      </c>
      <c r="B152" s="256"/>
      <c r="C152" s="256"/>
      <c r="D152" s="256"/>
      <c r="E152" s="256"/>
      <c r="F152" s="256"/>
      <c r="G152" s="256"/>
    </row>
    <row r="153" spans="1:7" x14ac:dyDescent="0.25">
      <c r="A153" s="256"/>
      <c r="B153" s="256"/>
      <c r="C153" s="256"/>
      <c r="D153" s="256"/>
      <c r="E153" s="256"/>
      <c r="F153" s="256"/>
      <c r="G153" s="256"/>
    </row>
  </sheetData>
  <sheetProtection algorithmName="SHA-512" hashValue="IuXDjiRbM6ecV8lDv7Yc+zdhtcxP26YWrlppTbecH2RGUf1K8BMm2B3+AWv0MG23uGv7CmQ8gOz8jihEOqnQdw==" saltValue="WVybE6oyqjpkWCOynY+Waw==" spinCount="100000" sheet="1" objects="1" scenarios="1"/>
  <mergeCells count="8">
    <mergeCell ref="A152:G153"/>
    <mergeCell ref="A1:G1"/>
    <mergeCell ref="A3:A4"/>
    <mergeCell ref="B3:B4"/>
    <mergeCell ref="C3:C4"/>
    <mergeCell ref="D3:D4"/>
    <mergeCell ref="E3:E4"/>
    <mergeCell ref="F3:G3"/>
  </mergeCells>
  <pageMargins left="0.7" right="0.7" top="0.78740157499999996" bottom="0.78740157499999996" header="0.3" footer="0.3"/>
  <pageSetup paperSize="9" fitToHeight="0" orientation="landscape" r:id="rId1"/>
  <rowBreaks count="1" manualBreakCount="1">
    <brk id="147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Ing.arch. Josef Veselý</cp:lastModifiedBy>
  <cp:lastPrinted>2019-09-11T12:59:28Z</cp:lastPrinted>
  <dcterms:created xsi:type="dcterms:W3CDTF">2015-01-04T14:19:24Z</dcterms:created>
  <dcterms:modified xsi:type="dcterms:W3CDTF">2025-02-04T05:59:18Z</dcterms:modified>
</cp:coreProperties>
</file>