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01 2025 - bez cen - Brno, lokalita Viniční - Šedová, posílení zásobování vodou, II. etapa - aktualizace\"/>
    </mc:Choice>
  </mc:AlternateContent>
  <bookViews>
    <workbookView xWindow="0" yWindow="0" windowWidth="28800" windowHeight="11880"/>
  </bookViews>
  <sheets>
    <sheet name="Rekapitulace stavby" sheetId="1" r:id="rId1"/>
    <sheet name="PS 342 - Trubní vystrojen..." sheetId="2" r:id="rId2"/>
    <sheet name="SO 331 - Vodovodní řad - ..." sheetId="3" r:id="rId3"/>
    <sheet name="SO 332 - Vodovodní řad - ..." sheetId="4" r:id="rId4"/>
    <sheet name="SO 342 - Armaturní šachta" sheetId="5" r:id="rId5"/>
    <sheet name="SO 900 - Ostatní rozpočto..." sheetId="6" r:id="rId6"/>
  </sheets>
  <definedNames>
    <definedName name="_xlnm._FilterDatabase" localSheetId="1" hidden="1">'PS 342 - Trubní vystrojen...'!$C$118:$K$169</definedName>
    <definedName name="_xlnm._FilterDatabase" localSheetId="2" hidden="1">'SO 331 - Vodovodní řad - ...'!$C$122:$K$462</definedName>
    <definedName name="_xlnm._FilterDatabase" localSheetId="3" hidden="1">'SO 332 - Vodovodní řad - ...'!$C$122:$K$709</definedName>
    <definedName name="_xlnm._FilterDatabase" localSheetId="4" hidden="1">'SO 342 - Armaturní šachta'!$C$129:$K$469</definedName>
    <definedName name="_xlnm._FilterDatabase" localSheetId="5" hidden="1">'SO 900 - Ostatní rozpočto...'!$C$117:$K$170</definedName>
    <definedName name="_xlnm.Print_Titles" localSheetId="1">'PS 342 - Trubní vystrojen...'!$118:$118</definedName>
    <definedName name="_xlnm.Print_Titles" localSheetId="0">'Rekapitulace stavby'!$92:$92</definedName>
    <definedName name="_xlnm.Print_Titles" localSheetId="2">'SO 331 - Vodovodní řad - ...'!$122:$122</definedName>
    <definedName name="_xlnm.Print_Titles" localSheetId="3">'SO 332 - Vodovodní řad - ...'!$122:$122</definedName>
    <definedName name="_xlnm.Print_Titles" localSheetId="4">'SO 342 - Armaturní šachta'!$129:$129</definedName>
    <definedName name="_xlnm.Print_Titles" localSheetId="5">'SO 900 - Ostatní rozpočto...'!$117:$117</definedName>
    <definedName name="_xlnm.Print_Area" localSheetId="1">'PS 342 - Trubní vystrojen...'!$C$4:$J$39,'PS 342 - Trubní vystrojen...'!$C$50:$J$76,'PS 342 - Trubní vystrojen...'!$C$82:$J$100,'PS 342 - Trubní vystrojen...'!$C$106:$K$169</definedName>
    <definedName name="_xlnm.Print_Area" localSheetId="0">'Rekapitulace stavby'!$D$4:$AO$76,'Rekapitulace stavby'!$C$82:$AQ$100</definedName>
    <definedName name="_xlnm.Print_Area" localSheetId="2">'SO 331 - Vodovodní řad - ...'!$C$4:$J$39,'SO 331 - Vodovodní řad - ...'!$C$50:$J$76,'SO 331 - Vodovodní řad - ...'!$C$82:$J$104,'SO 331 - Vodovodní řad - ...'!$C$110:$K$462</definedName>
    <definedName name="_xlnm.Print_Area" localSheetId="3">'SO 332 - Vodovodní řad - ...'!$C$4:$J$39,'SO 332 - Vodovodní řad - ...'!$C$50:$J$76,'SO 332 - Vodovodní řad - ...'!$C$82:$J$104,'SO 332 - Vodovodní řad - ...'!$C$110:$K$709</definedName>
    <definedName name="_xlnm.Print_Area" localSheetId="4">'SO 342 - Armaturní šachta'!$C$4:$J$39,'SO 342 - Armaturní šachta'!$C$50:$J$76,'SO 342 - Armaturní šachta'!$C$82:$J$111,'SO 342 - Armaturní šachta'!$C$117:$K$469</definedName>
    <definedName name="_xlnm.Print_Area" localSheetId="5">'SO 900 - Ostatní rozpočto...'!$C$4:$J$39,'SO 900 - Ostatní rozpočto...'!$C$50:$J$76,'SO 900 - Ostatní rozpočto...'!$C$82:$J$99,'SO 900 - Ostatní rozpočto...'!$C$105:$K$170</definedName>
  </definedNames>
  <calcPr calcId="162913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 s="1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1" i="6"/>
  <c r="BH121" i="6"/>
  <c r="BG121" i="6"/>
  <c r="BF121" i="6"/>
  <c r="T121" i="6"/>
  <c r="R121" i="6"/>
  <c r="P121" i="6"/>
  <c r="F112" i="6"/>
  <c r="E110" i="6"/>
  <c r="F89" i="6"/>
  <c r="E87" i="6"/>
  <c r="J24" i="6"/>
  <c r="E24" i="6"/>
  <c r="J92" i="6"/>
  <c r="J23" i="6"/>
  <c r="J21" i="6"/>
  <c r="E21" i="6"/>
  <c r="J114" i="6"/>
  <c r="J20" i="6"/>
  <c r="J18" i="6"/>
  <c r="E18" i="6"/>
  <c r="F115" i="6"/>
  <c r="J17" i="6"/>
  <c r="J15" i="6"/>
  <c r="E15" i="6"/>
  <c r="F91" i="6"/>
  <c r="J14" i="6"/>
  <c r="J112" i="6"/>
  <c r="E7" i="6"/>
  <c r="E85" i="6" s="1"/>
  <c r="J37" i="5"/>
  <c r="J36" i="5"/>
  <c r="AY98" i="1"/>
  <c r="J35" i="5"/>
  <c r="AX98" i="1"/>
  <c r="BI469" i="5"/>
  <c r="BH469" i="5"/>
  <c r="BG469" i="5"/>
  <c r="BF469" i="5"/>
  <c r="T469" i="5"/>
  <c r="R469" i="5"/>
  <c r="P469" i="5"/>
  <c r="BI466" i="5"/>
  <c r="BH466" i="5"/>
  <c r="BG466" i="5"/>
  <c r="BF466" i="5"/>
  <c r="T466" i="5"/>
  <c r="R466" i="5"/>
  <c r="P466" i="5"/>
  <c r="BI464" i="5"/>
  <c r="BH464" i="5"/>
  <c r="BG464" i="5"/>
  <c r="BF464" i="5"/>
  <c r="T464" i="5"/>
  <c r="R464" i="5"/>
  <c r="P464" i="5"/>
  <c r="BI461" i="5"/>
  <c r="BH461" i="5"/>
  <c r="BG461" i="5"/>
  <c r="BF461" i="5"/>
  <c r="T461" i="5"/>
  <c r="R461" i="5"/>
  <c r="P461" i="5"/>
  <c r="BI458" i="5"/>
  <c r="BH458" i="5"/>
  <c r="BG458" i="5"/>
  <c r="BF458" i="5"/>
  <c r="T458" i="5"/>
  <c r="R458" i="5"/>
  <c r="P458" i="5"/>
  <c r="BI454" i="5"/>
  <c r="BH454" i="5"/>
  <c r="BG454" i="5"/>
  <c r="BF454" i="5"/>
  <c r="T454" i="5"/>
  <c r="R454" i="5"/>
  <c r="P454" i="5"/>
  <c r="BI450" i="5"/>
  <c r="BH450" i="5"/>
  <c r="BG450" i="5"/>
  <c r="BF450" i="5"/>
  <c r="T450" i="5"/>
  <c r="R450" i="5"/>
  <c r="P450" i="5"/>
  <c r="BI440" i="5"/>
  <c r="BH440" i="5"/>
  <c r="BG440" i="5"/>
  <c r="BF440" i="5"/>
  <c r="T440" i="5"/>
  <c r="R440" i="5"/>
  <c r="P440" i="5"/>
  <c r="BI418" i="5"/>
  <c r="BH418" i="5"/>
  <c r="BG418" i="5"/>
  <c r="BF418" i="5"/>
  <c r="T418" i="5"/>
  <c r="R418" i="5"/>
  <c r="P418" i="5"/>
  <c r="BI399" i="5"/>
  <c r="BH399" i="5"/>
  <c r="BG399" i="5"/>
  <c r="BF399" i="5"/>
  <c r="T399" i="5"/>
  <c r="R399" i="5"/>
  <c r="P399" i="5"/>
  <c r="BI397" i="5"/>
  <c r="BH397" i="5"/>
  <c r="BG397" i="5"/>
  <c r="BF397" i="5"/>
  <c r="T397" i="5"/>
  <c r="R397" i="5"/>
  <c r="P397" i="5"/>
  <c r="BI394" i="5"/>
  <c r="BH394" i="5"/>
  <c r="BG394" i="5"/>
  <c r="BF394" i="5"/>
  <c r="T394" i="5"/>
  <c r="R394" i="5"/>
  <c r="P394" i="5"/>
  <c r="BI387" i="5"/>
  <c r="BH387" i="5"/>
  <c r="BG387" i="5"/>
  <c r="BF387" i="5"/>
  <c r="T387" i="5"/>
  <c r="R387" i="5"/>
  <c r="P387" i="5"/>
  <c r="BI385" i="5"/>
  <c r="BH385" i="5"/>
  <c r="BG385" i="5"/>
  <c r="BF385" i="5"/>
  <c r="T385" i="5"/>
  <c r="R385" i="5"/>
  <c r="P385" i="5"/>
  <c r="BI383" i="5"/>
  <c r="BH383" i="5"/>
  <c r="BG383" i="5"/>
  <c r="BF383" i="5"/>
  <c r="T383" i="5"/>
  <c r="R383" i="5"/>
  <c r="P383" i="5"/>
  <c r="BI379" i="5"/>
  <c r="BH379" i="5"/>
  <c r="BG379" i="5"/>
  <c r="BF379" i="5"/>
  <c r="T379" i="5"/>
  <c r="R379" i="5"/>
  <c r="P379" i="5"/>
  <c r="BI375" i="5"/>
  <c r="BH375" i="5"/>
  <c r="BG375" i="5"/>
  <c r="BF375" i="5"/>
  <c r="T375" i="5"/>
  <c r="R375" i="5"/>
  <c r="P375" i="5"/>
  <c r="BI370" i="5"/>
  <c r="BH370" i="5"/>
  <c r="BG370" i="5"/>
  <c r="BF370" i="5"/>
  <c r="T370" i="5"/>
  <c r="R370" i="5"/>
  <c r="P370" i="5"/>
  <c r="BI363" i="5"/>
  <c r="BH363" i="5"/>
  <c r="BG363" i="5"/>
  <c r="BF363" i="5"/>
  <c r="T363" i="5"/>
  <c r="R363" i="5"/>
  <c r="P363" i="5"/>
  <c r="BI359" i="5"/>
  <c r="BH359" i="5"/>
  <c r="BG359" i="5"/>
  <c r="BF359" i="5"/>
  <c r="T359" i="5"/>
  <c r="R359" i="5"/>
  <c r="P359" i="5"/>
  <c r="BI355" i="5"/>
  <c r="BH355" i="5"/>
  <c r="BG355" i="5"/>
  <c r="BF355" i="5"/>
  <c r="T355" i="5"/>
  <c r="R355" i="5"/>
  <c r="P355" i="5"/>
  <c r="BI350" i="5"/>
  <c r="BH350" i="5"/>
  <c r="BG350" i="5"/>
  <c r="BF350" i="5"/>
  <c r="T350" i="5"/>
  <c r="R350" i="5"/>
  <c r="P350" i="5"/>
  <c r="BI343" i="5"/>
  <c r="BH343" i="5"/>
  <c r="BG343" i="5"/>
  <c r="BF343" i="5"/>
  <c r="T343" i="5"/>
  <c r="R343" i="5"/>
  <c r="P343" i="5"/>
  <c r="BI335" i="5"/>
  <c r="BH335" i="5"/>
  <c r="BG335" i="5"/>
  <c r="BF335" i="5"/>
  <c r="T335" i="5"/>
  <c r="R335" i="5"/>
  <c r="P335" i="5"/>
  <c r="BI331" i="5"/>
  <c r="BH331" i="5"/>
  <c r="BG331" i="5"/>
  <c r="BF331" i="5"/>
  <c r="T331" i="5"/>
  <c r="R331" i="5"/>
  <c r="P331" i="5"/>
  <c r="BI326" i="5"/>
  <c r="BH326" i="5"/>
  <c r="BG326" i="5"/>
  <c r="BF326" i="5"/>
  <c r="T326" i="5"/>
  <c r="R326" i="5"/>
  <c r="P326" i="5"/>
  <c r="BI319" i="5"/>
  <c r="BH319" i="5"/>
  <c r="BG319" i="5"/>
  <c r="BF319" i="5"/>
  <c r="T319" i="5"/>
  <c r="R319" i="5"/>
  <c r="P319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T310" i="5"/>
  <c r="R311" i="5"/>
  <c r="R310" i="5" s="1"/>
  <c r="P311" i="5"/>
  <c r="P310" i="5"/>
  <c r="BI307" i="5"/>
  <c r="BH307" i="5"/>
  <c r="BG307" i="5"/>
  <c r="BF307" i="5"/>
  <c r="T307" i="5"/>
  <c r="T306" i="5"/>
  <c r="R307" i="5"/>
  <c r="R306" i="5"/>
  <c r="P307" i="5"/>
  <c r="P306" i="5"/>
  <c r="BI301" i="5"/>
  <c r="BH301" i="5"/>
  <c r="BG301" i="5"/>
  <c r="BF301" i="5"/>
  <c r="T301" i="5"/>
  <c r="R301" i="5"/>
  <c r="P301" i="5"/>
  <c r="BI299" i="5"/>
  <c r="BH299" i="5"/>
  <c r="BG299" i="5"/>
  <c r="BF299" i="5"/>
  <c r="T299" i="5"/>
  <c r="R299" i="5"/>
  <c r="P299" i="5"/>
  <c r="BI295" i="5"/>
  <c r="BH295" i="5"/>
  <c r="BG295" i="5"/>
  <c r="BF295" i="5"/>
  <c r="T295" i="5"/>
  <c r="R295" i="5"/>
  <c r="P295" i="5"/>
  <c r="BI292" i="5"/>
  <c r="BH292" i="5"/>
  <c r="BG292" i="5"/>
  <c r="BF292" i="5"/>
  <c r="T292" i="5"/>
  <c r="R292" i="5"/>
  <c r="P292" i="5"/>
  <c r="BI290" i="5"/>
  <c r="BH290" i="5"/>
  <c r="BG290" i="5"/>
  <c r="BF290" i="5"/>
  <c r="T290" i="5"/>
  <c r="R290" i="5"/>
  <c r="P290" i="5"/>
  <c r="BI288" i="5"/>
  <c r="BH288" i="5"/>
  <c r="BG288" i="5"/>
  <c r="BF288" i="5"/>
  <c r="T288" i="5"/>
  <c r="R288" i="5"/>
  <c r="P288" i="5"/>
  <c r="BI286" i="5"/>
  <c r="BH286" i="5"/>
  <c r="BG286" i="5"/>
  <c r="BF286" i="5"/>
  <c r="T286" i="5"/>
  <c r="R286" i="5"/>
  <c r="P286" i="5"/>
  <c r="BI282" i="5"/>
  <c r="BH282" i="5"/>
  <c r="BG282" i="5"/>
  <c r="BF282" i="5"/>
  <c r="T282" i="5"/>
  <c r="R282" i="5"/>
  <c r="P282" i="5"/>
  <c r="BI278" i="5"/>
  <c r="BH278" i="5"/>
  <c r="BG278" i="5"/>
  <c r="BF278" i="5"/>
  <c r="T278" i="5"/>
  <c r="R278" i="5"/>
  <c r="P278" i="5"/>
  <c r="BI276" i="5"/>
  <c r="BH276" i="5"/>
  <c r="BG276" i="5"/>
  <c r="BF276" i="5"/>
  <c r="T276" i="5"/>
  <c r="R276" i="5"/>
  <c r="P276" i="5"/>
  <c r="BI272" i="5"/>
  <c r="BH272" i="5"/>
  <c r="BG272" i="5"/>
  <c r="BF272" i="5"/>
  <c r="T272" i="5"/>
  <c r="R272" i="5"/>
  <c r="P272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2" i="5"/>
  <c r="BH262" i="5"/>
  <c r="BG262" i="5"/>
  <c r="BF262" i="5"/>
  <c r="T262" i="5"/>
  <c r="R262" i="5"/>
  <c r="P262" i="5"/>
  <c r="BI259" i="5"/>
  <c r="BH259" i="5"/>
  <c r="BG259" i="5"/>
  <c r="BF259" i="5"/>
  <c r="T259" i="5"/>
  <c r="R259" i="5"/>
  <c r="P259" i="5"/>
  <c r="BI255" i="5"/>
  <c r="BH255" i="5"/>
  <c r="BG255" i="5"/>
  <c r="BF255" i="5"/>
  <c r="T255" i="5"/>
  <c r="R255" i="5"/>
  <c r="P255" i="5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48" i="5"/>
  <c r="BH248" i="5"/>
  <c r="BG248" i="5"/>
  <c r="BF248" i="5"/>
  <c r="T248" i="5"/>
  <c r="R248" i="5"/>
  <c r="P248" i="5"/>
  <c r="BI237" i="5"/>
  <c r="BH237" i="5"/>
  <c r="BG237" i="5"/>
  <c r="BF237" i="5"/>
  <c r="T237" i="5"/>
  <c r="R237" i="5"/>
  <c r="P237" i="5"/>
  <c r="BI226" i="5"/>
  <c r="BH226" i="5"/>
  <c r="BG226" i="5"/>
  <c r="BF226" i="5"/>
  <c r="T226" i="5"/>
  <c r="T225" i="5" s="1"/>
  <c r="R226" i="5"/>
  <c r="R225" i="5" s="1"/>
  <c r="P226" i="5"/>
  <c r="P225" i="5" s="1"/>
  <c r="BI222" i="5"/>
  <c r="BH222" i="5"/>
  <c r="BG222" i="5"/>
  <c r="BF222" i="5"/>
  <c r="T222" i="5"/>
  <c r="R222" i="5"/>
  <c r="P222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8" i="5"/>
  <c r="BH208" i="5"/>
  <c r="BG208" i="5"/>
  <c r="BF208" i="5"/>
  <c r="T208" i="5"/>
  <c r="R208" i="5"/>
  <c r="P208" i="5"/>
  <c r="BI200" i="5"/>
  <c r="BH200" i="5"/>
  <c r="BG200" i="5"/>
  <c r="BF200" i="5"/>
  <c r="T200" i="5"/>
  <c r="R200" i="5"/>
  <c r="P200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1" i="5"/>
  <c r="BH181" i="5"/>
  <c r="BG181" i="5"/>
  <c r="BF181" i="5"/>
  <c r="T181" i="5"/>
  <c r="R181" i="5"/>
  <c r="P181" i="5"/>
  <c r="BI176" i="5"/>
  <c r="BH176" i="5"/>
  <c r="BG176" i="5"/>
  <c r="BF176" i="5"/>
  <c r="T176" i="5"/>
  <c r="R176" i="5"/>
  <c r="P176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48" i="5"/>
  <c r="BH148" i="5"/>
  <c r="BG148" i="5"/>
  <c r="BF148" i="5"/>
  <c r="T148" i="5"/>
  <c r="R148" i="5"/>
  <c r="P148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F124" i="5"/>
  <c r="E122" i="5"/>
  <c r="F89" i="5"/>
  <c r="E87" i="5"/>
  <c r="J24" i="5"/>
  <c r="E24" i="5"/>
  <c r="J127" i="5"/>
  <c r="J23" i="5"/>
  <c r="J21" i="5"/>
  <c r="E21" i="5"/>
  <c r="J126" i="5"/>
  <c r="J20" i="5"/>
  <c r="J18" i="5"/>
  <c r="E18" i="5"/>
  <c r="F92" i="5"/>
  <c r="J17" i="5"/>
  <c r="J15" i="5"/>
  <c r="E15" i="5"/>
  <c r="F91" i="5"/>
  <c r="J14" i="5"/>
  <c r="J124" i="5"/>
  <c r="E7" i="5"/>
  <c r="E85" i="5"/>
  <c r="J37" i="4"/>
  <c r="J36" i="4"/>
  <c r="AY97" i="1"/>
  <c r="J35" i="4"/>
  <c r="AX97" i="1" s="1"/>
  <c r="BI707" i="4"/>
  <c r="BH707" i="4"/>
  <c r="BG707" i="4"/>
  <c r="BF707" i="4"/>
  <c r="T707" i="4"/>
  <c r="R707" i="4"/>
  <c r="P707" i="4"/>
  <c r="BI704" i="4"/>
  <c r="BH704" i="4"/>
  <c r="BG704" i="4"/>
  <c r="BF704" i="4"/>
  <c r="T704" i="4"/>
  <c r="R704" i="4"/>
  <c r="P704" i="4"/>
  <c r="BI702" i="4"/>
  <c r="BH702" i="4"/>
  <c r="BG702" i="4"/>
  <c r="BF702" i="4"/>
  <c r="T702" i="4"/>
  <c r="R702" i="4"/>
  <c r="P702" i="4"/>
  <c r="BI699" i="4"/>
  <c r="BH699" i="4"/>
  <c r="BG699" i="4"/>
  <c r="BF699" i="4"/>
  <c r="T699" i="4"/>
  <c r="R699" i="4"/>
  <c r="P699" i="4"/>
  <c r="BI697" i="4"/>
  <c r="BH697" i="4"/>
  <c r="BG697" i="4"/>
  <c r="BF697" i="4"/>
  <c r="T697" i="4"/>
  <c r="R697" i="4"/>
  <c r="P697" i="4"/>
  <c r="BI695" i="4"/>
  <c r="BH695" i="4"/>
  <c r="BG695" i="4"/>
  <c r="BF695" i="4"/>
  <c r="T695" i="4"/>
  <c r="R695" i="4"/>
  <c r="P695" i="4"/>
  <c r="BI686" i="4"/>
  <c r="BH686" i="4"/>
  <c r="BG686" i="4"/>
  <c r="BF686" i="4"/>
  <c r="T686" i="4"/>
  <c r="R686" i="4"/>
  <c r="P686" i="4"/>
  <c r="BI683" i="4"/>
  <c r="BH683" i="4"/>
  <c r="BG683" i="4"/>
  <c r="BF683" i="4"/>
  <c r="T683" i="4"/>
  <c r="R683" i="4"/>
  <c r="P683" i="4"/>
  <c r="BI681" i="4"/>
  <c r="BH681" i="4"/>
  <c r="BG681" i="4"/>
  <c r="BF681" i="4"/>
  <c r="T681" i="4"/>
  <c r="R681" i="4"/>
  <c r="P681" i="4"/>
  <c r="BI679" i="4"/>
  <c r="BH679" i="4"/>
  <c r="BG679" i="4"/>
  <c r="BF679" i="4"/>
  <c r="T679" i="4"/>
  <c r="R679" i="4"/>
  <c r="P679" i="4"/>
  <c r="BI667" i="4"/>
  <c r="BH667" i="4"/>
  <c r="BG667" i="4"/>
  <c r="BF667" i="4"/>
  <c r="T667" i="4"/>
  <c r="R667" i="4"/>
  <c r="P667" i="4"/>
  <c r="BI661" i="4"/>
  <c r="BH661" i="4"/>
  <c r="BG661" i="4"/>
  <c r="BF661" i="4"/>
  <c r="T661" i="4"/>
  <c r="R661" i="4"/>
  <c r="P661" i="4"/>
  <c r="BI655" i="4"/>
  <c r="BH655" i="4"/>
  <c r="BG655" i="4"/>
  <c r="BF655" i="4"/>
  <c r="T655" i="4"/>
  <c r="R655" i="4"/>
  <c r="P655" i="4"/>
  <c r="BI649" i="4"/>
  <c r="BH649" i="4"/>
  <c r="BG649" i="4"/>
  <c r="BF649" i="4"/>
  <c r="T649" i="4"/>
  <c r="R649" i="4"/>
  <c r="P649" i="4"/>
  <c r="BI647" i="4"/>
  <c r="BH647" i="4"/>
  <c r="BG647" i="4"/>
  <c r="BF647" i="4"/>
  <c r="T647" i="4"/>
  <c r="R647" i="4"/>
  <c r="P647" i="4"/>
  <c r="BI645" i="4"/>
  <c r="BH645" i="4"/>
  <c r="BG645" i="4"/>
  <c r="BF645" i="4"/>
  <c r="T645" i="4"/>
  <c r="R645" i="4"/>
  <c r="P645" i="4"/>
  <c r="BI639" i="4"/>
  <c r="BH639" i="4"/>
  <c r="BG639" i="4"/>
  <c r="BF639" i="4"/>
  <c r="T639" i="4"/>
  <c r="R639" i="4"/>
  <c r="P639" i="4"/>
  <c r="BI637" i="4"/>
  <c r="BH637" i="4"/>
  <c r="BG637" i="4"/>
  <c r="BF637" i="4"/>
  <c r="T637" i="4"/>
  <c r="R637" i="4"/>
  <c r="P637" i="4"/>
  <c r="BI635" i="4"/>
  <c r="BH635" i="4"/>
  <c r="BG635" i="4"/>
  <c r="BF635" i="4"/>
  <c r="T635" i="4"/>
  <c r="R635" i="4"/>
  <c r="P635" i="4"/>
  <c r="BI629" i="4"/>
  <c r="BH629" i="4"/>
  <c r="BG629" i="4"/>
  <c r="BF629" i="4"/>
  <c r="T629" i="4"/>
  <c r="R629" i="4"/>
  <c r="P629" i="4"/>
  <c r="BI627" i="4"/>
  <c r="BH627" i="4"/>
  <c r="BG627" i="4"/>
  <c r="BF627" i="4"/>
  <c r="T627" i="4"/>
  <c r="R627" i="4"/>
  <c r="P627" i="4"/>
  <c r="BI621" i="4"/>
  <c r="BH621" i="4"/>
  <c r="BG621" i="4"/>
  <c r="BF621" i="4"/>
  <c r="T621" i="4"/>
  <c r="R621" i="4"/>
  <c r="P621" i="4"/>
  <c r="BI615" i="4"/>
  <c r="BH615" i="4"/>
  <c r="BG615" i="4"/>
  <c r="BF615" i="4"/>
  <c r="T615" i="4"/>
  <c r="R615" i="4"/>
  <c r="P615" i="4"/>
  <c r="BI609" i="4"/>
  <c r="BH609" i="4"/>
  <c r="BG609" i="4"/>
  <c r="BF609" i="4"/>
  <c r="T609" i="4"/>
  <c r="R609" i="4"/>
  <c r="P609" i="4"/>
  <c r="BI603" i="4"/>
  <c r="BH603" i="4"/>
  <c r="BG603" i="4"/>
  <c r="BF603" i="4"/>
  <c r="T603" i="4"/>
  <c r="R603" i="4"/>
  <c r="P603" i="4"/>
  <c r="BI597" i="4"/>
  <c r="BH597" i="4"/>
  <c r="BG597" i="4"/>
  <c r="BF597" i="4"/>
  <c r="T597" i="4"/>
  <c r="R597" i="4"/>
  <c r="P597" i="4"/>
  <c r="BI591" i="4"/>
  <c r="BH591" i="4"/>
  <c r="BG591" i="4"/>
  <c r="BF591" i="4"/>
  <c r="T591" i="4"/>
  <c r="R591" i="4"/>
  <c r="P591" i="4"/>
  <c r="BI585" i="4"/>
  <c r="BH585" i="4"/>
  <c r="BG585" i="4"/>
  <c r="BF585" i="4"/>
  <c r="T585" i="4"/>
  <c r="R585" i="4"/>
  <c r="P585" i="4"/>
  <c r="BI579" i="4"/>
  <c r="BH579" i="4"/>
  <c r="BG579" i="4"/>
  <c r="BF579" i="4"/>
  <c r="T579" i="4"/>
  <c r="R579" i="4"/>
  <c r="P579" i="4"/>
  <c r="BI573" i="4"/>
  <c r="BH573" i="4"/>
  <c r="BG573" i="4"/>
  <c r="BF573" i="4"/>
  <c r="T573" i="4"/>
  <c r="R573" i="4"/>
  <c r="P573" i="4"/>
  <c r="BI569" i="4"/>
  <c r="BH569" i="4"/>
  <c r="BG569" i="4"/>
  <c r="BF569" i="4"/>
  <c r="T569" i="4"/>
  <c r="R569" i="4"/>
  <c r="P569" i="4"/>
  <c r="BI565" i="4"/>
  <c r="BH565" i="4"/>
  <c r="BG565" i="4"/>
  <c r="BF565" i="4"/>
  <c r="T565" i="4"/>
  <c r="R565" i="4"/>
  <c r="P565" i="4"/>
  <c r="BI562" i="4"/>
  <c r="BH562" i="4"/>
  <c r="BG562" i="4"/>
  <c r="BF562" i="4"/>
  <c r="T562" i="4"/>
  <c r="R562" i="4"/>
  <c r="P562" i="4"/>
  <c r="BI559" i="4"/>
  <c r="BH559" i="4"/>
  <c r="BG559" i="4"/>
  <c r="BF559" i="4"/>
  <c r="T559" i="4"/>
  <c r="R559" i="4"/>
  <c r="P559" i="4"/>
  <c r="BI556" i="4"/>
  <c r="BH556" i="4"/>
  <c r="BG556" i="4"/>
  <c r="BF556" i="4"/>
  <c r="T556" i="4"/>
  <c r="R556" i="4"/>
  <c r="P556" i="4"/>
  <c r="BI552" i="4"/>
  <c r="BH552" i="4"/>
  <c r="BG552" i="4"/>
  <c r="BF552" i="4"/>
  <c r="T552" i="4"/>
  <c r="R552" i="4"/>
  <c r="P552" i="4"/>
  <c r="BI548" i="4"/>
  <c r="BH548" i="4"/>
  <c r="BG548" i="4"/>
  <c r="BF548" i="4"/>
  <c r="T548" i="4"/>
  <c r="R548" i="4"/>
  <c r="P548" i="4"/>
  <c r="BI544" i="4"/>
  <c r="BH544" i="4"/>
  <c r="BG544" i="4"/>
  <c r="BF544" i="4"/>
  <c r="T544" i="4"/>
  <c r="R544" i="4"/>
  <c r="P544" i="4"/>
  <c r="BI540" i="4"/>
  <c r="BH540" i="4"/>
  <c r="BG540" i="4"/>
  <c r="BF540" i="4"/>
  <c r="T540" i="4"/>
  <c r="R540" i="4"/>
  <c r="P540" i="4"/>
  <c r="BI537" i="4"/>
  <c r="BH537" i="4"/>
  <c r="BG537" i="4"/>
  <c r="BF537" i="4"/>
  <c r="T537" i="4"/>
  <c r="R537" i="4"/>
  <c r="P537" i="4"/>
  <c r="BI533" i="4"/>
  <c r="BH533" i="4"/>
  <c r="BG533" i="4"/>
  <c r="BF533" i="4"/>
  <c r="T533" i="4"/>
  <c r="R533" i="4"/>
  <c r="P533" i="4"/>
  <c r="BI529" i="4"/>
  <c r="BH529" i="4"/>
  <c r="BG529" i="4"/>
  <c r="BF529" i="4"/>
  <c r="T529" i="4"/>
  <c r="R529" i="4"/>
  <c r="P529" i="4"/>
  <c r="BI525" i="4"/>
  <c r="BH525" i="4"/>
  <c r="BG525" i="4"/>
  <c r="BF525" i="4"/>
  <c r="T525" i="4"/>
  <c r="R525" i="4"/>
  <c r="P525" i="4"/>
  <c r="BI521" i="4"/>
  <c r="BH521" i="4"/>
  <c r="BG521" i="4"/>
  <c r="BF521" i="4"/>
  <c r="T521" i="4"/>
  <c r="R521" i="4"/>
  <c r="P521" i="4"/>
  <c r="BI515" i="4"/>
  <c r="BH515" i="4"/>
  <c r="BG515" i="4"/>
  <c r="BF515" i="4"/>
  <c r="T515" i="4"/>
  <c r="R515" i="4"/>
  <c r="P515" i="4"/>
  <c r="BI510" i="4"/>
  <c r="BH510" i="4"/>
  <c r="BG510" i="4"/>
  <c r="BF510" i="4"/>
  <c r="T510" i="4"/>
  <c r="R510" i="4"/>
  <c r="P510" i="4"/>
  <c r="BI507" i="4"/>
  <c r="BH507" i="4"/>
  <c r="BG507" i="4"/>
  <c r="BF507" i="4"/>
  <c r="T507" i="4"/>
  <c r="R507" i="4"/>
  <c r="P507" i="4"/>
  <c r="BI503" i="4"/>
  <c r="BH503" i="4"/>
  <c r="BG503" i="4"/>
  <c r="BF503" i="4"/>
  <c r="T503" i="4"/>
  <c r="R503" i="4"/>
  <c r="P503" i="4"/>
  <c r="BI499" i="4"/>
  <c r="BH499" i="4"/>
  <c r="BG499" i="4"/>
  <c r="BF499" i="4"/>
  <c r="T499" i="4"/>
  <c r="R499" i="4"/>
  <c r="P499" i="4"/>
  <c r="BI493" i="4"/>
  <c r="BH493" i="4"/>
  <c r="BG493" i="4"/>
  <c r="BF493" i="4"/>
  <c r="T493" i="4"/>
  <c r="R493" i="4"/>
  <c r="P493" i="4"/>
  <c r="BI489" i="4"/>
  <c r="BH489" i="4"/>
  <c r="BG489" i="4"/>
  <c r="BF489" i="4"/>
  <c r="T489" i="4"/>
  <c r="R489" i="4"/>
  <c r="P489" i="4"/>
  <c r="BI485" i="4"/>
  <c r="BH485" i="4"/>
  <c r="BG485" i="4"/>
  <c r="BF485" i="4"/>
  <c r="T485" i="4"/>
  <c r="R485" i="4"/>
  <c r="P485" i="4"/>
  <c r="BI482" i="4"/>
  <c r="BH482" i="4"/>
  <c r="BG482" i="4"/>
  <c r="BF482" i="4"/>
  <c r="T482" i="4"/>
  <c r="R482" i="4"/>
  <c r="P482" i="4"/>
  <c r="BI476" i="4"/>
  <c r="BH476" i="4"/>
  <c r="BG476" i="4"/>
  <c r="BF476" i="4"/>
  <c r="T476" i="4"/>
  <c r="R476" i="4"/>
  <c r="P476" i="4"/>
  <c r="BI470" i="4"/>
  <c r="BH470" i="4"/>
  <c r="BG470" i="4"/>
  <c r="BF470" i="4"/>
  <c r="T470" i="4"/>
  <c r="R470" i="4"/>
  <c r="P470" i="4"/>
  <c r="BI466" i="4"/>
  <c r="BH466" i="4"/>
  <c r="BG466" i="4"/>
  <c r="BF466" i="4"/>
  <c r="T466" i="4"/>
  <c r="R466" i="4"/>
  <c r="P466" i="4"/>
  <c r="BI460" i="4"/>
  <c r="BH460" i="4"/>
  <c r="BG460" i="4"/>
  <c r="BF460" i="4"/>
  <c r="T460" i="4"/>
  <c r="R460" i="4"/>
  <c r="P460" i="4"/>
  <c r="BI454" i="4"/>
  <c r="BH454" i="4"/>
  <c r="BG454" i="4"/>
  <c r="BF454" i="4"/>
  <c r="T454" i="4"/>
  <c r="R454" i="4"/>
  <c r="P454" i="4"/>
  <c r="BI448" i="4"/>
  <c r="BH448" i="4"/>
  <c r="BG448" i="4"/>
  <c r="BF448" i="4"/>
  <c r="T448" i="4"/>
  <c r="R448" i="4"/>
  <c r="P448" i="4"/>
  <c r="BI444" i="4"/>
  <c r="BH444" i="4"/>
  <c r="BG444" i="4"/>
  <c r="BF444" i="4"/>
  <c r="T444" i="4"/>
  <c r="R444" i="4"/>
  <c r="P444" i="4"/>
  <c r="BI438" i="4"/>
  <c r="BH438" i="4"/>
  <c r="BG438" i="4"/>
  <c r="BF438" i="4"/>
  <c r="T438" i="4"/>
  <c r="R438" i="4"/>
  <c r="P438" i="4"/>
  <c r="BI434" i="4"/>
  <c r="BH434" i="4"/>
  <c r="BG434" i="4"/>
  <c r="BF434" i="4"/>
  <c r="T434" i="4"/>
  <c r="R434" i="4"/>
  <c r="P434" i="4"/>
  <c r="BI428" i="4"/>
  <c r="BH428" i="4"/>
  <c r="BG428" i="4"/>
  <c r="BF428" i="4"/>
  <c r="T428" i="4"/>
  <c r="R428" i="4"/>
  <c r="P428" i="4"/>
  <c r="BI424" i="4"/>
  <c r="BH424" i="4"/>
  <c r="BG424" i="4"/>
  <c r="BF424" i="4"/>
  <c r="T424" i="4"/>
  <c r="R424" i="4"/>
  <c r="P424" i="4"/>
  <c r="BI420" i="4"/>
  <c r="BH420" i="4"/>
  <c r="BG420" i="4"/>
  <c r="BF420" i="4"/>
  <c r="T420" i="4"/>
  <c r="R420" i="4"/>
  <c r="P420" i="4"/>
  <c r="BI416" i="4"/>
  <c r="BH416" i="4"/>
  <c r="BG416" i="4"/>
  <c r="BF416" i="4"/>
  <c r="T416" i="4"/>
  <c r="R416" i="4"/>
  <c r="P416" i="4"/>
  <c r="BI412" i="4"/>
  <c r="BH412" i="4"/>
  <c r="BG412" i="4"/>
  <c r="BF412" i="4"/>
  <c r="T412" i="4"/>
  <c r="R412" i="4"/>
  <c r="P412" i="4"/>
  <c r="BI408" i="4"/>
  <c r="BH408" i="4"/>
  <c r="BG408" i="4"/>
  <c r="BF408" i="4"/>
  <c r="T408" i="4"/>
  <c r="R408" i="4"/>
  <c r="P408" i="4"/>
  <c r="BI404" i="4"/>
  <c r="BH404" i="4"/>
  <c r="BG404" i="4"/>
  <c r="BF404" i="4"/>
  <c r="T404" i="4"/>
  <c r="R404" i="4"/>
  <c r="P404" i="4"/>
  <c r="BI400" i="4"/>
  <c r="BH400" i="4"/>
  <c r="BG400" i="4"/>
  <c r="BF400" i="4"/>
  <c r="T400" i="4"/>
  <c r="R400" i="4"/>
  <c r="P400" i="4"/>
  <c r="BI397" i="4"/>
  <c r="BH397" i="4"/>
  <c r="BG397" i="4"/>
  <c r="BF397" i="4"/>
  <c r="T397" i="4"/>
  <c r="R397" i="4"/>
  <c r="P397" i="4"/>
  <c r="BI394" i="4"/>
  <c r="BH394" i="4"/>
  <c r="BG394" i="4"/>
  <c r="BF394" i="4"/>
  <c r="T394" i="4"/>
  <c r="R394" i="4"/>
  <c r="P394" i="4"/>
  <c r="BI387" i="4"/>
  <c r="BH387" i="4"/>
  <c r="BG387" i="4"/>
  <c r="BF387" i="4"/>
  <c r="T387" i="4"/>
  <c r="R387" i="4"/>
  <c r="P387" i="4"/>
  <c r="BI384" i="4"/>
  <c r="BH384" i="4"/>
  <c r="BG384" i="4"/>
  <c r="BF384" i="4"/>
  <c r="T384" i="4"/>
  <c r="R384" i="4"/>
  <c r="P384" i="4"/>
  <c r="BI381" i="4"/>
  <c r="BH381" i="4"/>
  <c r="BG381" i="4"/>
  <c r="BF381" i="4"/>
  <c r="T381" i="4"/>
  <c r="R381" i="4"/>
  <c r="P381" i="4"/>
  <c r="BI369" i="4"/>
  <c r="BH369" i="4"/>
  <c r="BG369" i="4"/>
  <c r="BF369" i="4"/>
  <c r="T369" i="4"/>
  <c r="R369" i="4"/>
  <c r="P369" i="4"/>
  <c r="BI366" i="4"/>
  <c r="BH366" i="4"/>
  <c r="BG366" i="4"/>
  <c r="BF366" i="4"/>
  <c r="T366" i="4"/>
  <c r="R366" i="4"/>
  <c r="P366" i="4"/>
  <c r="BI363" i="4"/>
  <c r="BH363" i="4"/>
  <c r="BG363" i="4"/>
  <c r="BF363" i="4"/>
  <c r="T363" i="4"/>
  <c r="R363" i="4"/>
  <c r="P363" i="4"/>
  <c r="BI359" i="4"/>
  <c r="BH359" i="4"/>
  <c r="BG359" i="4"/>
  <c r="BF359" i="4"/>
  <c r="T359" i="4"/>
  <c r="R359" i="4"/>
  <c r="P359" i="4"/>
  <c r="BI356" i="4"/>
  <c r="BH356" i="4"/>
  <c r="BG356" i="4"/>
  <c r="BF356" i="4"/>
  <c r="T356" i="4"/>
  <c r="R356" i="4"/>
  <c r="P356" i="4"/>
  <c r="BI346" i="4"/>
  <c r="BH346" i="4"/>
  <c r="BG346" i="4"/>
  <c r="BF346" i="4"/>
  <c r="T346" i="4"/>
  <c r="R346" i="4"/>
  <c r="P346" i="4"/>
  <c r="BI343" i="4"/>
  <c r="BH343" i="4"/>
  <c r="BG343" i="4"/>
  <c r="BF343" i="4"/>
  <c r="T343" i="4"/>
  <c r="R343" i="4"/>
  <c r="P343" i="4"/>
  <c r="BI331" i="4"/>
  <c r="BH331" i="4"/>
  <c r="BG331" i="4"/>
  <c r="BF331" i="4"/>
  <c r="T331" i="4"/>
  <c r="R331" i="4"/>
  <c r="P331" i="4"/>
  <c r="BI319" i="4"/>
  <c r="BH319" i="4"/>
  <c r="BG319" i="4"/>
  <c r="BF319" i="4"/>
  <c r="T319" i="4"/>
  <c r="R319" i="4"/>
  <c r="P319" i="4"/>
  <c r="BI313" i="4"/>
  <c r="BH313" i="4"/>
  <c r="BG313" i="4"/>
  <c r="BF313" i="4"/>
  <c r="T313" i="4"/>
  <c r="R313" i="4"/>
  <c r="P313" i="4"/>
  <c r="BI310" i="4"/>
  <c r="BH310" i="4"/>
  <c r="BG310" i="4"/>
  <c r="BF310" i="4"/>
  <c r="T310" i="4"/>
  <c r="R310" i="4"/>
  <c r="P310" i="4"/>
  <c r="BI301" i="4"/>
  <c r="BH301" i="4"/>
  <c r="BG301" i="4"/>
  <c r="BF301" i="4"/>
  <c r="T301" i="4"/>
  <c r="R301" i="4"/>
  <c r="P301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2" i="4"/>
  <c r="BH292" i="4"/>
  <c r="BG292" i="4"/>
  <c r="BF292" i="4"/>
  <c r="T292" i="4"/>
  <c r="R292" i="4"/>
  <c r="P292" i="4"/>
  <c r="BI283" i="4"/>
  <c r="BH283" i="4"/>
  <c r="BG283" i="4"/>
  <c r="BF283" i="4"/>
  <c r="T283" i="4"/>
  <c r="R283" i="4"/>
  <c r="P283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R253" i="4"/>
  <c r="P253" i="4"/>
  <c r="BI250" i="4"/>
  <c r="BH250" i="4"/>
  <c r="BG250" i="4"/>
  <c r="BF250" i="4"/>
  <c r="T250" i="4"/>
  <c r="R250" i="4"/>
  <c r="P250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59" i="4"/>
  <c r="BH159" i="4"/>
  <c r="BG159" i="4"/>
  <c r="BF159" i="4"/>
  <c r="T159" i="4"/>
  <c r="R159" i="4"/>
  <c r="P159" i="4"/>
  <c r="BI151" i="4"/>
  <c r="BH151" i="4"/>
  <c r="BG151" i="4"/>
  <c r="BF151" i="4"/>
  <c r="T151" i="4"/>
  <c r="R151" i="4"/>
  <c r="P151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26" i="4"/>
  <c r="BH126" i="4"/>
  <c r="BG126" i="4"/>
  <c r="BF126" i="4"/>
  <c r="T126" i="4"/>
  <c r="R126" i="4"/>
  <c r="P126" i="4"/>
  <c r="F117" i="4"/>
  <c r="E115" i="4"/>
  <c r="F89" i="4"/>
  <c r="E87" i="4"/>
  <c r="J24" i="4"/>
  <c r="E24" i="4"/>
  <c r="J92" i="4" s="1"/>
  <c r="J23" i="4"/>
  <c r="J21" i="4"/>
  <c r="E21" i="4"/>
  <c r="J91" i="4" s="1"/>
  <c r="J20" i="4"/>
  <c r="J18" i="4"/>
  <c r="E18" i="4"/>
  <c r="F120" i="4" s="1"/>
  <c r="J17" i="4"/>
  <c r="J15" i="4"/>
  <c r="E15" i="4"/>
  <c r="F119" i="4" s="1"/>
  <c r="J14" i="4"/>
  <c r="J117" i="4"/>
  <c r="E7" i="4"/>
  <c r="E85" i="4"/>
  <c r="J37" i="3"/>
  <c r="J36" i="3"/>
  <c r="AY96" i="1" s="1"/>
  <c r="J35" i="3"/>
  <c r="AX96" i="1"/>
  <c r="BI460" i="3"/>
  <c r="BH460" i="3"/>
  <c r="BG460" i="3"/>
  <c r="BF460" i="3"/>
  <c r="T460" i="3"/>
  <c r="R460" i="3"/>
  <c r="P460" i="3"/>
  <c r="BI457" i="3"/>
  <c r="BH457" i="3"/>
  <c r="BG457" i="3"/>
  <c r="BF457" i="3"/>
  <c r="T457" i="3"/>
  <c r="R457" i="3"/>
  <c r="P457" i="3"/>
  <c r="BI455" i="3"/>
  <c r="BH455" i="3"/>
  <c r="BG455" i="3"/>
  <c r="BF455" i="3"/>
  <c r="T455" i="3"/>
  <c r="R455" i="3"/>
  <c r="P455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4" i="3"/>
  <c r="BH444" i="3"/>
  <c r="BG444" i="3"/>
  <c r="BF444" i="3"/>
  <c r="T444" i="3"/>
  <c r="R444" i="3"/>
  <c r="P444" i="3"/>
  <c r="BI440" i="3"/>
  <c r="BH440" i="3"/>
  <c r="BG440" i="3"/>
  <c r="BF440" i="3"/>
  <c r="T440" i="3"/>
  <c r="R440" i="3"/>
  <c r="P440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7" i="3"/>
  <c r="BH427" i="3"/>
  <c r="BG427" i="3"/>
  <c r="BF427" i="3"/>
  <c r="T427" i="3"/>
  <c r="R427" i="3"/>
  <c r="P427" i="3"/>
  <c r="BI425" i="3"/>
  <c r="BH425" i="3"/>
  <c r="BG425" i="3"/>
  <c r="BF425" i="3"/>
  <c r="T425" i="3"/>
  <c r="R425" i="3"/>
  <c r="P425" i="3"/>
  <c r="BI419" i="3"/>
  <c r="BH419" i="3"/>
  <c r="BG419" i="3"/>
  <c r="BF419" i="3"/>
  <c r="T419" i="3"/>
  <c r="R419" i="3"/>
  <c r="P419" i="3"/>
  <c r="BI417" i="3"/>
  <c r="BH417" i="3"/>
  <c r="BG417" i="3"/>
  <c r="BF417" i="3"/>
  <c r="T417" i="3"/>
  <c r="R417" i="3"/>
  <c r="P417" i="3"/>
  <c r="BI414" i="3"/>
  <c r="BH414" i="3"/>
  <c r="BG414" i="3"/>
  <c r="BF414" i="3"/>
  <c r="T414" i="3"/>
  <c r="R414" i="3"/>
  <c r="P414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3" i="3"/>
  <c r="BH403" i="3"/>
  <c r="BG403" i="3"/>
  <c r="BF403" i="3"/>
  <c r="T403" i="3"/>
  <c r="R403" i="3"/>
  <c r="P403" i="3"/>
  <c r="BI400" i="3"/>
  <c r="BH400" i="3"/>
  <c r="BG400" i="3"/>
  <c r="BF400" i="3"/>
  <c r="T400" i="3"/>
  <c r="R400" i="3"/>
  <c r="P400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5" i="3"/>
  <c r="BH385" i="3"/>
  <c r="BG385" i="3"/>
  <c r="BF385" i="3"/>
  <c r="T385" i="3"/>
  <c r="R385" i="3"/>
  <c r="P385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8" i="3"/>
  <c r="BH368" i="3"/>
  <c r="BG368" i="3"/>
  <c r="BF368" i="3"/>
  <c r="T368" i="3"/>
  <c r="R368" i="3"/>
  <c r="P368" i="3"/>
  <c r="BI365" i="3"/>
  <c r="BH365" i="3"/>
  <c r="BG365" i="3"/>
  <c r="BF365" i="3"/>
  <c r="T365" i="3"/>
  <c r="R365" i="3"/>
  <c r="P365" i="3"/>
  <c r="BI362" i="3"/>
  <c r="BH362" i="3"/>
  <c r="BG362" i="3"/>
  <c r="BF362" i="3"/>
  <c r="T362" i="3"/>
  <c r="R362" i="3"/>
  <c r="P362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3" i="3"/>
  <c r="BH353" i="3"/>
  <c r="BG353" i="3"/>
  <c r="BF353" i="3"/>
  <c r="T353" i="3"/>
  <c r="R353" i="3"/>
  <c r="P353" i="3"/>
  <c r="BI350" i="3"/>
  <c r="BH350" i="3"/>
  <c r="BG350" i="3"/>
  <c r="BF350" i="3"/>
  <c r="T350" i="3"/>
  <c r="R350" i="3"/>
  <c r="P350" i="3"/>
  <c r="BI347" i="3"/>
  <c r="BH347" i="3"/>
  <c r="BG347" i="3"/>
  <c r="BF347" i="3"/>
  <c r="T347" i="3"/>
  <c r="R347" i="3"/>
  <c r="P347" i="3"/>
  <c r="BI344" i="3"/>
  <c r="BH344" i="3"/>
  <c r="BG344" i="3"/>
  <c r="BF344" i="3"/>
  <c r="T344" i="3"/>
  <c r="R344" i="3"/>
  <c r="P344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18" i="3"/>
  <c r="BH318" i="3"/>
  <c r="BG318" i="3"/>
  <c r="BF318" i="3"/>
  <c r="T318" i="3"/>
  <c r="R318" i="3"/>
  <c r="P318" i="3"/>
  <c r="BI308" i="3"/>
  <c r="BH308" i="3"/>
  <c r="BG308" i="3"/>
  <c r="BF308" i="3"/>
  <c r="T308" i="3"/>
  <c r="R308" i="3"/>
  <c r="P308" i="3"/>
  <c r="BI297" i="3"/>
  <c r="BH297" i="3"/>
  <c r="BG297" i="3"/>
  <c r="BF297" i="3"/>
  <c r="T297" i="3"/>
  <c r="R297" i="3"/>
  <c r="P297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69" i="3"/>
  <c r="BH269" i="3"/>
  <c r="BG269" i="3"/>
  <c r="BF269" i="3"/>
  <c r="T269" i="3"/>
  <c r="R269" i="3"/>
  <c r="P269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R126" i="3"/>
  <c r="P126" i="3"/>
  <c r="F117" i="3"/>
  <c r="E115" i="3"/>
  <c r="F89" i="3"/>
  <c r="E87" i="3"/>
  <c r="J24" i="3"/>
  <c r="E24" i="3"/>
  <c r="J120" i="3" s="1"/>
  <c r="J23" i="3"/>
  <c r="J21" i="3"/>
  <c r="E21" i="3"/>
  <c r="J119" i="3" s="1"/>
  <c r="J20" i="3"/>
  <c r="J18" i="3"/>
  <c r="E18" i="3"/>
  <c r="F92" i="3" s="1"/>
  <c r="J17" i="3"/>
  <c r="J15" i="3"/>
  <c r="E15" i="3"/>
  <c r="F119" i="3" s="1"/>
  <c r="J14" i="3"/>
  <c r="J117" i="3"/>
  <c r="E7" i="3"/>
  <c r="E85" i="3"/>
  <c r="J37" i="2"/>
  <c r="J36" i="2"/>
  <c r="AY95" i="1" s="1"/>
  <c r="J35" i="2"/>
  <c r="AX95" i="1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F113" i="2"/>
  <c r="E111" i="2"/>
  <c r="F89" i="2"/>
  <c r="E87" i="2"/>
  <c r="J24" i="2"/>
  <c r="E24" i="2"/>
  <c r="J116" i="2" s="1"/>
  <c r="J23" i="2"/>
  <c r="J21" i="2"/>
  <c r="E21" i="2"/>
  <c r="J115" i="2" s="1"/>
  <c r="J20" i="2"/>
  <c r="J18" i="2"/>
  <c r="E18" i="2"/>
  <c r="F92" i="2" s="1"/>
  <c r="J17" i="2"/>
  <c r="J15" i="2"/>
  <c r="E15" i="2"/>
  <c r="F115" i="2" s="1"/>
  <c r="J14" i="2"/>
  <c r="J89" i="2"/>
  <c r="E7" i="2"/>
  <c r="E85" i="2"/>
  <c r="L90" i="1"/>
  <c r="AM90" i="1"/>
  <c r="AM89" i="1"/>
  <c r="L89" i="1"/>
  <c r="AM87" i="1"/>
  <c r="L87" i="1"/>
  <c r="L85" i="1"/>
  <c r="L84" i="1"/>
  <c r="J166" i="2"/>
  <c r="J151" i="2"/>
  <c r="BK142" i="2"/>
  <c r="BK132" i="2"/>
  <c r="J169" i="2"/>
  <c r="J158" i="2"/>
  <c r="J153" i="2"/>
  <c r="J144" i="2"/>
  <c r="J135" i="2"/>
  <c r="BK125" i="2"/>
  <c r="J460" i="3"/>
  <c r="BK440" i="3"/>
  <c r="BK435" i="3"/>
  <c r="BK417" i="3"/>
  <c r="BK382" i="3"/>
  <c r="BK362" i="3"/>
  <c r="BK344" i="3"/>
  <c r="J327" i="3"/>
  <c r="BK293" i="3"/>
  <c r="J263" i="3"/>
  <c r="J246" i="3"/>
  <c r="BK196" i="3"/>
  <c r="J157" i="3"/>
  <c r="BK460" i="3"/>
  <c r="J444" i="3"/>
  <c r="J412" i="3"/>
  <c r="BK390" i="3"/>
  <c r="BK380" i="3"/>
  <c r="BK371" i="3"/>
  <c r="BK350" i="3"/>
  <c r="BK330" i="3"/>
  <c r="J276" i="3"/>
  <c r="J258" i="3"/>
  <c r="J232" i="3"/>
  <c r="BK181" i="3"/>
  <c r="BK145" i="3"/>
  <c r="J126" i="3"/>
  <c r="J427" i="3"/>
  <c r="BK406" i="3"/>
  <c r="BK347" i="3"/>
  <c r="J280" i="3"/>
  <c r="BK248" i="3"/>
  <c r="BK219" i="3"/>
  <c r="J198" i="3"/>
  <c r="J181" i="3"/>
  <c r="J149" i="3"/>
  <c r="BK140" i="3"/>
  <c r="BK455" i="3"/>
  <c r="J435" i="3"/>
  <c r="J417" i="3"/>
  <c r="J403" i="3"/>
  <c r="J390" i="3"/>
  <c r="J380" i="3"/>
  <c r="BK368" i="3"/>
  <c r="BK341" i="3"/>
  <c r="J324" i="3"/>
  <c r="J293" i="3"/>
  <c r="J250" i="3"/>
  <c r="J235" i="3"/>
  <c r="BK203" i="3"/>
  <c r="BK153" i="3"/>
  <c r="BK686" i="4"/>
  <c r="J645" i="4"/>
  <c r="J609" i="4"/>
  <c r="BK569" i="4"/>
  <c r="J556" i="4"/>
  <c r="J529" i="4"/>
  <c r="BK507" i="4"/>
  <c r="BK466" i="4"/>
  <c r="BK404" i="4"/>
  <c r="J366" i="4"/>
  <c r="J313" i="4"/>
  <c r="J283" i="4"/>
  <c r="J266" i="4"/>
  <c r="J257" i="4"/>
  <c r="BK195" i="4"/>
  <c r="BK126" i="4"/>
  <c r="BK704" i="4"/>
  <c r="J702" i="4"/>
  <c r="BK697" i="4"/>
  <c r="BK645" i="4"/>
  <c r="J615" i="4"/>
  <c r="J591" i="4"/>
  <c r="J552" i="4"/>
  <c r="BK521" i="4"/>
  <c r="J493" i="4"/>
  <c r="J466" i="4"/>
  <c r="BK412" i="4"/>
  <c r="BK384" i="4"/>
  <c r="BK359" i="4"/>
  <c r="BK319" i="4"/>
  <c r="BK279" i="4"/>
  <c r="J250" i="4"/>
  <c r="J169" i="4"/>
  <c r="J135" i="4"/>
  <c r="BK661" i="4"/>
  <c r="BK615" i="4"/>
  <c r="J569" i="4"/>
  <c r="J548" i="4"/>
  <c r="BK499" i="4"/>
  <c r="BK476" i="4"/>
  <c r="BK448" i="4"/>
  <c r="BK424" i="4"/>
  <c r="J381" i="4"/>
  <c r="BK296" i="4"/>
  <c r="BK274" i="4"/>
  <c r="J232" i="4"/>
  <c r="BK206" i="4"/>
  <c r="J171" i="4"/>
  <c r="BK139" i="4"/>
  <c r="BK667" i="4"/>
  <c r="J629" i="4"/>
  <c r="BK548" i="4"/>
  <c r="BK533" i="4"/>
  <c r="BK444" i="4"/>
  <c r="J424" i="4"/>
  <c r="J394" i="4"/>
  <c r="BK343" i="4"/>
  <c r="J272" i="4"/>
  <c r="BK264" i="4"/>
  <c r="BK229" i="4"/>
  <c r="J210" i="4"/>
  <c r="BK159" i="4"/>
  <c r="BK454" i="5"/>
  <c r="BK399" i="5"/>
  <c r="BK343" i="5"/>
  <c r="J311" i="5"/>
  <c r="BK259" i="5"/>
  <c r="J226" i="5"/>
  <c r="BK196" i="5"/>
  <c r="J166" i="5"/>
  <c r="BK148" i="5"/>
  <c r="J135" i="5"/>
  <c r="BK370" i="5"/>
  <c r="BK314" i="5"/>
  <c r="BK290" i="5"/>
  <c r="BK268" i="5"/>
  <c r="J251" i="5"/>
  <c r="J211" i="5"/>
  <c r="BK172" i="5"/>
  <c r="J148" i="5"/>
  <c r="J466" i="5"/>
  <c r="J450" i="5"/>
  <c r="BK394" i="5"/>
  <c r="BK379" i="5"/>
  <c r="BK350" i="5"/>
  <c r="BK282" i="5"/>
  <c r="BK262" i="5"/>
  <c r="BK218" i="5"/>
  <c r="BK176" i="5"/>
  <c r="BK461" i="5"/>
  <c r="J394" i="5"/>
  <c r="BK363" i="5"/>
  <c r="BK331" i="5"/>
  <c r="BK301" i="5"/>
  <c r="BK288" i="5"/>
  <c r="BK251" i="5"/>
  <c r="BK216" i="5"/>
  <c r="J200" i="5"/>
  <c r="BK164" i="5"/>
  <c r="BK141" i="5"/>
  <c r="J163" i="6"/>
  <c r="BK151" i="6"/>
  <c r="J123" i="6"/>
  <c r="BK161" i="6"/>
  <c r="J133" i="6"/>
  <c r="BK141" i="6"/>
  <c r="J129" i="6"/>
  <c r="J121" i="6"/>
  <c r="BK157" i="6"/>
  <c r="J141" i="6"/>
  <c r="J125" i="6"/>
  <c r="BK169" i="2"/>
  <c r="BK153" i="2"/>
  <c r="J146" i="2"/>
  <c r="BK139" i="2"/>
  <c r="BK129" i="2"/>
  <c r="BK166" i="2"/>
  <c r="J156" i="2"/>
  <c r="BK146" i="2"/>
  <c r="BK137" i="2"/>
  <c r="J127" i="2"/>
  <c r="BK127" i="2"/>
  <c r="BK444" i="3"/>
  <c r="BK432" i="3"/>
  <c r="BK414" i="3"/>
  <c r="J385" i="3"/>
  <c r="J365" i="3"/>
  <c r="J350" i="3"/>
  <c r="J335" i="3"/>
  <c r="J308" i="3"/>
  <c r="J269" i="3"/>
  <c r="J253" i="3"/>
  <c r="J205" i="3"/>
  <c r="J192" i="3"/>
  <c r="BK134" i="3"/>
  <c r="BK130" i="3"/>
  <c r="J448" i="3"/>
  <c r="J419" i="3"/>
  <c r="BK403" i="3"/>
  <c r="BK376" i="3"/>
  <c r="BK356" i="3"/>
  <c r="BK335" i="3"/>
  <c r="BK327" i="3"/>
  <c r="BK269" i="3"/>
  <c r="BK260" i="3"/>
  <c r="BK205" i="3"/>
  <c r="BK157" i="3"/>
  <c r="J140" i="3"/>
  <c r="J455" i="3"/>
  <c r="BK425" i="3"/>
  <c r="J378" i="3"/>
  <c r="J344" i="3"/>
  <c r="BK253" i="3"/>
  <c r="J244" i="3"/>
  <c r="J216" i="3"/>
  <c r="BK192" i="3"/>
  <c r="J179" i="3"/>
  <c r="J145" i="3"/>
  <c r="J130" i="3"/>
  <c r="BK450" i="3"/>
  <c r="BK419" i="3"/>
  <c r="J406" i="3"/>
  <c r="J393" i="3"/>
  <c r="J376" i="3"/>
  <c r="J362" i="3"/>
  <c r="J338" i="3"/>
  <c r="BK308" i="3"/>
  <c r="BK276" i="3"/>
  <c r="J248" i="3"/>
  <c r="BK232" i="3"/>
  <c r="BK194" i="3"/>
  <c r="BK149" i="3"/>
  <c r="J683" i="4"/>
  <c r="J647" i="4"/>
  <c r="J621" i="4"/>
  <c r="BK591" i="4"/>
  <c r="J537" i="4"/>
  <c r="J521" i="4"/>
  <c r="BK485" i="4"/>
  <c r="J448" i="4"/>
  <c r="J416" i="4"/>
  <c r="BK381" i="4"/>
  <c r="BK346" i="4"/>
  <c r="J298" i="4"/>
  <c r="J268" i="4"/>
  <c r="BK260" i="4"/>
  <c r="J219" i="4"/>
  <c r="BK197" i="4"/>
  <c r="BK707" i="4"/>
  <c r="BK702" i="4"/>
  <c r="J681" i="4"/>
  <c r="BK639" i="4"/>
  <c r="BK627" i="4"/>
  <c r="J603" i="4"/>
  <c r="BK556" i="4"/>
  <c r="BK529" i="4"/>
  <c r="J507" i="4"/>
  <c r="J476" i="4"/>
  <c r="BK416" i="4"/>
  <c r="BK394" i="4"/>
  <c r="BK363" i="4"/>
  <c r="J310" i="4"/>
  <c r="BK283" i="4"/>
  <c r="BK232" i="4"/>
  <c r="J167" i="4"/>
  <c r="J686" i="4"/>
  <c r="J655" i="4"/>
  <c r="BK579" i="4"/>
  <c r="BK562" i="4"/>
  <c r="BK544" i="4"/>
  <c r="BK493" i="4"/>
  <c r="BK460" i="4"/>
  <c r="BK428" i="4"/>
  <c r="J397" i="4"/>
  <c r="J356" i="4"/>
  <c r="BK298" i="4"/>
  <c r="J279" i="4"/>
  <c r="BK250" i="4"/>
  <c r="J197" i="4"/>
  <c r="BK169" i="4"/>
  <c r="BK137" i="4"/>
  <c r="BK655" i="4"/>
  <c r="BK635" i="4"/>
  <c r="J559" i="4"/>
  <c r="BK537" i="4"/>
  <c r="J499" i="4"/>
  <c r="J428" i="4"/>
  <c r="J404" i="4"/>
  <c r="J384" i="4"/>
  <c r="J296" i="4"/>
  <c r="BK268" i="4"/>
  <c r="J260" i="4"/>
  <c r="J217" i="4"/>
  <c r="J206" i="4"/>
  <c r="BK145" i="4"/>
  <c r="J464" i="5"/>
  <c r="BK418" i="5"/>
  <c r="BK375" i="5"/>
  <c r="J326" i="5"/>
  <c r="J301" i="5"/>
  <c r="J272" i="5"/>
  <c r="BK253" i="5"/>
  <c r="J216" i="5"/>
  <c r="J188" i="5"/>
  <c r="BK168" i="5"/>
  <c r="J159" i="5"/>
  <c r="J141" i="5"/>
  <c r="J397" i="5"/>
  <c r="BK319" i="5"/>
  <c r="J292" i="5"/>
  <c r="J282" i="5"/>
  <c r="J253" i="5"/>
  <c r="BK214" i="5"/>
  <c r="J181" i="5"/>
  <c r="BK159" i="5"/>
  <c r="BK469" i="5"/>
  <c r="J458" i="5"/>
  <c r="BK387" i="5"/>
  <c r="J363" i="5"/>
  <c r="BK299" i="5"/>
  <c r="J268" i="5"/>
  <c r="J248" i="5"/>
  <c r="BK194" i="5"/>
  <c r="BK166" i="5"/>
  <c r="BK458" i="5"/>
  <c r="J387" i="5"/>
  <c r="BK359" i="5"/>
  <c r="J319" i="5"/>
  <c r="J299" i="5"/>
  <c r="J286" i="5"/>
  <c r="J266" i="5"/>
  <c r="J222" i="5"/>
  <c r="BK208" i="5"/>
  <c r="J172" i="5"/>
  <c r="J143" i="5"/>
  <c r="J157" i="6"/>
  <c r="J135" i="6"/>
  <c r="BK155" i="6"/>
  <c r="BK149" i="6"/>
  <c r="J137" i="6"/>
  <c r="J163" i="2"/>
  <c r="BK156" i="2"/>
  <c r="J149" i="2"/>
  <c r="J137" i="2"/>
  <c r="J125" i="2"/>
  <c r="BK161" i="2"/>
  <c r="BK151" i="2"/>
  <c r="J142" i="2"/>
  <c r="J132" i="2"/>
  <c r="J122" i="2"/>
  <c r="J452" i="3"/>
  <c r="J437" i="3"/>
  <c r="BK429" i="3"/>
  <c r="BK388" i="3"/>
  <c r="BK378" i="3"/>
  <c r="J359" i="3"/>
  <c r="J341" i="3"/>
  <c r="BK318" i="3"/>
  <c r="BK290" i="3"/>
  <c r="J260" i="3"/>
  <c r="J219" i="3"/>
  <c r="J194" i="3"/>
  <c r="J137" i="3"/>
  <c r="J457" i="3"/>
  <c r="J432" i="3"/>
  <c r="J414" i="3"/>
  <c r="BK396" i="3"/>
  <c r="J388" i="3"/>
  <c r="BK373" i="3"/>
  <c r="J353" i="3"/>
  <c r="BK332" i="3"/>
  <c r="J278" i="3"/>
  <c r="BK263" i="3"/>
  <c r="BK235" i="3"/>
  <c r="J186" i="3"/>
  <c r="BK142" i="3"/>
  <c r="BK457" i="3"/>
  <c r="J440" i="3"/>
  <c r="BK410" i="3"/>
  <c r="BK400" i="3"/>
  <c r="J290" i="3"/>
  <c r="BK278" i="3"/>
  <c r="BK242" i="3"/>
  <c r="J203" i="3"/>
  <c r="J188" i="3"/>
  <c r="J155" i="3"/>
  <c r="J142" i="3"/>
  <c r="J134" i="3"/>
  <c r="BK452" i="3"/>
  <c r="BK427" i="3"/>
  <c r="BK412" i="3"/>
  <c r="J396" i="3"/>
  <c r="J373" i="3"/>
  <c r="J356" i="3"/>
  <c r="J330" i="3"/>
  <c r="J297" i="3"/>
  <c r="BK280" i="3"/>
  <c r="BK244" i="3"/>
  <c r="BK216" i="3"/>
  <c r="BK188" i="3"/>
  <c r="BK695" i="4"/>
  <c r="J661" i="4"/>
  <c r="J637" i="4"/>
  <c r="BK603" i="4"/>
  <c r="BK565" i="4"/>
  <c r="J533" i="4"/>
  <c r="J515" i="4"/>
  <c r="J489" i="4"/>
  <c r="J460" i="4"/>
  <c r="BK420" i="4"/>
  <c r="J387" i="4"/>
  <c r="BK356" i="4"/>
  <c r="J301" i="4"/>
  <c r="BK272" i="4"/>
  <c r="BK262" i="4"/>
  <c r="BK217" i="4"/>
  <c r="J159" i="4"/>
  <c r="J707" i="4"/>
  <c r="BK699" i="4"/>
  <c r="J695" i="4"/>
  <c r="BK649" i="4"/>
  <c r="J635" i="4"/>
  <c r="BK609" i="4"/>
  <c r="J585" i="4"/>
  <c r="J540" i="4"/>
  <c r="BK510" i="4"/>
  <c r="BK482" i="4"/>
  <c r="J444" i="4"/>
  <c r="BK397" i="4"/>
  <c r="BK366" i="4"/>
  <c r="J343" i="4"/>
  <c r="BK294" i="4"/>
  <c r="J277" i="4"/>
  <c r="BK215" i="4"/>
  <c r="J139" i="4"/>
  <c r="BK683" i="4"/>
  <c r="J649" i="4"/>
  <c r="BK573" i="4"/>
  <c r="BK552" i="4"/>
  <c r="BK515" i="4"/>
  <c r="BK489" i="4"/>
  <c r="J454" i="4"/>
  <c r="J400" i="4"/>
  <c r="J359" i="4"/>
  <c r="J319" i="4"/>
  <c r="J292" i="4"/>
  <c r="BK253" i="4"/>
  <c r="J208" i="4"/>
  <c r="BK171" i="4"/>
  <c r="J141" i="4"/>
  <c r="BK679" i="4"/>
  <c r="J639" i="4"/>
  <c r="J597" i="4"/>
  <c r="J544" i="4"/>
  <c r="J503" i="4"/>
  <c r="J438" i="4"/>
  <c r="J412" i="4"/>
  <c r="J363" i="4"/>
  <c r="BK313" i="4"/>
  <c r="BK266" i="4"/>
  <c r="BK219" i="4"/>
  <c r="BK212" i="4"/>
  <c r="BK167" i="4"/>
  <c r="BK141" i="4"/>
  <c r="J469" i="5"/>
  <c r="BK450" i="5"/>
  <c r="J359" i="5"/>
  <c r="J331" i="5"/>
  <c r="J278" i="5"/>
  <c r="J255" i="5"/>
  <c r="J218" i="5"/>
  <c r="J208" i="5"/>
  <c r="BK186" i="5"/>
  <c r="J164" i="5"/>
  <c r="BK143" i="5"/>
  <c r="J454" i="5"/>
  <c r="J355" i="5"/>
  <c r="J307" i="5"/>
  <c r="J288" i="5"/>
  <c r="J262" i="5"/>
  <c r="BK237" i="5"/>
  <c r="BK200" i="5"/>
  <c r="J168" i="5"/>
  <c r="J157" i="5"/>
  <c r="BK133" i="5"/>
  <c r="J399" i="5"/>
  <c r="J383" i="5"/>
  <c r="J370" i="5"/>
  <c r="BK326" i="5"/>
  <c r="BK278" i="5"/>
  <c r="BK255" i="5"/>
  <c r="J196" i="5"/>
  <c r="BK188" i="5"/>
  <c r="J154" i="5"/>
  <c r="J440" i="5"/>
  <c r="BK383" i="5"/>
  <c r="J350" i="5"/>
  <c r="BK311" i="5"/>
  <c r="J295" i="5"/>
  <c r="BK276" i="5"/>
  <c r="BK248" i="5"/>
  <c r="BK211" i="5"/>
  <c r="J176" i="5"/>
  <c r="BK157" i="5"/>
  <c r="J137" i="5"/>
  <c r="J161" i="6"/>
  <c r="BK137" i="6"/>
  <c r="BK121" i="6"/>
  <c r="J159" i="6"/>
  <c r="BK153" i="6"/>
  <c r="J139" i="6"/>
  <c r="BK133" i="6"/>
  <c r="BK125" i="6"/>
  <c r="J165" i="6"/>
  <c r="J155" i="6"/>
  <c r="J131" i="6"/>
  <c r="BK127" i="6"/>
  <c r="J161" i="2"/>
  <c r="BK158" i="2"/>
  <c r="BK144" i="2"/>
  <c r="BK135" i="2"/>
  <c r="BK122" i="2"/>
  <c r="BK163" i="2"/>
  <c r="BK149" i="2"/>
  <c r="J139" i="2"/>
  <c r="J129" i="2"/>
  <c r="AS94" i="1"/>
  <c r="J368" i="3"/>
  <c r="J347" i="3"/>
  <c r="J332" i="3"/>
  <c r="BK297" i="3"/>
  <c r="BK265" i="3"/>
  <c r="BK250" i="3"/>
  <c r="BK201" i="3"/>
  <c r="BK179" i="3"/>
  <c r="J132" i="3"/>
  <c r="J450" i="3"/>
  <c r="J429" i="3"/>
  <c r="BK408" i="3"/>
  <c r="BK393" i="3"/>
  <c r="BK385" i="3"/>
  <c r="BK359" i="3"/>
  <c r="BK338" i="3"/>
  <c r="BK324" i="3"/>
  <c r="J265" i="3"/>
  <c r="J239" i="3"/>
  <c r="BK198" i="3"/>
  <c r="BK155" i="3"/>
  <c r="BK132" i="3"/>
  <c r="BK437" i="3"/>
  <c r="J408" i="3"/>
  <c r="BK365" i="3"/>
  <c r="J283" i="3"/>
  <c r="BK246" i="3"/>
  <c r="BK239" i="3"/>
  <c r="J196" i="3"/>
  <c r="BK186" i="3"/>
  <c r="J153" i="3"/>
  <c r="BK137" i="3"/>
  <c r="BK126" i="3"/>
  <c r="BK448" i="3"/>
  <c r="J425" i="3"/>
  <c r="J410" i="3"/>
  <c r="J400" i="3"/>
  <c r="J382" i="3"/>
  <c r="J371" i="3"/>
  <c r="BK353" i="3"/>
  <c r="J318" i="3"/>
  <c r="BK283" i="3"/>
  <c r="BK258" i="3"/>
  <c r="J242" i="3"/>
  <c r="J201" i="3"/>
  <c r="J697" i="4"/>
  <c r="J667" i="4"/>
  <c r="BK629" i="4"/>
  <c r="J573" i="4"/>
  <c r="BK559" i="4"/>
  <c r="J525" i="4"/>
  <c r="J510" i="4"/>
  <c r="BK470" i="4"/>
  <c r="J434" i="4"/>
  <c r="BK400" i="4"/>
  <c r="J369" i="4"/>
  <c r="BK310" i="4"/>
  <c r="BK292" i="4"/>
  <c r="J264" i="4"/>
  <c r="J229" i="4"/>
  <c r="BK208" i="4"/>
  <c r="J145" i="4"/>
  <c r="J704" i="4"/>
  <c r="J699" i="4"/>
  <c r="J679" i="4"/>
  <c r="BK637" i="4"/>
  <c r="BK621" i="4"/>
  <c r="BK597" i="4"/>
  <c r="J579" i="4"/>
  <c r="BK525" i="4"/>
  <c r="J485" i="4"/>
  <c r="BK454" i="4"/>
  <c r="J408" i="4"/>
  <c r="BK369" i="4"/>
  <c r="J346" i="4"/>
  <c r="BK301" i="4"/>
  <c r="J274" i="4"/>
  <c r="J212" i="4"/>
  <c r="J137" i="4"/>
  <c r="BK681" i="4"/>
  <c r="BK585" i="4"/>
  <c r="J565" i="4"/>
  <c r="BK503" i="4"/>
  <c r="J482" i="4"/>
  <c r="BK438" i="4"/>
  <c r="BK408" i="4"/>
  <c r="J331" i="4"/>
  <c r="J294" i="4"/>
  <c r="BK257" i="4"/>
  <c r="BK210" i="4"/>
  <c r="J195" i="4"/>
  <c r="BK151" i="4"/>
  <c r="BK135" i="4"/>
  <c r="BK647" i="4"/>
  <c r="J627" i="4"/>
  <c r="J562" i="4"/>
  <c r="BK540" i="4"/>
  <c r="J470" i="4"/>
  <c r="BK434" i="4"/>
  <c r="J420" i="4"/>
  <c r="BK387" i="4"/>
  <c r="BK331" i="4"/>
  <c r="BK277" i="4"/>
  <c r="J262" i="4"/>
  <c r="J253" i="4"/>
  <c r="J215" i="4"/>
  <c r="J151" i="4"/>
  <c r="J126" i="4"/>
  <c r="BK466" i="5"/>
  <c r="BK397" i="5"/>
  <c r="BK355" i="5"/>
  <c r="J314" i="5"/>
  <c r="J276" i="5"/>
  <c r="BK222" i="5"/>
  <c r="J194" i="5"/>
  <c r="BK181" i="5"/>
  <c r="J161" i="5"/>
  <c r="BK137" i="5"/>
  <c r="BK385" i="5"/>
  <c r="BK335" i="5"/>
  <c r="BK295" i="5"/>
  <c r="BK286" i="5"/>
  <c r="J259" i="5"/>
  <c r="BK226" i="5"/>
  <c r="J186" i="5"/>
  <c r="BK161" i="5"/>
  <c r="BK135" i="5"/>
  <c r="J461" i="5"/>
  <c r="BK440" i="5"/>
  <c r="J385" i="5"/>
  <c r="J375" i="5"/>
  <c r="J335" i="5"/>
  <c r="J290" i="5"/>
  <c r="BK266" i="5"/>
  <c r="J237" i="5"/>
  <c r="J191" i="5"/>
  <c r="BK464" i="5"/>
  <c r="J418" i="5"/>
  <c r="J379" i="5"/>
  <c r="J343" i="5"/>
  <c r="BK307" i="5"/>
  <c r="BK292" i="5"/>
  <c r="BK272" i="5"/>
  <c r="J214" i="5"/>
  <c r="BK191" i="5"/>
  <c r="BK154" i="5"/>
  <c r="J133" i="5"/>
  <c r="BK159" i="6"/>
  <c r="BK139" i="6"/>
  <c r="J127" i="6"/>
  <c r="BK165" i="6"/>
  <c r="J149" i="6"/>
  <c r="J151" i="6"/>
  <c r="BK135" i="6"/>
  <c r="BK131" i="6"/>
  <c r="BK123" i="6"/>
  <c r="BK163" i="6"/>
  <c r="J153" i="6"/>
  <c r="BK129" i="6"/>
  <c r="T121" i="2" l="1"/>
  <c r="T165" i="2"/>
  <c r="T120" i="2" s="1"/>
  <c r="T119" i="2" s="1"/>
  <c r="P125" i="3"/>
  <c r="T241" i="3"/>
  <c r="T268" i="3"/>
  <c r="T282" i="3"/>
  <c r="BK292" i="3"/>
  <c r="J292" i="3" s="1"/>
  <c r="J102" i="3" s="1"/>
  <c r="T443" i="3"/>
  <c r="T125" i="4"/>
  <c r="T259" i="4"/>
  <c r="T282" i="4"/>
  <c r="P312" i="4"/>
  <c r="P685" i="4"/>
  <c r="P132" i="5"/>
  <c r="P199" i="5"/>
  <c r="T247" i="5"/>
  <c r="R271" i="5"/>
  <c r="T281" i="5"/>
  <c r="P313" i="5"/>
  <c r="P384" i="5"/>
  <c r="P398" i="5"/>
  <c r="R449" i="5"/>
  <c r="BK120" i="6"/>
  <c r="J120" i="6"/>
  <c r="J98" i="6" s="1"/>
  <c r="P121" i="2"/>
  <c r="R165" i="2"/>
  <c r="R125" i="3"/>
  <c r="P241" i="3"/>
  <c r="R268" i="3"/>
  <c r="R282" i="3"/>
  <c r="T292" i="3"/>
  <c r="R443" i="3"/>
  <c r="P125" i="4"/>
  <c r="P259" i="4"/>
  <c r="P282" i="4"/>
  <c r="BK300" i="4"/>
  <c r="J300" i="4" s="1"/>
  <c r="J101" i="4" s="1"/>
  <c r="R312" i="4"/>
  <c r="R685" i="4"/>
  <c r="BK132" i="5"/>
  <c r="J132" i="5"/>
  <c r="J98" i="5"/>
  <c r="R199" i="5"/>
  <c r="R247" i="5"/>
  <c r="T271" i="5"/>
  <c r="P281" i="5"/>
  <c r="BK313" i="5"/>
  <c r="J313" i="5" s="1"/>
  <c r="J107" i="5" s="1"/>
  <c r="BK384" i="5"/>
  <c r="J384" i="5" s="1"/>
  <c r="J108" i="5" s="1"/>
  <c r="R398" i="5"/>
  <c r="T449" i="5"/>
  <c r="P120" i="6"/>
  <c r="P119" i="6" s="1"/>
  <c r="P118" i="6" s="1"/>
  <c r="AU99" i="1" s="1"/>
  <c r="R121" i="2"/>
  <c r="R120" i="2" s="1"/>
  <c r="R119" i="2" s="1"/>
  <c r="P165" i="2"/>
  <c r="BK125" i="3"/>
  <c r="BK241" i="3"/>
  <c r="J241" i="3"/>
  <c r="J99" i="3"/>
  <c r="BK268" i="3"/>
  <c r="J268" i="3" s="1"/>
  <c r="J100" i="3" s="1"/>
  <c r="BK282" i="3"/>
  <c r="J282" i="3" s="1"/>
  <c r="J101" i="3" s="1"/>
  <c r="P292" i="3"/>
  <c r="BK443" i="3"/>
  <c r="J443" i="3" s="1"/>
  <c r="J103" i="3" s="1"/>
  <c r="BK125" i="4"/>
  <c r="J125" i="4"/>
  <c r="J98" i="4" s="1"/>
  <c r="BK259" i="4"/>
  <c r="J259" i="4"/>
  <c r="J99" i="4"/>
  <c r="BK282" i="4"/>
  <c r="J282" i="4" s="1"/>
  <c r="J100" i="4" s="1"/>
  <c r="P300" i="4"/>
  <c r="T312" i="4"/>
  <c r="T685" i="4"/>
  <c r="R132" i="5"/>
  <c r="BK199" i="5"/>
  <c r="J199" i="5" s="1"/>
  <c r="J99" i="5" s="1"/>
  <c r="BK247" i="5"/>
  <c r="J247" i="5"/>
  <c r="J101" i="5" s="1"/>
  <c r="BK271" i="5"/>
  <c r="J271" i="5"/>
  <c r="J102" i="5"/>
  <c r="BK281" i="5"/>
  <c r="J281" i="5" s="1"/>
  <c r="J103" i="5" s="1"/>
  <c r="T313" i="5"/>
  <c r="T312" i="5" s="1"/>
  <c r="T384" i="5"/>
  <c r="T398" i="5"/>
  <c r="BK449" i="5"/>
  <c r="J449" i="5" s="1"/>
  <c r="J110" i="5" s="1"/>
  <c r="R120" i="6"/>
  <c r="R119" i="6"/>
  <c r="R118" i="6" s="1"/>
  <c r="BK121" i="2"/>
  <c r="J121" i="2" s="1"/>
  <c r="J98" i="2" s="1"/>
  <c r="BK165" i="2"/>
  <c r="J165" i="2" s="1"/>
  <c r="J99" i="2" s="1"/>
  <c r="T125" i="3"/>
  <c r="T124" i="3" s="1"/>
  <c r="T123" i="3" s="1"/>
  <c r="R241" i="3"/>
  <c r="P268" i="3"/>
  <c r="P282" i="3"/>
  <c r="R292" i="3"/>
  <c r="P443" i="3"/>
  <c r="R125" i="4"/>
  <c r="R124" i="4" s="1"/>
  <c r="R123" i="4" s="1"/>
  <c r="R259" i="4"/>
  <c r="R282" i="4"/>
  <c r="R300" i="4"/>
  <c r="T300" i="4"/>
  <c r="BK312" i="4"/>
  <c r="J312" i="4"/>
  <c r="J102" i="4" s="1"/>
  <c r="BK685" i="4"/>
  <c r="J685" i="4"/>
  <c r="J103" i="4"/>
  <c r="T132" i="5"/>
  <c r="T131" i="5" s="1"/>
  <c r="T130" i="5" s="1"/>
  <c r="T199" i="5"/>
  <c r="P247" i="5"/>
  <c r="P271" i="5"/>
  <c r="R281" i="5"/>
  <c r="R313" i="5"/>
  <c r="R312" i="5" s="1"/>
  <c r="R384" i="5"/>
  <c r="BK398" i="5"/>
  <c r="J398" i="5"/>
  <c r="J109" i="5" s="1"/>
  <c r="P449" i="5"/>
  <c r="T120" i="6"/>
  <c r="T119" i="6"/>
  <c r="T118" i="6" s="1"/>
  <c r="BK225" i="5"/>
  <c r="J225" i="5"/>
  <c r="J100" i="5"/>
  <c r="BK306" i="5"/>
  <c r="J306" i="5" s="1"/>
  <c r="J104" i="5" s="1"/>
  <c r="BK310" i="5"/>
  <c r="J310" i="5" s="1"/>
  <c r="J105" i="5" s="1"/>
  <c r="F92" i="6"/>
  <c r="BE127" i="6"/>
  <c r="BE133" i="6"/>
  <c r="BE135" i="6"/>
  <c r="BE137" i="6"/>
  <c r="BE141" i="6"/>
  <c r="BE149" i="6"/>
  <c r="BE151" i="6"/>
  <c r="BE159" i="6"/>
  <c r="E108" i="6"/>
  <c r="F114" i="6"/>
  <c r="J115" i="6"/>
  <c r="BE165" i="6"/>
  <c r="J89" i="6"/>
  <c r="BE121" i="6"/>
  <c r="BE123" i="6"/>
  <c r="BE125" i="6"/>
  <c r="BE139" i="6"/>
  <c r="BE155" i="6"/>
  <c r="BE157" i="6"/>
  <c r="J91" i="6"/>
  <c r="BE129" i="6"/>
  <c r="BE131" i="6"/>
  <c r="BE153" i="6"/>
  <c r="BE161" i="6"/>
  <c r="BE163" i="6"/>
  <c r="J91" i="5"/>
  <c r="E120" i="5"/>
  <c r="BE181" i="5"/>
  <c r="BE186" i="5"/>
  <c r="BE194" i="5"/>
  <c r="BE237" i="5"/>
  <c r="BE253" i="5"/>
  <c r="BE255" i="5"/>
  <c r="BE259" i="5"/>
  <c r="BE335" i="5"/>
  <c r="BE350" i="5"/>
  <c r="BE370" i="5"/>
  <c r="BE394" i="5"/>
  <c r="BE397" i="5"/>
  <c r="BE440" i="5"/>
  <c r="BE450" i="5"/>
  <c r="BE454" i="5"/>
  <c r="BE458" i="5"/>
  <c r="BE461" i="5"/>
  <c r="BE464" i="5"/>
  <c r="BE466" i="5"/>
  <c r="F126" i="5"/>
  <c r="BE133" i="5"/>
  <c r="BE135" i="5"/>
  <c r="BE137" i="5"/>
  <c r="BE141" i="5"/>
  <c r="BE143" i="5"/>
  <c r="BE159" i="5"/>
  <c r="BE161" i="5"/>
  <c r="BE168" i="5"/>
  <c r="BE196" i="5"/>
  <c r="BE211" i="5"/>
  <c r="BE214" i="5"/>
  <c r="BE218" i="5"/>
  <c r="BE226" i="5"/>
  <c r="BE251" i="5"/>
  <c r="BE314" i="5"/>
  <c r="BE319" i="5"/>
  <c r="BE343" i="5"/>
  <c r="BE355" i="5"/>
  <c r="BE399" i="5"/>
  <c r="J92" i="5"/>
  <c r="F127" i="5"/>
  <c r="BE148" i="5"/>
  <c r="BE164" i="5"/>
  <c r="BE166" i="5"/>
  <c r="BE176" i="5"/>
  <c r="BE191" i="5"/>
  <c r="BE222" i="5"/>
  <c r="BE272" i="5"/>
  <c r="BE307" i="5"/>
  <c r="BE311" i="5"/>
  <c r="BE326" i="5"/>
  <c r="BE359" i="5"/>
  <c r="BE375" i="5"/>
  <c r="BE383" i="5"/>
  <c r="BE387" i="5"/>
  <c r="BE418" i="5"/>
  <c r="J89" i="5"/>
  <c r="BE154" i="5"/>
  <c r="BE157" i="5"/>
  <c r="BE172" i="5"/>
  <c r="BE188" i="5"/>
  <c r="BE200" i="5"/>
  <c r="BE208" i="5"/>
  <c r="BE216" i="5"/>
  <c r="BE248" i="5"/>
  <c r="BE262" i="5"/>
  <c r="BE266" i="5"/>
  <c r="BE268" i="5"/>
  <c r="BE276" i="5"/>
  <c r="BE278" i="5"/>
  <c r="BE282" i="5"/>
  <c r="BE286" i="5"/>
  <c r="BE288" i="5"/>
  <c r="BE290" i="5"/>
  <c r="BE292" i="5"/>
  <c r="BE295" i="5"/>
  <c r="BE299" i="5"/>
  <c r="BE301" i="5"/>
  <c r="BE331" i="5"/>
  <c r="BE363" i="5"/>
  <c r="BE379" i="5"/>
  <c r="BE385" i="5"/>
  <c r="BE469" i="5"/>
  <c r="J89" i="4"/>
  <c r="F92" i="4"/>
  <c r="J119" i="4"/>
  <c r="BE135" i="4"/>
  <c r="BE250" i="4"/>
  <c r="BE253" i="4"/>
  <c r="BE260" i="4"/>
  <c r="BE262" i="4"/>
  <c r="BE272" i="4"/>
  <c r="BE283" i="4"/>
  <c r="BE292" i="4"/>
  <c r="BE296" i="4"/>
  <c r="BE298" i="4"/>
  <c r="BE346" i="4"/>
  <c r="BE356" i="4"/>
  <c r="BE397" i="4"/>
  <c r="BE404" i="4"/>
  <c r="BE416" i="4"/>
  <c r="BE454" i="4"/>
  <c r="BE460" i="4"/>
  <c r="BE466" i="4"/>
  <c r="BE485" i="4"/>
  <c r="BE489" i="4"/>
  <c r="BE510" i="4"/>
  <c r="BE521" i="4"/>
  <c r="BE525" i="4"/>
  <c r="BE552" i="4"/>
  <c r="BE565" i="4"/>
  <c r="BE579" i="4"/>
  <c r="BE585" i="4"/>
  <c r="BE591" i="4"/>
  <c r="BE603" i="4"/>
  <c r="BE609" i="4"/>
  <c r="BE637" i="4"/>
  <c r="BE649" i="4"/>
  <c r="BE661" i="4"/>
  <c r="BE681" i="4"/>
  <c r="J120" i="4"/>
  <c r="BE159" i="4"/>
  <c r="BE169" i="4"/>
  <c r="BE215" i="4"/>
  <c r="BE229" i="4"/>
  <c r="BE274" i="4"/>
  <c r="BE301" i="4"/>
  <c r="BE310" i="4"/>
  <c r="BE313" i="4"/>
  <c r="BE343" i="4"/>
  <c r="BE359" i="4"/>
  <c r="BE363" i="4"/>
  <c r="BE366" i="4"/>
  <c r="BE369" i="4"/>
  <c r="BE381" i="4"/>
  <c r="BE482" i="4"/>
  <c r="BE507" i="4"/>
  <c r="BE529" i="4"/>
  <c r="BE533" i="4"/>
  <c r="BE556" i="4"/>
  <c r="BE559" i="4"/>
  <c r="BE597" i="4"/>
  <c r="BE627" i="4"/>
  <c r="BE629" i="4"/>
  <c r="BE645" i="4"/>
  <c r="BE647" i="4"/>
  <c r="BE667" i="4"/>
  <c r="BE686" i="4"/>
  <c r="BE695" i="4"/>
  <c r="BE697" i="4"/>
  <c r="J125" i="3"/>
  <c r="J98" i="3" s="1"/>
  <c r="F91" i="4"/>
  <c r="E113" i="4"/>
  <c r="BE141" i="4"/>
  <c r="BE145" i="4"/>
  <c r="BE167" i="4"/>
  <c r="BE171" i="4"/>
  <c r="BE195" i="4"/>
  <c r="BE197" i="4"/>
  <c r="BE208" i="4"/>
  <c r="BE217" i="4"/>
  <c r="BE219" i="4"/>
  <c r="BE257" i="4"/>
  <c r="BE331" i="4"/>
  <c r="BE400" i="4"/>
  <c r="BE420" i="4"/>
  <c r="BE424" i="4"/>
  <c r="BE470" i="4"/>
  <c r="BE476" i="4"/>
  <c r="BE503" i="4"/>
  <c r="BE515" i="4"/>
  <c r="BE544" i="4"/>
  <c r="BE562" i="4"/>
  <c r="BE569" i="4"/>
  <c r="BE635" i="4"/>
  <c r="BE655" i="4"/>
  <c r="BE683" i="4"/>
  <c r="BE699" i="4"/>
  <c r="BE702" i="4"/>
  <c r="BE704" i="4"/>
  <c r="BE707" i="4"/>
  <c r="BE126" i="4"/>
  <c r="BE137" i="4"/>
  <c r="BE139" i="4"/>
  <c r="BE151" i="4"/>
  <c r="BE206" i="4"/>
  <c r="BE210" i="4"/>
  <c r="BE212" i="4"/>
  <c r="BE232" i="4"/>
  <c r="BE264" i="4"/>
  <c r="BE266" i="4"/>
  <c r="BE268" i="4"/>
  <c r="BE277" i="4"/>
  <c r="BE279" i="4"/>
  <c r="BE294" i="4"/>
  <c r="BE319" i="4"/>
  <c r="BE384" i="4"/>
  <c r="BE387" i="4"/>
  <c r="BE394" i="4"/>
  <c r="BE408" i="4"/>
  <c r="BE412" i="4"/>
  <c r="BE428" i="4"/>
  <c r="BE434" i="4"/>
  <c r="BE438" i="4"/>
  <c r="BE444" i="4"/>
  <c r="BE448" i="4"/>
  <c r="BE493" i="4"/>
  <c r="BE499" i="4"/>
  <c r="BE537" i="4"/>
  <c r="BE540" i="4"/>
  <c r="BE548" i="4"/>
  <c r="BE573" i="4"/>
  <c r="BE615" i="4"/>
  <c r="BE621" i="4"/>
  <c r="BE639" i="4"/>
  <c r="BE679" i="4"/>
  <c r="J89" i="3"/>
  <c r="E113" i="3"/>
  <c r="BE126" i="3"/>
  <c r="BE130" i="3"/>
  <c r="BE132" i="3"/>
  <c r="BE134" i="3"/>
  <c r="BE137" i="3"/>
  <c r="BE155" i="3"/>
  <c r="BE157" i="3"/>
  <c r="BE196" i="3"/>
  <c r="BE260" i="3"/>
  <c r="BE293" i="3"/>
  <c r="BE324" i="3"/>
  <c r="BE332" i="3"/>
  <c r="BE347" i="3"/>
  <c r="BE350" i="3"/>
  <c r="BE362" i="3"/>
  <c r="BE365" i="3"/>
  <c r="BE376" i="3"/>
  <c r="BE378" i="3"/>
  <c r="BE385" i="3"/>
  <c r="BE390" i="3"/>
  <c r="BE414" i="3"/>
  <c r="BE429" i="3"/>
  <c r="BE437" i="3"/>
  <c r="BE440" i="3"/>
  <c r="BE444" i="3"/>
  <c r="J91" i="3"/>
  <c r="J92" i="3"/>
  <c r="BE179" i="3"/>
  <c r="BE188" i="3"/>
  <c r="BE198" i="3"/>
  <c r="BE232" i="3"/>
  <c r="BE250" i="3"/>
  <c r="BE318" i="3"/>
  <c r="BE327" i="3"/>
  <c r="BE330" i="3"/>
  <c r="BE335" i="3"/>
  <c r="BE338" i="3"/>
  <c r="BE341" i="3"/>
  <c r="BE356" i="3"/>
  <c r="BE368" i="3"/>
  <c r="BE371" i="3"/>
  <c r="BE380" i="3"/>
  <c r="BE382" i="3"/>
  <c r="BE388" i="3"/>
  <c r="BE403" i="3"/>
  <c r="BE412" i="3"/>
  <c r="BE419" i="3"/>
  <c r="BE432" i="3"/>
  <c r="BE450" i="3"/>
  <c r="F91" i="3"/>
  <c r="F120" i="3"/>
  <c r="BE149" i="3"/>
  <c r="BE181" i="3"/>
  <c r="BE186" i="3"/>
  <c r="BE192" i="3"/>
  <c r="BE194" i="3"/>
  <c r="BE201" i="3"/>
  <c r="BE203" i="3"/>
  <c r="BE216" i="3"/>
  <c r="BE246" i="3"/>
  <c r="BE248" i="3"/>
  <c r="BE263" i="3"/>
  <c r="BE269" i="3"/>
  <c r="BE280" i="3"/>
  <c r="BE283" i="3"/>
  <c r="BE290" i="3"/>
  <c r="BE297" i="3"/>
  <c r="BE308" i="3"/>
  <c r="BE344" i="3"/>
  <c r="BE353" i="3"/>
  <c r="BE400" i="3"/>
  <c r="BE417" i="3"/>
  <c r="BE425" i="3"/>
  <c r="BE427" i="3"/>
  <c r="BE435" i="3"/>
  <c r="BE452" i="3"/>
  <c r="BE455" i="3"/>
  <c r="BE457" i="3"/>
  <c r="BE460" i="3"/>
  <c r="BE140" i="3"/>
  <c r="BE142" i="3"/>
  <c r="BE145" i="3"/>
  <c r="BE153" i="3"/>
  <c r="BE205" i="3"/>
  <c r="BE219" i="3"/>
  <c r="BE235" i="3"/>
  <c r="BE239" i="3"/>
  <c r="BE242" i="3"/>
  <c r="BE244" i="3"/>
  <c r="BE253" i="3"/>
  <c r="BE258" i="3"/>
  <c r="BE265" i="3"/>
  <c r="BE276" i="3"/>
  <c r="BE278" i="3"/>
  <c r="BE359" i="3"/>
  <c r="BE373" i="3"/>
  <c r="BE393" i="3"/>
  <c r="BE396" i="3"/>
  <c r="BE406" i="3"/>
  <c r="BE408" i="3"/>
  <c r="BE410" i="3"/>
  <c r="BE448" i="3"/>
  <c r="F91" i="2"/>
  <c r="E109" i="2"/>
  <c r="F116" i="2"/>
  <c r="BE125" i="2"/>
  <c r="J91" i="2"/>
  <c r="J113" i="2"/>
  <c r="BE122" i="2"/>
  <c r="BE127" i="2"/>
  <c r="J92" i="2"/>
  <c r="BE132" i="2"/>
  <c r="BE144" i="2"/>
  <c r="BE146" i="2"/>
  <c r="BE149" i="2"/>
  <c r="BE156" i="2"/>
  <c r="BE158" i="2"/>
  <c r="BE163" i="2"/>
  <c r="BE129" i="2"/>
  <c r="BE135" i="2"/>
  <c r="BE137" i="2"/>
  <c r="BE139" i="2"/>
  <c r="BE142" i="2"/>
  <c r="BE151" i="2"/>
  <c r="BE153" i="2"/>
  <c r="BE161" i="2"/>
  <c r="BE166" i="2"/>
  <c r="BE169" i="2"/>
  <c r="F36" i="2"/>
  <c r="BC95" i="1" s="1"/>
  <c r="F34" i="3"/>
  <c r="BA96" i="1" s="1"/>
  <c r="F34" i="4"/>
  <c r="BA97" i="1"/>
  <c r="J34" i="5"/>
  <c r="AW98" i="1" s="1"/>
  <c r="F37" i="5"/>
  <c r="BD98" i="1"/>
  <c r="F34" i="6"/>
  <c r="BA99" i="1" s="1"/>
  <c r="F36" i="6"/>
  <c r="BC99" i="1"/>
  <c r="F37" i="2"/>
  <c r="BD95" i="1" s="1"/>
  <c r="F35" i="3"/>
  <c r="BB96" i="1"/>
  <c r="J34" i="4"/>
  <c r="AW97" i="1" s="1"/>
  <c r="F36" i="4"/>
  <c r="BC97" i="1"/>
  <c r="F35" i="5"/>
  <c r="BB98" i="1" s="1"/>
  <c r="F37" i="6"/>
  <c r="BD99" i="1"/>
  <c r="J34" i="2"/>
  <c r="AW95" i="1" s="1"/>
  <c r="F34" i="2"/>
  <c r="BA95" i="1" s="1"/>
  <c r="F37" i="3"/>
  <c r="BD96" i="1" s="1"/>
  <c r="F36" i="3"/>
  <c r="BC96" i="1"/>
  <c r="F35" i="2"/>
  <c r="BB95" i="1" s="1"/>
  <c r="J34" i="3"/>
  <c r="AW96" i="1"/>
  <c r="F37" i="4"/>
  <c r="BD97" i="1" s="1"/>
  <c r="F35" i="4"/>
  <c r="BB97" i="1"/>
  <c r="F36" i="5"/>
  <c r="BC98" i="1" s="1"/>
  <c r="F34" i="5"/>
  <c r="BA98" i="1"/>
  <c r="F35" i="6"/>
  <c r="BB99" i="1" s="1"/>
  <c r="J34" i="6"/>
  <c r="AW99" i="1"/>
  <c r="R131" i="5" l="1"/>
  <c r="R130" i="5" s="1"/>
  <c r="P124" i="4"/>
  <c r="P123" i="4"/>
  <c r="AU97" i="1" s="1"/>
  <c r="P120" i="2"/>
  <c r="P119" i="2"/>
  <c r="AU95" i="1"/>
  <c r="T124" i="4"/>
  <c r="T123" i="4" s="1"/>
  <c r="BK124" i="3"/>
  <c r="BK123" i="3"/>
  <c r="J123" i="3" s="1"/>
  <c r="J30" i="3" s="1"/>
  <c r="AG96" i="1" s="1"/>
  <c r="P131" i="5"/>
  <c r="P124" i="3"/>
  <c r="P123" i="3"/>
  <c r="AU96" i="1" s="1"/>
  <c r="R124" i="3"/>
  <c r="R123" i="3" s="1"/>
  <c r="P312" i="5"/>
  <c r="BK124" i="4"/>
  <c r="J124" i="4"/>
  <c r="J97" i="4"/>
  <c r="BK131" i="5"/>
  <c r="J131" i="5" s="1"/>
  <c r="J97" i="5" s="1"/>
  <c r="BK119" i="6"/>
  <c r="J119" i="6"/>
  <c r="J97" i="6" s="1"/>
  <c r="BK120" i="2"/>
  <c r="J120" i="2" s="1"/>
  <c r="J97" i="2" s="1"/>
  <c r="BK312" i="5"/>
  <c r="J312" i="5"/>
  <c r="J106" i="5" s="1"/>
  <c r="J33" i="3"/>
  <c r="AV96" i="1" s="1"/>
  <c r="AT96" i="1" s="1"/>
  <c r="J33" i="4"/>
  <c r="AV97" i="1" s="1"/>
  <c r="AT97" i="1" s="1"/>
  <c r="F33" i="5"/>
  <c r="AZ98" i="1"/>
  <c r="J33" i="2"/>
  <c r="AV95" i="1" s="1"/>
  <c r="AT95" i="1" s="1"/>
  <c r="F33" i="4"/>
  <c r="AZ97" i="1" s="1"/>
  <c r="F33" i="6"/>
  <c r="AZ99" i="1" s="1"/>
  <c r="BB94" i="1"/>
  <c r="W31" i="1" s="1"/>
  <c r="J33" i="6"/>
  <c r="AV99" i="1" s="1"/>
  <c r="AT99" i="1" s="1"/>
  <c r="BC94" i="1"/>
  <c r="AY94" i="1" s="1"/>
  <c r="BA94" i="1"/>
  <c r="W30" i="1" s="1"/>
  <c r="BD94" i="1"/>
  <c r="W33" i="1" s="1"/>
  <c r="F33" i="2"/>
  <c r="AZ95" i="1" s="1"/>
  <c r="F33" i="3"/>
  <c r="AZ96" i="1"/>
  <c r="J33" i="5"/>
  <c r="AV98" i="1"/>
  <c r="AT98" i="1" s="1"/>
  <c r="AN96" i="1" l="1"/>
  <c r="P130" i="5"/>
  <c r="AU98" i="1"/>
  <c r="BK123" i="4"/>
  <c r="J123" i="4" s="1"/>
  <c r="J30" i="4" s="1"/>
  <c r="AG97" i="1" s="1"/>
  <c r="BK118" i="6"/>
  <c r="J118" i="6"/>
  <c r="J124" i="3"/>
  <c r="J97" i="3" s="1"/>
  <c r="J96" i="3"/>
  <c r="BK119" i="2"/>
  <c r="J119" i="2"/>
  <c r="J96" i="2" s="1"/>
  <c r="BK130" i="5"/>
  <c r="J130" i="5"/>
  <c r="J96" i="5"/>
  <c r="J39" i="3"/>
  <c r="AU94" i="1"/>
  <c r="J30" i="6"/>
  <c r="AG99" i="1"/>
  <c r="AW94" i="1"/>
  <c r="AK30" i="1" s="1"/>
  <c r="AZ94" i="1"/>
  <c r="AV94" i="1" s="1"/>
  <c r="AK29" i="1" s="1"/>
  <c r="W32" i="1"/>
  <c r="AX94" i="1"/>
  <c r="J39" i="6" l="1"/>
  <c r="J39" i="4"/>
  <c r="J96" i="4"/>
  <c r="J96" i="6"/>
  <c r="AN97" i="1"/>
  <c r="AN99" i="1"/>
  <c r="J30" i="5"/>
  <c r="AG98" i="1"/>
  <c r="J30" i="2"/>
  <c r="AG95" i="1"/>
  <c r="AT94" i="1"/>
  <c r="W29" i="1"/>
  <c r="J39" i="2" l="1"/>
  <c r="J39" i="5"/>
  <c r="AN98" i="1"/>
  <c r="AN95" i="1"/>
  <c r="AG94" i="1"/>
  <c r="AK26" i="1" s="1"/>
  <c r="AK35" i="1" s="1"/>
  <c r="AN94" i="1"/>
</calcChain>
</file>

<file path=xl/sharedStrings.xml><?xml version="1.0" encoding="utf-8"?>
<sst xmlns="http://schemas.openxmlformats.org/spreadsheetml/2006/main" count="15272" uniqueCount="1509">
  <si>
    <t>Export Komplet</t>
  </si>
  <si>
    <t/>
  </si>
  <si>
    <t>2.0</t>
  </si>
  <si>
    <t>False</t>
  </si>
  <si>
    <t>{9310f821-a3ae-4bf0-bd0f-821998631d70}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</si>
  <si>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</si>
  <si>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</si>
  <si>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</si>
  <si>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</si>
  <si>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</si>
  <si>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</si>
  <si>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</si>
  <si>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</si>
  <si>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</si>
  <si>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230052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</si>
  <si>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</si>
  <si>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</si>
  <si>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LOKALITA VINIČNÍ - ŠEDOVÁ, POSÍLENÍ ZÁSOBENÍ VODOU, II. ETAPA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</si>
  <si>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</si>
  <si>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</si>
  <si>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</si>
  <si>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</si>
  <si>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</si>
  <si>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</si>
  <si>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</si>
  <si>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</si>
  <si>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</si>
  <si>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</si>
  <si>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</si>
  <si>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</si>
  <si>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</si>
  <si>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</si>
  <si>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</si>
  <si>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</si>
  <si>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</si>
  <si>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</si>
  <si>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</si>
  <si>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</si>
  <si>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</si>
  <si>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</si>
  <si>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</si>
  <si>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</si>
  <si>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</si>
  <si>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</si>
  <si>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</si>
  <si>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</si>
  <si>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</si>
  <si>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</si>
  <si>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</si>
  <si>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</si>
  <si>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</si>
  <si>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</si>
  <si>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</si>
  <si>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</si>
  <si>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</si>
  <si>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</si>
  <si>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</si>
  <si>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</si>
  <si>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</si>
  <si>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</si>
  <si>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</si>
  <si>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</si>
  <si>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</si>
  <si>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</si>
  <si>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</si>
  <si>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</si>
  <si>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</si>
  <si>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</si>
  <si>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</si>
  <si>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</si>
  <si>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</si>
  <si>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</si>
  <si>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</si>
  <si>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</si>
  <si>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</si>
  <si>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</si>
  <si>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</si>
  <si>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</si>
  <si>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PS 342</t>
  </si>
  <si>
    <t>Trubní vystrojení armaturní šachty Šedová</t>
  </si>
  <si>
    <t>STA</t>
  </si>
  <si>
    <t>{8629693b-dc7a-45ef-b6a7-299902964ea5}</t>
  </si>
  <si>
    <t>2</t>
  </si>
  <si>
    <t>SO 331</t>
  </si>
  <si>
    <t>Vodovodní řad - dolní tlak. pásmo (3.11.1)</t>
  </si>
  <si>
    <t>{af3a35ec-99eb-45af-8ec6-e42a7e111104}</t>
  </si>
  <si>
    <t>SO 332</t>
  </si>
  <si>
    <t>Vodovodní řad - horní tlak. pásmo (3.9.4)</t>
  </si>
  <si>
    <t>{9c9ed8e3-22cd-4d2b-b3ae-c20c6f52a379}</t>
  </si>
  <si>
    <t>SO 342</t>
  </si>
  <si>
    <t>Armaturní šachta</t>
  </si>
  <si>
    <t>{2c6106a4-f506-4dbd-b946-98699fba6699}</t>
  </si>
  <si>
    <t>SO 900</t>
  </si>
  <si>
    <t>Ostatní rozpočtové náklady</t>
  </si>
  <si>
    <t>{612e698b-31ed-404e-aad4-2209a17e5a15}</t>
  </si>
  <si>
    <t>KRYCÍ LIST SOUPISU PRACÍ</t>
  </si>
  <si>
    <t>Objekt:</t>
  </si>
  <si>
    <t>PS 342 - Trubní vystrojení armaturní šachty Šedová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</si>
  <si>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</si>
  <si>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</si>
  <si>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</si>
  <si>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</si>
  <si>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</si>
  <si>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</si>
  <si>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8 - Trubní vedení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</si>
  <si>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</si>
  <si>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</si>
  <si>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</si>
  <si>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</si>
  <si>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</si>
  <si>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</si>
  <si>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</si>
  <si>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</si>
  <si>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</si>
  <si>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</si>
  <si>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</si>
  <si>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</si>
  <si>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</si>
  <si>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</si>
  <si>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</si>
  <si>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</si>
  <si>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</si>
  <si>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8</t>
  </si>
  <si>
    <t>Trubní vedení</t>
  </si>
  <si>
    <t>K</t>
  </si>
  <si>
    <t>952250250</t>
  </si>
  <si>
    <t>D+M příruba s jištěním proti posunu DN 250</t>
  </si>
  <si>
    <t>kus</t>
  </si>
  <si>
    <t>4</t>
  </si>
  <si>
    <t>-1977528944</t>
  </si>
  <si>
    <t>VV</t>
  </si>
  <si>
    <t>1+1</t>
  </si>
  <si>
    <t>Součet</t>
  </si>
  <si>
    <t>891361222</t>
  </si>
  <si>
    <t>Montáž vodovodních šoupátek s ručním kolečkem v šachtách DN 250</t>
  </si>
  <si>
    <t>CS ÚRS 2024 02</t>
  </si>
  <si>
    <t>-1892689631</t>
  </si>
  <si>
    <t>3</t>
  </si>
  <si>
    <t>891181295</t>
  </si>
  <si>
    <t>Příplatek za montáž šoupátek v objektech DN 40 až 1200</t>
  </si>
  <si>
    <t>-1932234492</t>
  </si>
  <si>
    <t>M</t>
  </si>
  <si>
    <t>42221328r</t>
  </si>
  <si>
    <t>šoupátko pitná voda litina  DN 250</t>
  </si>
  <si>
    <t>-978692383</t>
  </si>
  <si>
    <t>2*1,01</t>
  </si>
  <si>
    <t>5</t>
  </si>
  <si>
    <t>42210104</t>
  </si>
  <si>
    <t>kolo ruční pro DN 250-300 D 500mm</t>
  </si>
  <si>
    <t>-1089114144</t>
  </si>
  <si>
    <t>6</t>
  </si>
  <si>
    <t>857362122</t>
  </si>
  <si>
    <t>Montáž litinových tvarovek jednoosých přírubových otevřený výkop DN 250</t>
  </si>
  <si>
    <t>-1623708508</t>
  </si>
  <si>
    <t>7</t>
  </si>
  <si>
    <t>857242192</t>
  </si>
  <si>
    <t>Příplatek za práci ve štole, uzavřených objektech nebo kanálech  při montáži litinových tvarovek jednoosých přírubových DN 80 až 250</t>
  </si>
  <si>
    <t>-1315817069</t>
  </si>
  <si>
    <t>55253626</t>
  </si>
  <si>
    <t>přechod přírubový, FFR-kus litinový DN 250/150</t>
  </si>
  <si>
    <t>1771029327</t>
  </si>
  <si>
    <t>9</t>
  </si>
  <si>
    <t>891313431</t>
  </si>
  <si>
    <t>Montáž ventilů regulačních v objektech DN 150</t>
  </si>
  <si>
    <t>-2110905637</t>
  </si>
  <si>
    <t>10</t>
  </si>
  <si>
    <t>891184195</t>
  </si>
  <si>
    <t>Příplatek za montáž kompenzátorů v objektech DN 40 až 1200</t>
  </si>
  <si>
    <t>1606237946</t>
  </si>
  <si>
    <t>11</t>
  </si>
  <si>
    <t>42214785R</t>
  </si>
  <si>
    <t>ventil redukční přímý s ručním kolem  DN 150</t>
  </si>
  <si>
    <t>32</t>
  </si>
  <si>
    <t>16</t>
  </si>
  <si>
    <t>1598582711</t>
  </si>
  <si>
    <t>1*1,01</t>
  </si>
  <si>
    <t>891314121</t>
  </si>
  <si>
    <t>Montáž kompenzátorů nebo montážních vložek DN 150</t>
  </si>
  <si>
    <t>1133969464</t>
  </si>
  <si>
    <t>13</t>
  </si>
  <si>
    <t>1631253466</t>
  </si>
  <si>
    <t>14</t>
  </si>
  <si>
    <t>42273009R</t>
  </si>
  <si>
    <t xml:space="preserve">montážní vložka přírubová litinová DN 150 </t>
  </si>
  <si>
    <t>1234759210</t>
  </si>
  <si>
    <t>15</t>
  </si>
  <si>
    <t>891316331R</t>
  </si>
  <si>
    <t>Montáž filrů v objektech DN 150</t>
  </si>
  <si>
    <t>845090979</t>
  </si>
  <si>
    <t>42261007R</t>
  </si>
  <si>
    <t>filtr litinový  DN 150</t>
  </si>
  <si>
    <t>988796206</t>
  </si>
  <si>
    <t>17</t>
  </si>
  <si>
    <t>820230202</t>
  </si>
  <si>
    <t>spojovací materiál pro přírubové spoje - šouby nerez, podložky, mosaz matky</t>
  </si>
  <si>
    <t>kpl</t>
  </si>
  <si>
    <t>-2094752454</t>
  </si>
  <si>
    <t>18</t>
  </si>
  <si>
    <t>85220110</t>
  </si>
  <si>
    <t>D+M popis, označení potrubí v armaturní komoře</t>
  </si>
  <si>
    <t>1753727140</t>
  </si>
  <si>
    <t>Ostatní konstrukce a práce, bourání</t>
  </si>
  <si>
    <t>19</t>
  </si>
  <si>
    <t>925325011</t>
  </si>
  <si>
    <t>D+M stojky, s nerez objímkou s gumovou vystýlkou pro potrubí DN 250</t>
  </si>
  <si>
    <t>100058560</t>
  </si>
  <si>
    <t>20</t>
  </si>
  <si>
    <t>998273112</t>
  </si>
  <si>
    <t>Přesun hmot pro trubní vedení z trub litinových v šachtě, do vzdálenosti 50 m</t>
  </si>
  <si>
    <t>t</t>
  </si>
  <si>
    <t>1612387199</t>
  </si>
  <si>
    <t>SO 331 - Vodovodní řad - dolní tlak. pásmo (3.11.1)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</si>
  <si>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</si>
  <si>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</si>
  <si>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</si>
  <si>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</si>
  <si>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>Zemní práce</t>
  </si>
  <si>
    <t>113107343</t>
  </si>
  <si>
    <t>Odstranění podkladu živičného tl přes 100 do 150 mm strojně pl do 50 m2</t>
  </si>
  <si>
    <t>m2</t>
  </si>
  <si>
    <t>-845405247</t>
  </si>
  <si>
    <t>0,75*8,5+1,1*(9,6-8,5)</t>
  </si>
  <si>
    <t>1,1*5</t>
  </si>
  <si>
    <t>113107332</t>
  </si>
  <si>
    <t>Odstranění podkladu z betonu prostého tl přes 150 do 300 mm strojně pl do 50 m2</t>
  </si>
  <si>
    <t>541884177</t>
  </si>
  <si>
    <t>13,085</t>
  </si>
  <si>
    <t>113107311</t>
  </si>
  <si>
    <t>Odstranění podkladu z kameniva těženého tl do 100 mm strojně pl do 50 m2</t>
  </si>
  <si>
    <t>219171067</t>
  </si>
  <si>
    <t>113202111</t>
  </si>
  <si>
    <t>Vytrhání obrub krajníků obrubníků stojatých</t>
  </si>
  <si>
    <t>m</t>
  </si>
  <si>
    <t>-1859754006</t>
  </si>
  <si>
    <t>2+2+2</t>
  </si>
  <si>
    <t>115101201</t>
  </si>
  <si>
    <t>Čerpání vody na dopravní výšku do 10 m průměrný přítok do 500 l/min</t>
  </si>
  <si>
    <t>hod</t>
  </si>
  <si>
    <t>-1973339345</t>
  </si>
  <si>
    <t>platí pro ŘAD A, ŘAD B, ŘAD C</t>
  </si>
  <si>
    <t>200</t>
  </si>
  <si>
    <t>115101301</t>
  </si>
  <si>
    <t>Pohotovost čerpací soupravy pro dopravní výšku do 10 m přítok do 500 l/min</t>
  </si>
  <si>
    <t>den</t>
  </si>
  <si>
    <t>-503907026</t>
  </si>
  <si>
    <t>100</t>
  </si>
  <si>
    <t>119001401</t>
  </si>
  <si>
    <t>Dočasné zajištění potrubí ocelového nebo litinového DN do 200 mm</t>
  </si>
  <si>
    <t>967112980</t>
  </si>
  <si>
    <t>0,75*1</t>
  </si>
  <si>
    <t>119001421</t>
  </si>
  <si>
    <t>Dočasné zajištění kabelů a kabelových tratí ze 3 volně ložených kabelů</t>
  </si>
  <si>
    <t>2124860126</t>
  </si>
  <si>
    <t>0,75*10</t>
  </si>
  <si>
    <t>1,1*6</t>
  </si>
  <si>
    <t>460671112</t>
  </si>
  <si>
    <t>Výstražná fólie pro krytí kabelů šířky přes 20 do 25 cm</t>
  </si>
  <si>
    <t>-279360372</t>
  </si>
  <si>
    <t>1*10</t>
  </si>
  <si>
    <t>2*6</t>
  </si>
  <si>
    <t>46051020R</t>
  </si>
  <si>
    <t>D+M žlabu kabelové do rýhy bez výkopových prací z prefabrikovaných betonových žlabů včetně víka</t>
  </si>
  <si>
    <t>-362371668</t>
  </si>
  <si>
    <t>22</t>
  </si>
  <si>
    <t>139001101</t>
  </si>
  <si>
    <t>Příplatek za ztížení vykopávky v blízkosti podzemního vedení</t>
  </si>
  <si>
    <t>m3</t>
  </si>
  <si>
    <t>1703606197</t>
  </si>
  <si>
    <t>"5%"570,3*0,05</t>
  </si>
  <si>
    <t>132254205</t>
  </si>
  <si>
    <t>Hloubení zapažených rýh š do 2000 mm v hornině třídy těžitelnosti I skupiny 3 objem do 1000 m3 VČETNĚ svislého přemístění do 4 m, započtena lepivost</t>
  </si>
  <si>
    <t>1487041712</t>
  </si>
  <si>
    <t>ŘAD A</t>
  </si>
  <si>
    <t>Celková kubatůra</t>
  </si>
  <si>
    <t>2,08*0,75*8,5</t>
  </si>
  <si>
    <t>2,08*1,1*(10,1-8,5)</t>
  </si>
  <si>
    <t>1,8*0,75*176</t>
  </si>
  <si>
    <t>1,8*1,1*(340-176-10,10)</t>
  </si>
  <si>
    <t>Mezisoučet</t>
  </si>
  <si>
    <t>Odpočet</t>
  </si>
  <si>
    <t>Asfaltová vozovka</t>
  </si>
  <si>
    <t>-(0,15+0,25+0,1)*(0,75*8,5+1,1*(9,6-8,5))</t>
  </si>
  <si>
    <t>přepojení vodovodní přípojek</t>
  </si>
  <si>
    <t>celková kubatůra</t>
  </si>
  <si>
    <t>1,6*1,1*10</t>
  </si>
  <si>
    <t>odpočet</t>
  </si>
  <si>
    <t>asfaltová vozovka</t>
  </si>
  <si>
    <t>-(0,15+0,25+0,1)*1,1*5</t>
  </si>
  <si>
    <t>"tř. 3 z 60%"570,3*0,6</t>
  </si>
  <si>
    <t>132354205</t>
  </si>
  <si>
    <t>Hloubení zapažených rýh š do 2000 mm v hornině třídy těžitelnosti II skupiny 4 objem do 1000 m3 VČETNĚ svislého přemístění do 4 m, započtena lepivost</t>
  </si>
  <si>
    <t>-1299778419</t>
  </si>
  <si>
    <t>"tř. 4 z 40%"570,3*0,4</t>
  </si>
  <si>
    <t>151101101</t>
  </si>
  <si>
    <t>Zřízení příložného pažení a rozepření stěn rýh hl do 2 m</t>
  </si>
  <si>
    <t>1644367661</t>
  </si>
  <si>
    <t>1,8*176*(1)</t>
  </si>
  <si>
    <t>1,8*(340-176-10,10)*(1+1)</t>
  </si>
  <si>
    <t>1,6*10*(1+1)</t>
  </si>
  <si>
    <t>151101111</t>
  </si>
  <si>
    <t>Odstranění příložného pažení a rozepření stěn rýh hl do 2 m</t>
  </si>
  <si>
    <t>1077653465</t>
  </si>
  <si>
    <t>902,84</t>
  </si>
  <si>
    <t>151101112</t>
  </si>
  <si>
    <t>Odstranění příložného pažení a rozepření stěn rýh hl přes 2 do 4 m</t>
  </si>
  <si>
    <t>-1445577760</t>
  </si>
  <si>
    <t>2,08*8,5*(1)</t>
  </si>
  <si>
    <t>2,08*(10,1-8,5)*(1+1)</t>
  </si>
  <si>
    <t>-455054846</t>
  </si>
  <si>
    <t>24,336</t>
  </si>
  <si>
    <t>162751116</t>
  </si>
  <si>
    <t>Vodorovné přemístění přes 8 000 do 9000 m výkopku/sypaniny z horniny třídy těžitelnosti I skupiny 1 až 3</t>
  </si>
  <si>
    <t>1901399728</t>
  </si>
  <si>
    <t>342,18</t>
  </si>
  <si>
    <t>162751136</t>
  </si>
  <si>
    <t>Vodorovné přemístění přes 8 000 do 9000 m výkopku/sypaniny z horniny třídy těžitelnosti II skupiny 4 a 5</t>
  </si>
  <si>
    <t>-1859493807</t>
  </si>
  <si>
    <t>228,12</t>
  </si>
  <si>
    <t>171251201</t>
  </si>
  <si>
    <t>Uložení sypaniny na skládky nebo meziskládky</t>
  </si>
  <si>
    <t>605413433</t>
  </si>
  <si>
    <t>342,18+228,12</t>
  </si>
  <si>
    <t>202410201</t>
  </si>
  <si>
    <t xml:space="preserve">Poplatek za skládku zeminy v tř. 1 - 4 </t>
  </si>
  <si>
    <t>236755439</t>
  </si>
  <si>
    <t>"90%"570,3*0,9</t>
  </si>
  <si>
    <t>202410203</t>
  </si>
  <si>
    <t>Poplatek za skládku  "navážky"</t>
  </si>
  <si>
    <t>-1404938781</t>
  </si>
  <si>
    <t>"10%"570,3*0,1</t>
  </si>
  <si>
    <t>23</t>
  </si>
  <si>
    <t>174151101</t>
  </si>
  <si>
    <t>Zásyp jam, šachet rýh nebo kolem objektů sypaninou se zhutněním</t>
  </si>
  <si>
    <t>1610295735</t>
  </si>
  <si>
    <t>559,243+17,6</t>
  </si>
  <si>
    <t>- zpevněná příjezdová plocha</t>
  </si>
  <si>
    <t>-0,2*320,425</t>
  </si>
  <si>
    <t>obsyp + potrubí</t>
  </si>
  <si>
    <t>-158,563</t>
  </si>
  <si>
    <t>lože</t>
  </si>
  <si>
    <t>-32,043</t>
  </si>
  <si>
    <t>24</t>
  </si>
  <si>
    <t>58344199R</t>
  </si>
  <si>
    <t>Nahradní zásypový materiál</t>
  </si>
  <si>
    <t>111903596</t>
  </si>
  <si>
    <t>318,359*1,1*1,05*1,8</t>
  </si>
  <si>
    <t>25</t>
  </si>
  <si>
    <t>175111101</t>
  </si>
  <si>
    <t>Obsypání potrubí ručně sypaninou bez prohození, uloženou do 3 m</t>
  </si>
  <si>
    <t>-10316289</t>
  </si>
  <si>
    <t>(0,2+0,3)*0,75*8,5</t>
  </si>
  <si>
    <t>(0,2+0,3)*1,1*(10,1-8,5)</t>
  </si>
  <si>
    <t>(0,2+0,3)*0,75*176</t>
  </si>
  <si>
    <t>(0,2+0,3)*1,1*(340-176-10,10)</t>
  </si>
  <si>
    <t>(0,05+0,3)*1,1*10</t>
  </si>
  <si>
    <t>potrubí</t>
  </si>
  <si>
    <t>-3,14*0,1*0,1*340</t>
  </si>
  <si>
    <t>26</t>
  </si>
  <si>
    <t>58331351</t>
  </si>
  <si>
    <t>kamenivo těžené drobné frakce 0/4</t>
  </si>
  <si>
    <t>1457142446</t>
  </si>
  <si>
    <t>147,887*1,1*1,05*1,8</t>
  </si>
  <si>
    <t>27</t>
  </si>
  <si>
    <t>167151111</t>
  </si>
  <si>
    <t>Nakládání výkopku z hornin třídy těžitelnosti I skupiny 1 až 3 přes 100 m3</t>
  </si>
  <si>
    <t>1738834892</t>
  </si>
  <si>
    <t>147,887*1,1*1,05</t>
  </si>
  <si>
    <t>322,152*1,1*1,05</t>
  </si>
  <si>
    <t>28</t>
  </si>
  <si>
    <t>162351103</t>
  </si>
  <si>
    <t>Vodorovné přemístění přes 50 do 500 m výkopku/sypaniny z horniny třídy těžitelnosti I skupiny 1 až 3</t>
  </si>
  <si>
    <t>-219958189</t>
  </si>
  <si>
    <t>542,895</t>
  </si>
  <si>
    <t>Svislé a kompletní konstrukce</t>
  </si>
  <si>
    <t>29</t>
  </si>
  <si>
    <t>891241100.1</t>
  </si>
  <si>
    <t>Demontáž vodovodních šoupátek otevřený výkop DN 50-150 vč. poklopů zemní soupravy příslušných armatur vč. odvozu a likvidace dle pokynů investora</t>
  </si>
  <si>
    <t>-1564459077</t>
  </si>
  <si>
    <t>30</t>
  </si>
  <si>
    <t>891241821.1</t>
  </si>
  <si>
    <t>Demontáž vodovodních hydrantů podzemních otevřený výkop DN 80 vč. poklopů příslušných armatur vč. odvozu a likvidace dle pokynů investora</t>
  </si>
  <si>
    <t>-589245172</t>
  </si>
  <si>
    <t>31</t>
  </si>
  <si>
    <t>850311810</t>
  </si>
  <si>
    <t>Bourání stávajícího potrubí z trub litinových do DN 100</t>
  </si>
  <si>
    <t>-869077896</t>
  </si>
  <si>
    <t>1,5</t>
  </si>
  <si>
    <t>850311811</t>
  </si>
  <si>
    <t>Bourání stávajícího potrubí z trub litinových DN 150</t>
  </si>
  <si>
    <t>1809591478</t>
  </si>
  <si>
    <t>33</t>
  </si>
  <si>
    <t>358315114</t>
  </si>
  <si>
    <t>Bourání stoky kompletní nebo vybourání otvorů z prostého betonu plochy do 4 m2</t>
  </si>
  <si>
    <t>119896273</t>
  </si>
  <si>
    <t>beton ve výkopu</t>
  </si>
  <si>
    <t>1,8</t>
  </si>
  <si>
    <t>34</t>
  </si>
  <si>
    <t>997013151</t>
  </si>
  <si>
    <t>Vnitrostaveništní doprava suti a vybouraných hmot pro budovy v do 6 m s omezením mechanizace</t>
  </si>
  <si>
    <t>-495916315</t>
  </si>
  <si>
    <t>1,8*2,2</t>
  </si>
  <si>
    <t>0,0075*1,5</t>
  </si>
  <si>
    <t>0,025*19</t>
  </si>
  <si>
    <t>35</t>
  </si>
  <si>
    <t>997013501</t>
  </si>
  <si>
    <t>Odvoz suti a vybouraných hmot na skládku nebo meziskládku do 1 km se složením</t>
  </si>
  <si>
    <t>1738801466</t>
  </si>
  <si>
    <t>4,446</t>
  </si>
  <si>
    <t>36</t>
  </si>
  <si>
    <t>997013509</t>
  </si>
  <si>
    <t>Příplatek k odvozu suti a vybouraných hmot na skládku ZKD 1 km přes 1 km</t>
  </si>
  <si>
    <t>379033886</t>
  </si>
  <si>
    <t>4,446*8</t>
  </si>
  <si>
    <t>37</t>
  </si>
  <si>
    <t>202317904</t>
  </si>
  <si>
    <t>Poplatek za skládku suti s příměsí</t>
  </si>
  <si>
    <t>1230769893</t>
  </si>
  <si>
    <t>38</t>
  </si>
  <si>
    <t>8999102111</t>
  </si>
  <si>
    <t>Výplň potrubí  a šachty pod tlakem cementopopílkovou suspenzí délky potrubí do 50 m, včetně všech souvisejích prací</t>
  </si>
  <si>
    <t>52620557</t>
  </si>
  <si>
    <t>3,14*0,075*0,075*2</t>
  </si>
  <si>
    <t>Vodorovné konstrukce</t>
  </si>
  <si>
    <t>39</t>
  </si>
  <si>
    <t>451572111</t>
  </si>
  <si>
    <t>Lože pod potrubí otevřený výkop z kameniva drobného těženého</t>
  </si>
  <si>
    <t>-1951355809</t>
  </si>
  <si>
    <t>0,1*0,75*8,5</t>
  </si>
  <si>
    <t>0,1*1,1*(10,1-8,5)</t>
  </si>
  <si>
    <t>0,1*0,75*176</t>
  </si>
  <si>
    <t>0,1*1,1*(340-176-10,10)</t>
  </si>
  <si>
    <t>0,1*1,1*10</t>
  </si>
  <si>
    <t>40</t>
  </si>
  <si>
    <t>167151101</t>
  </si>
  <si>
    <t>Nakládání výkopku z hornin třídy těžitelnosti I skupiny 1 až 3 do 100 m3</t>
  </si>
  <si>
    <t>2030241317</t>
  </si>
  <si>
    <t>32,043</t>
  </si>
  <si>
    <t>41</t>
  </si>
  <si>
    <t>162351103.1</t>
  </si>
  <si>
    <t>-1541927620</t>
  </si>
  <si>
    <t>42</t>
  </si>
  <si>
    <t>PREV1</t>
  </si>
  <si>
    <t>D+M prefabrikátový blok pro zajištění potrubí - ŘAD A</t>
  </si>
  <si>
    <t>-990525092</t>
  </si>
  <si>
    <t>Komunikace pozemní</t>
  </si>
  <si>
    <t>43</t>
  </si>
  <si>
    <t>564931412R</t>
  </si>
  <si>
    <t>Asfaltový recyklát tl 200 mm po zhutnění</t>
  </si>
  <si>
    <t>-33729329</t>
  </si>
  <si>
    <t>0,75*8,5</t>
  </si>
  <si>
    <t>1,1*(10,1-8,5)</t>
  </si>
  <si>
    <t>0,75*176</t>
  </si>
  <si>
    <t>1,1*(340-176-10,10)</t>
  </si>
  <si>
    <t>1,1*10</t>
  </si>
  <si>
    <t>44</t>
  </si>
  <si>
    <t>998225111</t>
  </si>
  <si>
    <t>Přesun hmot pro pozemní komunikace s krytem z kamene, monolitickým betonovým nebo živičným</t>
  </si>
  <si>
    <t>1913912069</t>
  </si>
  <si>
    <t>138,424</t>
  </si>
  <si>
    <t>45</t>
  </si>
  <si>
    <t>851351131</t>
  </si>
  <si>
    <t>Montáž potrubí z trub litinových hrdlových s integrovaným těsněním otevřený výkop DN 200</t>
  </si>
  <si>
    <t>-1734857127</t>
  </si>
  <si>
    <t>92,5+247,5</t>
  </si>
  <si>
    <t>46</t>
  </si>
  <si>
    <t>552510081</t>
  </si>
  <si>
    <t xml:space="preserve">TLT DN 200  PN 10, třída Class s tlouštou stěny min. 4,8 mm, těsnění   </t>
  </si>
  <si>
    <t>-588239500</t>
  </si>
  <si>
    <t>Vnější povrchová úprava -</t>
  </si>
  <si>
    <t>vrstva žárově nanášené slitiny zinku a hliníku s dalšími kovy</t>
  </si>
  <si>
    <t xml:space="preserve"> nebo bez nich se stření hmotností zinku na jednotlivé plochy</t>
  </si>
  <si>
    <t>minimálně 400 g/m2 s vrchní krycí vrstvou.</t>
  </si>
  <si>
    <t>Vnitřní povrchová ochrana -</t>
  </si>
  <si>
    <t>odstředivě nanášená cementová vystýlka.</t>
  </si>
  <si>
    <t>92,5*1,01</t>
  </si>
  <si>
    <t>93,425*1,01 'Přepočtené koeficientem množství</t>
  </si>
  <si>
    <t>47</t>
  </si>
  <si>
    <t>552510082</t>
  </si>
  <si>
    <t xml:space="preserve">TLT DN 200  se zámkovými spoji PN 10, třída Class s tlouštou stěny min. 4,8 mm, těsnění   </t>
  </si>
  <si>
    <t>-911672083</t>
  </si>
  <si>
    <t>247,5*1,01</t>
  </si>
  <si>
    <t>48</t>
  </si>
  <si>
    <t>851321221</t>
  </si>
  <si>
    <t>Příplatek za montáž zámkových spojků na potrubí a tvarovkách DN 200</t>
  </si>
  <si>
    <t>-1624572203</t>
  </si>
  <si>
    <t>pro potrubí</t>
  </si>
  <si>
    <t>pro tvarovky</t>
  </si>
  <si>
    <t>49</t>
  </si>
  <si>
    <t>T.110460</t>
  </si>
  <si>
    <t>Zámkový segment DN 200</t>
  </si>
  <si>
    <t>-165033176</t>
  </si>
  <si>
    <t>61*1,01</t>
  </si>
  <si>
    <t>50</t>
  </si>
  <si>
    <t>55251289</t>
  </si>
  <si>
    <t>manžeta ochranná vodovodního litinového potrubí DN 210</t>
  </si>
  <si>
    <t>-798925262</t>
  </si>
  <si>
    <t>51</t>
  </si>
  <si>
    <t>852242122</t>
  </si>
  <si>
    <t>Montáž potrubí z trub litinových tlakových přírubových délky do 1 m otevřený výkop DN 80</t>
  </si>
  <si>
    <t>-400460174</t>
  </si>
  <si>
    <t>52</t>
  </si>
  <si>
    <t>55253237</t>
  </si>
  <si>
    <t>tvarovka přírubová litinová vodovodní FF-kus PN10/16 DN 80 dl 300mm</t>
  </si>
  <si>
    <t>-1622967943</t>
  </si>
  <si>
    <t>53</t>
  </si>
  <si>
    <t>857352122</t>
  </si>
  <si>
    <t>Montáž litinových tvarovek jednoosých přírubových otevřený výkop DN 200</t>
  </si>
  <si>
    <t>1247163374</t>
  </si>
  <si>
    <t>2+2</t>
  </si>
  <si>
    <t>54</t>
  </si>
  <si>
    <t>55253493</t>
  </si>
  <si>
    <t>tvarovka přírubová litinová s hladkým koncem, F-kus DN 200</t>
  </si>
  <si>
    <t>1690648625</t>
  </si>
  <si>
    <t>55</t>
  </si>
  <si>
    <t>55259734</t>
  </si>
  <si>
    <t xml:space="preserve">tvarovka vodovodní hrdlová s přírubou E (EU)  DN 200 </t>
  </si>
  <si>
    <t>-358702203</t>
  </si>
  <si>
    <t>56</t>
  </si>
  <si>
    <t>857353131</t>
  </si>
  <si>
    <t>Montáž litinových tvarovek odbočných hrdlových otevřený výkop s integrovaným těsněním DN 200</t>
  </si>
  <si>
    <t>-759405150</t>
  </si>
  <si>
    <t>3+1</t>
  </si>
  <si>
    <t>57</t>
  </si>
  <si>
    <t>55253763</t>
  </si>
  <si>
    <t>tvarovka hrdlová s přírubovou odbočkou z tvárné litiny, MMA-kus DN 200/80</t>
  </si>
  <si>
    <t>-81518197</t>
  </si>
  <si>
    <t>3*1,01</t>
  </si>
  <si>
    <t>58</t>
  </si>
  <si>
    <t>55253766</t>
  </si>
  <si>
    <t>tvarovka hrdlová s přírubovou odbočkou z tvárné litiny, MMA-kus DN 200/200</t>
  </si>
  <si>
    <t>-1376293792</t>
  </si>
  <si>
    <t>59</t>
  </si>
  <si>
    <t>857351131</t>
  </si>
  <si>
    <t>Montáž litinových tvarovek jednoosých hrdlových otevřený výkop s integrovaným těsněním DN 200</t>
  </si>
  <si>
    <t>207448417</t>
  </si>
  <si>
    <t>1+3+5+3+2</t>
  </si>
  <si>
    <t>60</t>
  </si>
  <si>
    <t>55253868</t>
  </si>
  <si>
    <t>přechod hrdlový z tvárné litiny, MMR-kus DN 200/150</t>
  </si>
  <si>
    <t>1912120587</t>
  </si>
  <si>
    <t>61</t>
  </si>
  <si>
    <t>55253944</t>
  </si>
  <si>
    <t>koleno hrdlové z tvárné litiny, MMK-kus DN 200-45°</t>
  </si>
  <si>
    <t>1153988254</t>
  </si>
  <si>
    <t>62</t>
  </si>
  <si>
    <t>55253932</t>
  </si>
  <si>
    <t>koleno hrdlové z tvárné litiny, MMK-kus DN 200-30°</t>
  </si>
  <si>
    <t>-1366234566</t>
  </si>
  <si>
    <t>5*1,01</t>
  </si>
  <si>
    <t>63</t>
  </si>
  <si>
    <t>55253920</t>
  </si>
  <si>
    <t>koleno hrdlové z tvárné litiny, MMK-kus DN 200-22,5°</t>
  </si>
  <si>
    <t>439969450</t>
  </si>
  <si>
    <t>64</t>
  </si>
  <si>
    <t>55253908</t>
  </si>
  <si>
    <t>koleno hrdlové z tvárné litiny, MMK-kus DN 200-11,25°</t>
  </si>
  <si>
    <t>1828251396</t>
  </si>
  <si>
    <t>65</t>
  </si>
  <si>
    <t>857354122</t>
  </si>
  <si>
    <t>Montáž litinových tvarovek odbočných přírubových otevřený výkop DN 200</t>
  </si>
  <si>
    <t>353784287</t>
  </si>
  <si>
    <t>66</t>
  </si>
  <si>
    <t>55253532</t>
  </si>
  <si>
    <t>tvarovka přírubová litinová s přírubovou odbočkou, T-kus DN 200/80</t>
  </si>
  <si>
    <t>-1604204188</t>
  </si>
  <si>
    <t>67</t>
  </si>
  <si>
    <t>944150</t>
  </si>
  <si>
    <t>D+M multitolerační spojka s jištěním proti posunu HRDLO - HRDLO   DN 150</t>
  </si>
  <si>
    <t>1035727000</t>
  </si>
  <si>
    <t>68</t>
  </si>
  <si>
    <t>944200</t>
  </si>
  <si>
    <t>D+M multitolerační spojka s jištěním proti posunu HRDLO - HRDLO   DN 200</t>
  </si>
  <si>
    <t>625735640</t>
  </si>
  <si>
    <t>69</t>
  </si>
  <si>
    <t>891247111</t>
  </si>
  <si>
    <t>Montáž hydrantů podzemních DN 80 + hydrantová drenáž</t>
  </si>
  <si>
    <t>-632766845</t>
  </si>
  <si>
    <t>70</t>
  </si>
  <si>
    <t>22450,1-R</t>
  </si>
  <si>
    <t>drenáž pro hydrant</t>
  </si>
  <si>
    <t>1118065421</t>
  </si>
  <si>
    <t>71</t>
  </si>
  <si>
    <t>42273593</t>
  </si>
  <si>
    <t>hydrant podzemní DN 80 PN 16 dvojitý uzávěr s koulí krycí v 1250mm</t>
  </si>
  <si>
    <t>-1706117273</t>
  </si>
  <si>
    <t>72</t>
  </si>
  <si>
    <t>891351112</t>
  </si>
  <si>
    <t>Montáž vodovodních šoupátek otevřený výkop DN 200</t>
  </si>
  <si>
    <t>1205159765</t>
  </si>
  <si>
    <t>73</t>
  </si>
  <si>
    <t>42221327</t>
  </si>
  <si>
    <t>šoupátko pitná voda litina GGG 50 dlouhá stavební dl PN10/16 DN 200</t>
  </si>
  <si>
    <t>-1052856909</t>
  </si>
  <si>
    <t>74</t>
  </si>
  <si>
    <t>42291072r</t>
  </si>
  <si>
    <t>souprava zemní teleskopická Rd 1,2 - 1,8 m  pro DN 200</t>
  </si>
  <si>
    <t>-697604718</t>
  </si>
  <si>
    <t>75</t>
  </si>
  <si>
    <t>899401112</t>
  </si>
  <si>
    <t>Osazení poklopů uličních litinových šoupátkových</t>
  </si>
  <si>
    <t>-880751888</t>
  </si>
  <si>
    <t>76</t>
  </si>
  <si>
    <t>42291352</t>
  </si>
  <si>
    <t>poklop litinový šoupátkový pro zemní soupravy osazení do terénu a do vozovky</t>
  </si>
  <si>
    <t>1202560601</t>
  </si>
  <si>
    <t>77</t>
  </si>
  <si>
    <t>422,1-R</t>
  </si>
  <si>
    <t>deska podkladní universální</t>
  </si>
  <si>
    <t>ks</t>
  </si>
  <si>
    <t>-1556615815</t>
  </si>
  <si>
    <t>78</t>
  </si>
  <si>
    <t>899401113</t>
  </si>
  <si>
    <t>Osazení poklopů uličních litinových hydrantových</t>
  </si>
  <si>
    <t>343308920</t>
  </si>
  <si>
    <t>79</t>
  </si>
  <si>
    <t>42291452</t>
  </si>
  <si>
    <t>poklop litinový hydrantový DN 80</t>
  </si>
  <si>
    <t>1932814872</t>
  </si>
  <si>
    <t>80</t>
  </si>
  <si>
    <t>422,2-R</t>
  </si>
  <si>
    <t>1146940477</t>
  </si>
  <si>
    <t>81</t>
  </si>
  <si>
    <t>899721119.1</t>
  </si>
  <si>
    <t>Identifikační bod marker</t>
  </si>
  <si>
    <t>-1134830405</t>
  </si>
  <si>
    <t>82</t>
  </si>
  <si>
    <t>899721111.1</t>
  </si>
  <si>
    <t xml:space="preserve">Signalizační vodič  CU 4 mm2 na potrubí vč. kabelová Tspoj </t>
  </si>
  <si>
    <t>1225107214</t>
  </si>
  <si>
    <t>366*2</t>
  </si>
  <si>
    <t>83</t>
  </si>
  <si>
    <t>899722112</t>
  </si>
  <si>
    <t>Krytí potrubí z plastů výstražnou fólií z PVC přes 20 do 25 cm</t>
  </si>
  <si>
    <t>216916328</t>
  </si>
  <si>
    <t>340</t>
  </si>
  <si>
    <t>84</t>
  </si>
  <si>
    <t>89940 9003 R</t>
  </si>
  <si>
    <t>Orientační tabulka s čísly</t>
  </si>
  <si>
    <t>1719115935</t>
  </si>
  <si>
    <t xml:space="preserve">Hydrant </t>
  </si>
  <si>
    <t>Šoupě</t>
  </si>
  <si>
    <t>85</t>
  </si>
  <si>
    <t>-625431439</t>
  </si>
  <si>
    <t>86</t>
  </si>
  <si>
    <t>871211141</t>
  </si>
  <si>
    <t>Montáž potrubí z PE100 RC SDR 11 otevřený výkop svařovaných na tupo d 63 x 5,8 mm</t>
  </si>
  <si>
    <t>729366269</t>
  </si>
  <si>
    <t>87</t>
  </si>
  <si>
    <t>28613503</t>
  </si>
  <si>
    <t>potrubí vodovodní dvouvrstvé PE100 RC SDR11 63x5,8mm</t>
  </si>
  <si>
    <t>-2141512430</t>
  </si>
  <si>
    <t>10*1,015</t>
  </si>
  <si>
    <t>88</t>
  </si>
  <si>
    <t>A.21116632</t>
  </si>
  <si>
    <t>Spojka pro přepojení 2”</t>
  </si>
  <si>
    <t>718431701</t>
  </si>
  <si>
    <t>1*1,015</t>
  </si>
  <si>
    <t>89</t>
  </si>
  <si>
    <t>891359111</t>
  </si>
  <si>
    <t>Montáž navrtávacích pasů na potrubí z jakýchkoli trub DN 200</t>
  </si>
  <si>
    <t>1750617569</t>
  </si>
  <si>
    <t>90</t>
  </si>
  <si>
    <t>42273462R</t>
  </si>
  <si>
    <t>Navrtávací pas PN 16 s kulovým kohoutem s koncovkou pro pro PE potrubí d 63 objímka z tvárné litiny - na TLT potrubí DN 200/50</t>
  </si>
  <si>
    <t>-1280090464</t>
  </si>
  <si>
    <t>91</t>
  </si>
  <si>
    <t>42291074R</t>
  </si>
  <si>
    <t>souprava zemní teleskopická   Rd 1,2 - 1,8 m</t>
  </si>
  <si>
    <t>-637823928</t>
  </si>
  <si>
    <t>92</t>
  </si>
  <si>
    <t>919735113</t>
  </si>
  <si>
    <t>Řezání stávajícího živičného krytu hl přes 100 do 150 mm</t>
  </si>
  <si>
    <t>137128479</t>
  </si>
  <si>
    <t>8,5*1+1,1+(9,6-8,5)*2</t>
  </si>
  <si>
    <t>5*2</t>
  </si>
  <si>
    <t>93</t>
  </si>
  <si>
    <t>919731118</t>
  </si>
  <si>
    <t>Zarovnání styčné plochy podkladu nebo krytu z betonu tl přes 150</t>
  </si>
  <si>
    <t>-1553356047</t>
  </si>
  <si>
    <t>21,8</t>
  </si>
  <si>
    <t>94</t>
  </si>
  <si>
    <t>997221561</t>
  </si>
  <si>
    <t>Vodorovná doprava suti z kusových materiálů do 1 km</t>
  </si>
  <si>
    <t>1265282325</t>
  </si>
  <si>
    <t>15,898</t>
  </si>
  <si>
    <t>95</t>
  </si>
  <si>
    <t>997221569</t>
  </si>
  <si>
    <t>Příplatek ZKD 1 km u vodorovné dopravy suti z kusových materiálů</t>
  </si>
  <si>
    <t>624232732</t>
  </si>
  <si>
    <t>15,898*8</t>
  </si>
  <si>
    <t>96</t>
  </si>
  <si>
    <t>202110104</t>
  </si>
  <si>
    <t>Poplatek za skládku živice</t>
  </si>
  <si>
    <t>-1870599836</t>
  </si>
  <si>
    <t>4,135</t>
  </si>
  <si>
    <t>97</t>
  </si>
  <si>
    <t>202110105</t>
  </si>
  <si>
    <t>1906970503</t>
  </si>
  <si>
    <t>15,898-4,135</t>
  </si>
  <si>
    <t>98</t>
  </si>
  <si>
    <t>998273102</t>
  </si>
  <si>
    <t>Přesun hmot pro trubní vedení z trub litinových otevřený výkop</t>
  </si>
  <si>
    <t>-164111676</t>
  </si>
  <si>
    <t>215,483-138,424</t>
  </si>
  <si>
    <t>SO 332 - Vodovodní řad - horní tlak. pásmo (3.9.4)</t>
  </si>
  <si>
    <t>472728254</t>
  </si>
  <si>
    <t>ŘAD B</t>
  </si>
  <si>
    <t>1,1*33,5</t>
  </si>
  <si>
    <t>1,1*0,75</t>
  </si>
  <si>
    <t>1,1*3,7</t>
  </si>
  <si>
    <t>ŘAD C</t>
  </si>
  <si>
    <t>1,1*1,1</t>
  </si>
  <si>
    <t>-1014339735</t>
  </si>
  <si>
    <t>49,33</t>
  </si>
  <si>
    <t>128688239</t>
  </si>
  <si>
    <t>899587808</t>
  </si>
  <si>
    <t>-1103619596</t>
  </si>
  <si>
    <t>1,1*1</t>
  </si>
  <si>
    <t>119001412</t>
  </si>
  <si>
    <t>Dočasné zajištění potrubí betonového, ŽB nebo kameninového DN přes 200 do 500 mm</t>
  </si>
  <si>
    <t>1995724383</t>
  </si>
  <si>
    <t>1,1*3</t>
  </si>
  <si>
    <t>-317373392</t>
  </si>
  <si>
    <t>0,75*8</t>
  </si>
  <si>
    <t>0,75*2</t>
  </si>
  <si>
    <t>384244955</t>
  </si>
  <si>
    <t>1*8</t>
  </si>
  <si>
    <t>2*1</t>
  </si>
  <si>
    <t>1*2</t>
  </si>
  <si>
    <t>-1278339290</t>
  </si>
  <si>
    <t>-2065951655</t>
  </si>
  <si>
    <t>"5%"1142,746*0,05</t>
  </si>
  <si>
    <t>132254206</t>
  </si>
  <si>
    <t>Hloubení zapažených rýh š do 2000 mm v hornině třídy těžitelnosti I skupiny 3 objem do 5000 m3 VČETNĚ svislého přemístění do 4 m, započtena lepivost</t>
  </si>
  <si>
    <t>278620254</t>
  </si>
  <si>
    <t>1,87*1,1*33,5</t>
  </si>
  <si>
    <t>1,8*1,1*(501-303,5-176)</t>
  </si>
  <si>
    <t>1,95*1,1*6,26</t>
  </si>
  <si>
    <t>1,85*1,1*9,66</t>
  </si>
  <si>
    <t>1,86*1,1*(386,5-8,5)</t>
  </si>
  <si>
    <t>1,86*0,75*8,5</t>
  </si>
  <si>
    <t>-(0,15+0,25+0,1)*1,1*33,5</t>
  </si>
  <si>
    <t>-(0,15+0,25+0,1)*1,1*0,75</t>
  </si>
  <si>
    <t>-(0,15+0,25+0,1)*1,1*3,7</t>
  </si>
  <si>
    <t>-(0,15+0,25+0,1)*1,1*1,1</t>
  </si>
  <si>
    <t>-(0,15+0,25+0,1)*0,75*8,5</t>
  </si>
  <si>
    <t>"tř. 3 z 60%"1142,746*0,6</t>
  </si>
  <si>
    <t>132354206</t>
  </si>
  <si>
    <t>Hloubení zapažených rýh š do 2000 mm v hornině třídy těžitelnosti II skupiny 4 objem do 5000 m3 VČETNĚ svislého přemístění do 4 m, započtena lepivost</t>
  </si>
  <si>
    <t>-606121001</t>
  </si>
  <si>
    <t>"tř. 4 z 40%"1142,746*0,4</t>
  </si>
  <si>
    <t>242847372</t>
  </si>
  <si>
    <t>1,87*1,1*33,5*(1+1)</t>
  </si>
  <si>
    <t>1,8*(501-303,5-176)*(1+1)</t>
  </si>
  <si>
    <t>1,95*6,26*(1+1)</t>
  </si>
  <si>
    <t>1,85*9,66*(1+1)</t>
  </si>
  <si>
    <t>1,86*(386,5-8,5)*(1+1)</t>
  </si>
  <si>
    <t>1,86*8,5*(1)</t>
  </si>
  <si>
    <t>-988029673</t>
  </si>
  <si>
    <t>2014,145</t>
  </si>
  <si>
    <t>1191904274</t>
  </si>
  <si>
    <t>685,648</t>
  </si>
  <si>
    <t>1977275740</t>
  </si>
  <si>
    <t>457,098</t>
  </si>
  <si>
    <t>1820194755</t>
  </si>
  <si>
    <t>685,648+457,098</t>
  </si>
  <si>
    <t>-1265143668</t>
  </si>
  <si>
    <t>"90%"1142,746*0,90</t>
  </si>
  <si>
    <t>1288168265</t>
  </si>
  <si>
    <t>"10%"1142,746*0,1</t>
  </si>
  <si>
    <t>1340651668</t>
  </si>
  <si>
    <t>1167,412</t>
  </si>
  <si>
    <t>zpevněné příjezdová cesta</t>
  </si>
  <si>
    <t>-0,2*632,187</t>
  </si>
  <si>
    <t>-318,812</t>
  </si>
  <si>
    <t>-63,220</t>
  </si>
  <si>
    <t>1462972073</t>
  </si>
  <si>
    <t>658,943*1,1*1,05*1,8</t>
  </si>
  <si>
    <t>371240105</t>
  </si>
  <si>
    <t>(0,25+0,3)*1,1*33,5</t>
  </si>
  <si>
    <t>(0,2+0,3)*1,1*(501-303,5-176)</t>
  </si>
  <si>
    <t>(0,25+0,3)*1,1*6,26</t>
  </si>
  <si>
    <t>(0,25+0,3)*1,1*9,66</t>
  </si>
  <si>
    <t>(0,2+0,3)*1,1*(386,5-8,5)</t>
  </si>
  <si>
    <t>-3,14*0,125*0,125*33,5</t>
  </si>
  <si>
    <t>-3,14*0,1*0,1*(501-303,5)</t>
  </si>
  <si>
    <t>-3,14*0,125*0,125*(6,26+9,66)</t>
  </si>
  <si>
    <t>-3,14*0,1*0,1*386,5</t>
  </si>
  <si>
    <t>-323204702</t>
  </si>
  <si>
    <t>298,049*1,1*1,05*1,8</t>
  </si>
  <si>
    <t>197784444</t>
  </si>
  <si>
    <t>298,049*1,1*1,05</t>
  </si>
  <si>
    <t>658,943*1,1*1,05</t>
  </si>
  <si>
    <t>-859405664</t>
  </si>
  <si>
    <t>1105,326</t>
  </si>
  <si>
    <t>-156819817</t>
  </si>
  <si>
    <t>-1078330678</t>
  </si>
  <si>
    <t>961991855</t>
  </si>
  <si>
    <t>826595280</t>
  </si>
  <si>
    <t>2,1</t>
  </si>
  <si>
    <t>-2104843337</t>
  </si>
  <si>
    <t>0,025*59</t>
  </si>
  <si>
    <t>2,1*2,2</t>
  </si>
  <si>
    <t>-1483193442</t>
  </si>
  <si>
    <t>6,095</t>
  </si>
  <si>
    <t>616099207</t>
  </si>
  <si>
    <t>6,095*8</t>
  </si>
  <si>
    <t>-1463022678</t>
  </si>
  <si>
    <t>103025341</t>
  </si>
  <si>
    <t>3,14*0,075*0,075*373</t>
  </si>
  <si>
    <t>68119710</t>
  </si>
  <si>
    <t>0,1*1,1*33,5</t>
  </si>
  <si>
    <t>0,1*1,1*(501-303,5-176)</t>
  </si>
  <si>
    <t>0,1*1,1*6,26</t>
  </si>
  <si>
    <t>0,1*1,1*9,66</t>
  </si>
  <si>
    <t>0,1*1,1*(386,5-8,5)</t>
  </si>
  <si>
    <t>-1998956273</t>
  </si>
  <si>
    <t>63,220</t>
  </si>
  <si>
    <t>1895264544</t>
  </si>
  <si>
    <t>PREV2</t>
  </si>
  <si>
    <t>D+M prefabrikátový blok pro zajištění potrubí - ŘAD B</t>
  </si>
  <si>
    <t>-1789760839</t>
  </si>
  <si>
    <t>PREV3</t>
  </si>
  <si>
    <t>D+M prefabrikátový blok pro zajištění potrubí - ŘAD C</t>
  </si>
  <si>
    <t>1558547647</t>
  </si>
  <si>
    <t>198127510</t>
  </si>
  <si>
    <t>1,1*(501-303,5-176)</t>
  </si>
  <si>
    <t>1,1*6,26</t>
  </si>
  <si>
    <t>1,1*9,66</t>
  </si>
  <si>
    <t>1,1*(386,5-8,5)</t>
  </si>
  <si>
    <t>-1836841473</t>
  </si>
  <si>
    <t>273,105</t>
  </si>
  <si>
    <t>890757833</t>
  </si>
  <si>
    <t>33,5+164</t>
  </si>
  <si>
    <t>281+105,5</t>
  </si>
  <si>
    <t>-823400921</t>
  </si>
  <si>
    <t>33,5*1,01</t>
  </si>
  <si>
    <t>281*1,01</t>
  </si>
  <si>
    <t>-1751703514</t>
  </si>
  <si>
    <t>164*1,01</t>
  </si>
  <si>
    <t>105,5*1,01</t>
  </si>
  <si>
    <t>851361131</t>
  </si>
  <si>
    <t>Montáž potrubí z trub litinových hrdlových s integrovaným těsněním otevřený výkop DN 250</t>
  </si>
  <si>
    <t>779563859</t>
  </si>
  <si>
    <t>53,5</t>
  </si>
  <si>
    <t>552510091</t>
  </si>
  <si>
    <t xml:space="preserve">TLT DN 250  se zámkovými spoji PN 10, třída Class s tlouštou stěny min. 5,6 mm, těsnění   </t>
  </si>
  <si>
    <t>-2098031652</t>
  </si>
  <si>
    <t>53,5*1,01</t>
  </si>
  <si>
    <t>851323111</t>
  </si>
  <si>
    <t>Příplatek za nasunutí  konců potrubi DN 250 do Armaturní šachty</t>
  </si>
  <si>
    <t>2142884013</t>
  </si>
  <si>
    <t>851251211R</t>
  </si>
  <si>
    <t>Příplatek za montáž zámkových segmentů na tvarovkách DN 80</t>
  </si>
  <si>
    <t>-1697929187</t>
  </si>
  <si>
    <t>tvarovky</t>
  </si>
  <si>
    <t>55291029V</t>
  </si>
  <si>
    <t>Zámkový segment DN 80</t>
  </si>
  <si>
    <t>-868869803</t>
  </si>
  <si>
    <t>55251276</t>
  </si>
  <si>
    <t>manžeta ochranná vodovodního litinového potrubí DN 90</t>
  </si>
  <si>
    <t>523938159</t>
  </si>
  <si>
    <t>-124331243</t>
  </si>
  <si>
    <t>1527037658</t>
  </si>
  <si>
    <t>55*1,01</t>
  </si>
  <si>
    <t>-1334940983</t>
  </si>
  <si>
    <t>851323217</t>
  </si>
  <si>
    <t>Příplatek za montáž zámkových spojků na potrubí a tvarovkách DN 250</t>
  </si>
  <si>
    <t>1772798630</t>
  </si>
  <si>
    <t>55291034R</t>
  </si>
  <si>
    <t>Zámkový segment  DN 250</t>
  </si>
  <si>
    <t>-1797774845</t>
  </si>
  <si>
    <t>40*1,01</t>
  </si>
  <si>
    <t>55251284</t>
  </si>
  <si>
    <t>manžeta ochranná vodovodního litinového potrubí DN 260</t>
  </si>
  <si>
    <t>1284678440</t>
  </si>
  <si>
    <t>857242122</t>
  </si>
  <si>
    <t>Montáž litinových tvarovek jednoosých přírubových otevřený výkop DN 80</t>
  </si>
  <si>
    <t>989282266</t>
  </si>
  <si>
    <t>3+1+1</t>
  </si>
  <si>
    <t>55259730</t>
  </si>
  <si>
    <t xml:space="preserve">tvarovka vodovodní hrdlová s přírubou E (EU)  DN 80 </t>
  </si>
  <si>
    <t>729236377</t>
  </si>
  <si>
    <t>55252300</t>
  </si>
  <si>
    <t>tvarovka přírubová s hladkým koncem F F-DN 80</t>
  </si>
  <si>
    <t>-1964044554</t>
  </si>
  <si>
    <t>55254047</t>
  </si>
  <si>
    <t>koleno 90° s patkou přírubové litinové vodovodní N-kus PN10/40 DN 80</t>
  </si>
  <si>
    <t>590677849</t>
  </si>
  <si>
    <t>-689993154</t>
  </si>
  <si>
    <t>4+3</t>
  </si>
  <si>
    <t>55253235tp</t>
  </si>
  <si>
    <t>tvarovka přírubová litinová vodovodní FF-kus PN10/16 DN 80 dl 200mm</t>
  </si>
  <si>
    <t>878875785</t>
  </si>
  <si>
    <t>-1474703453</t>
  </si>
  <si>
    <t>4*1,01</t>
  </si>
  <si>
    <t>231594416</t>
  </si>
  <si>
    <t>2+1</t>
  </si>
  <si>
    <t>1178133780</t>
  </si>
  <si>
    <t xml:space="preserve">ŘAD C </t>
  </si>
  <si>
    <t>1091574521</t>
  </si>
  <si>
    <t>55253664</t>
  </si>
  <si>
    <t>příruba zaslepovací litinová vodovodní PN10/16 X-kus DN 200</t>
  </si>
  <si>
    <t>1677719389</t>
  </si>
  <si>
    <t>488861974</t>
  </si>
  <si>
    <t>-1289715078</t>
  </si>
  <si>
    <t>871979257</t>
  </si>
  <si>
    <t>9+3+3</t>
  </si>
  <si>
    <t>3+2</t>
  </si>
  <si>
    <t>231875941</t>
  </si>
  <si>
    <t>9*1,01</t>
  </si>
  <si>
    <t>1406758447</t>
  </si>
  <si>
    <t>-762750263</t>
  </si>
  <si>
    <t>857361131</t>
  </si>
  <si>
    <t>Montáž litinových tvarovek jednoosých hrdlových otevřený výkop s integrovaným těsněním DN 250</t>
  </si>
  <si>
    <t>-902779025</t>
  </si>
  <si>
    <t>4+1</t>
  </si>
  <si>
    <t>55259475</t>
  </si>
  <si>
    <t>koleno hrdlové z tvárné litiny MMK-kus DN 250-45°</t>
  </si>
  <si>
    <t>516978956</t>
  </si>
  <si>
    <t>55259416</t>
  </si>
  <si>
    <t>koleno hrdlové z tvárné litiny MMK-kus DN 250-11,25°</t>
  </si>
  <si>
    <t>920905137</t>
  </si>
  <si>
    <t>1208729197</t>
  </si>
  <si>
    <t>629512471</t>
  </si>
  <si>
    <t>55253537</t>
  </si>
  <si>
    <t>tvarovka přírubová litinová s přírubovou odbočkou, T-kus DN 200/200</t>
  </si>
  <si>
    <t>-530488319</t>
  </si>
  <si>
    <t>852352122</t>
  </si>
  <si>
    <t>Montáž potrubí z trub litinových tlakových přírubových délky do 1 m otevřený výkop DN 200</t>
  </si>
  <si>
    <t>-939655986</t>
  </si>
  <si>
    <t>55253297</t>
  </si>
  <si>
    <t>tvarovka přírubová litinová vodovodní FF-kus PN10 DN 200 dl 200mm</t>
  </si>
  <si>
    <t>242121636</t>
  </si>
  <si>
    <t>3,03*1,01 'Přepočtené koeficientem množství</t>
  </si>
  <si>
    <t>1593584816</t>
  </si>
  <si>
    <t>5+1+1</t>
  </si>
  <si>
    <t>55259735</t>
  </si>
  <si>
    <t xml:space="preserve">tvarovka vodovodní hrdlová s přírubou E (EU)  DN 250 </t>
  </si>
  <si>
    <t>1411761375</t>
  </si>
  <si>
    <t>55253494</t>
  </si>
  <si>
    <t>tvarovka přírubová litinová s hladkým koncem, F-kus DN 250</t>
  </si>
  <si>
    <t>-1747476507</t>
  </si>
  <si>
    <t>55253665</t>
  </si>
  <si>
    <t>příruba zaslepovací X z tvárné litiny  DN 250</t>
  </si>
  <si>
    <t>-943647811</t>
  </si>
  <si>
    <t>T.FFR250E200P10</t>
  </si>
  <si>
    <t>R přírubový přechod-redukce DN 250/200</t>
  </si>
  <si>
    <t>-931620936</t>
  </si>
  <si>
    <t>857363131</t>
  </si>
  <si>
    <t>Montáž litinových tvarovek odbočných hrdlových otevřený výkop s integrovaným těsněním DN 250</t>
  </si>
  <si>
    <t>807801088</t>
  </si>
  <si>
    <t>55253830</t>
  </si>
  <si>
    <t>tvarovka hrdlová s hrdlovou odbočkou z tvárné litiny, MMB-kus DN 250/250</t>
  </si>
  <si>
    <t>-648845259</t>
  </si>
  <si>
    <t>857364122</t>
  </si>
  <si>
    <t>Montáž litinových tvarovek odbočných přírubových otevřený výkop DN 250</t>
  </si>
  <si>
    <t>-1144555187</t>
  </si>
  <si>
    <t>1+2</t>
  </si>
  <si>
    <t>55253538</t>
  </si>
  <si>
    <t>tvarovka přírubová litinová s přírubovou odbočkou, T-kus DN 250/80</t>
  </si>
  <si>
    <t>679178814</t>
  </si>
  <si>
    <t>55253543</t>
  </si>
  <si>
    <t>tvarovka přírubová litinová s přírubovou odbočkou, T-kus DN 250/250</t>
  </si>
  <si>
    <t>-1267910063</t>
  </si>
  <si>
    <t>-447012357</t>
  </si>
  <si>
    <t>944250</t>
  </si>
  <si>
    <t>D+M multitolerační spojka s jištěním proti posunu HRDLO - HRDLO   DN 250</t>
  </si>
  <si>
    <t>-332148195</t>
  </si>
  <si>
    <t>891241112</t>
  </si>
  <si>
    <t>Montáž vodovodních šoupátek otevřený výkop DN 80</t>
  </si>
  <si>
    <t>25379814</t>
  </si>
  <si>
    <t>42221323</t>
  </si>
  <si>
    <t>šoupátko pitná voda litina GGG 50 dlouhá stavební dl PN10/16 DN 80</t>
  </si>
  <si>
    <t>949785080</t>
  </si>
  <si>
    <t>souprava zemní teleskopická Rd 1,2 - 1,8 m  pro DN 80</t>
  </si>
  <si>
    <t>-1715092377</t>
  </si>
  <si>
    <t>746793227</t>
  </si>
  <si>
    <t>-2046251202</t>
  </si>
  <si>
    <t>ŘAD  B</t>
  </si>
  <si>
    <t>99</t>
  </si>
  <si>
    <t>42291073r</t>
  </si>
  <si>
    <t>-842400886</t>
  </si>
  <si>
    <t>891361112</t>
  </si>
  <si>
    <t>Montáž vodovodních šoupátek otevřený výkop DN 250</t>
  </si>
  <si>
    <t>-1137089807</t>
  </si>
  <si>
    <t>101</t>
  </si>
  <si>
    <t>42221328</t>
  </si>
  <si>
    <t>šoupátko pitná voda litina  dlouhá stavební dl PN10/16 DN 250</t>
  </si>
  <si>
    <t>-572753848</t>
  </si>
  <si>
    <t>102</t>
  </si>
  <si>
    <t>422221329</t>
  </si>
  <si>
    <t>souprava zemní teleskopická Rd 1,2 - 1,8 m  pro DN 250</t>
  </si>
  <si>
    <t>939235184</t>
  </si>
  <si>
    <t>103</t>
  </si>
  <si>
    <t>-1099893097</t>
  </si>
  <si>
    <t>104</t>
  </si>
  <si>
    <t>789235510</t>
  </si>
  <si>
    <t>105</t>
  </si>
  <si>
    <t>1023258534</t>
  </si>
  <si>
    <t>106</t>
  </si>
  <si>
    <t>520772501</t>
  </si>
  <si>
    <t>107</t>
  </si>
  <si>
    <t>-1522515592</t>
  </si>
  <si>
    <t>1+2+3</t>
  </si>
  <si>
    <t>108</t>
  </si>
  <si>
    <t>-26399395</t>
  </si>
  <si>
    <t>109</t>
  </si>
  <si>
    <t>-399140734</t>
  </si>
  <si>
    <t>110</t>
  </si>
  <si>
    <t>-453176143</t>
  </si>
  <si>
    <t>111</t>
  </si>
  <si>
    <t>-2021999290</t>
  </si>
  <si>
    <t>112</t>
  </si>
  <si>
    <t>-1759635214</t>
  </si>
  <si>
    <t>113</t>
  </si>
  <si>
    <t>-1094555508</t>
  </si>
  <si>
    <t>114</t>
  </si>
  <si>
    <t>-193534234</t>
  </si>
  <si>
    <t>251*2</t>
  </si>
  <si>
    <t>404,5*2</t>
  </si>
  <si>
    <t>115</t>
  </si>
  <si>
    <t>-1805803179</t>
  </si>
  <si>
    <t>251</t>
  </si>
  <si>
    <t>386,5</t>
  </si>
  <si>
    <t>116</t>
  </si>
  <si>
    <t>1733009548</t>
  </si>
  <si>
    <t>hydrant</t>
  </si>
  <si>
    <t>šoupě</t>
  </si>
  <si>
    <t>117</t>
  </si>
  <si>
    <t>950,4-R</t>
  </si>
  <si>
    <t>D+M provizorního řadu (obtoku) řadu PE 100 RC d 110x6,6 mm v délce 400 m, vč. propojů, vč. armatůr, spojek, a tvarovek, včetně zemních prací a přesunu</t>
  </si>
  <si>
    <t>-202104775</t>
  </si>
  <si>
    <t>118</t>
  </si>
  <si>
    <t>762215201</t>
  </si>
  <si>
    <t>Zřízení, odstření  - ochrana potrubí pomocí desek desek a gotextilie - včetně materiálu, poplatků</t>
  </si>
  <si>
    <t>-897048525</t>
  </si>
  <si>
    <t>119</t>
  </si>
  <si>
    <t>990,1-R</t>
  </si>
  <si>
    <t>Demontáž náhradního zásobování vodou potrubí do D100, vč. veškerých tvarovek a armatur, vč. odvozu  -  uskladnění co půjde ještě použít, co nepůjde uskladnit, poplatek za likvidaci</t>
  </si>
  <si>
    <t>579497832</t>
  </si>
  <si>
    <t>120</t>
  </si>
  <si>
    <t>-1088801000</t>
  </si>
  <si>
    <t>1,1+33,5*2</t>
  </si>
  <si>
    <t>1,1+3,7*2</t>
  </si>
  <si>
    <t>1,1*2</t>
  </si>
  <si>
    <t>8,5*1</t>
  </si>
  <si>
    <t>121</t>
  </si>
  <si>
    <t>1629036590</t>
  </si>
  <si>
    <t>88,4</t>
  </si>
  <si>
    <t>122</t>
  </si>
  <si>
    <t>-1122255615</t>
  </si>
  <si>
    <t>56,119</t>
  </si>
  <si>
    <t>123</t>
  </si>
  <si>
    <t>1309127930</t>
  </si>
  <si>
    <t>56,119*8</t>
  </si>
  <si>
    <t>124</t>
  </si>
  <si>
    <t>1068238484</t>
  </si>
  <si>
    <t>15,588</t>
  </si>
  <si>
    <t>125</t>
  </si>
  <si>
    <t>1421763637</t>
  </si>
  <si>
    <t>56,119-15,588</t>
  </si>
  <si>
    <t>126</t>
  </si>
  <si>
    <t>756600824</t>
  </si>
  <si>
    <t>422,818-273,105</t>
  </si>
  <si>
    <t>SO 342 - Armaturní šachta</t>
  </si>
  <si>
    <t xml:space="preserve">    2 - Zakládání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</si>
  <si>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</si>
  <si>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</si>
  <si>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</si>
  <si>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713 - Izolace tepelné</t>
  </si>
  <si>
    <t xml:space="preserve">    767 - Konstrukce zámečnické</t>
  </si>
  <si>
    <t xml:space="preserve">    771 - Podlahy z dlaždic</t>
  </si>
  <si>
    <t>-1738462424</t>
  </si>
  <si>
    <t>-1360959380</t>
  </si>
  <si>
    <t>131251203</t>
  </si>
  <si>
    <t>Hloubení jam zapažených v hornině třídy těžitelnosti I skupiny 3 objem do 100 m3 strojně VČETNĚ svislého přemístění do 4 m, započtena lepivost</t>
  </si>
  <si>
    <t>489248955</t>
  </si>
  <si>
    <t>((2,85+3,15)/2)*6,58*4,98</t>
  </si>
  <si>
    <t>"60%"98,305*0,6</t>
  </si>
  <si>
    <t>131351203</t>
  </si>
  <si>
    <t>Hloubení jam zapažených v hornině třídy těžitelnosti II skupiny 4 objem do 100 m3 strojně VČETNĚ svislého přemístění do 4 m, započtena lepivost</t>
  </si>
  <si>
    <t>-1597627180</t>
  </si>
  <si>
    <t>"40%"98,305*0,4</t>
  </si>
  <si>
    <t>HZS4232R</t>
  </si>
  <si>
    <t>Práce Geologa</t>
  </si>
  <si>
    <t>512</t>
  </si>
  <si>
    <t>-565805734</t>
  </si>
  <si>
    <t>viz výkres D.1.4.1</t>
  </si>
  <si>
    <t>zhotovitel zajistí pravidelné stavebně geologické sledování stavby</t>
  </si>
  <si>
    <t>geologem, který dle konkretní situace případně upřesní výkop.</t>
  </si>
  <si>
    <t>HZS4232V</t>
  </si>
  <si>
    <t>Návrh pažení jámy</t>
  </si>
  <si>
    <t>1661177678</t>
  </si>
  <si>
    <t>Založení objektu bude provedeno v pažené</t>
  </si>
  <si>
    <t>stavební jámě. Pažení navrhne zhotovitel v rámci</t>
  </si>
  <si>
    <t>dodavatelské dokumuntace</t>
  </si>
  <si>
    <t>15319111R</t>
  </si>
  <si>
    <t>Zřízení, odstraní pažení včetně rozepření či rámů dle návrhu zhotovitelské firmy</t>
  </si>
  <si>
    <t>938872478</t>
  </si>
  <si>
    <t>((2,85+3,15)/2)*(6,58+4,98+6,58+4,98)</t>
  </si>
  <si>
    <t>-1423493273</t>
  </si>
  <si>
    <t>58,983</t>
  </si>
  <si>
    <t>-625855222</t>
  </si>
  <si>
    <t>39,322</t>
  </si>
  <si>
    <t>622672248</t>
  </si>
  <si>
    <t>58,983+39,322</t>
  </si>
  <si>
    <t>912046132</t>
  </si>
  <si>
    <t>"90%"98,305*0,9</t>
  </si>
  <si>
    <t>582053469</t>
  </si>
  <si>
    <t>"10%"98,305*0,1</t>
  </si>
  <si>
    <t>174111101</t>
  </si>
  <si>
    <t>Zásyp jam, šachet rýh nebo kolem objektů sypaninou se zhutněním ručně</t>
  </si>
  <si>
    <t>2124070485</t>
  </si>
  <si>
    <t>do výšky původního terénu</t>
  </si>
  <si>
    <t>(((2,85-0,3)+(3,15-0,3))/2)*(6,58*4,98-4,08*2,68)</t>
  </si>
  <si>
    <t>1521340390</t>
  </si>
  <si>
    <t>58,952*1,1*1,05*1,8</t>
  </si>
  <si>
    <t>7,05*1,1*1,05*1,8</t>
  </si>
  <si>
    <t>175111201</t>
  </si>
  <si>
    <t>Obsypání objektu nad přilehlým původním terénem sypaninou bez prohození, uloženou do 3 m ručně</t>
  </si>
  <si>
    <t>-1404139268</t>
  </si>
  <si>
    <t>(0,585/2)*6,58*4,98</t>
  </si>
  <si>
    <t>-0,25*(1/2)*4,08*2,65</t>
  </si>
  <si>
    <t>-0,35*1,3*1,3*2</t>
  </si>
  <si>
    <t>-1247927553</t>
  </si>
  <si>
    <t>0,15*51</t>
  </si>
  <si>
    <t>58,952*1,1*1,05</t>
  </si>
  <si>
    <t>7,05*1,1*1,05</t>
  </si>
  <si>
    <t>261366489</t>
  </si>
  <si>
    <t>83,883</t>
  </si>
  <si>
    <t>181311103</t>
  </si>
  <si>
    <t>Rozprostření ornice tl vrstvy do 200 mm v rovině nebo ve svahu do 1:5 ručně</t>
  </si>
  <si>
    <t>691686412</t>
  </si>
  <si>
    <t>6*8,5</t>
  </si>
  <si>
    <t>10364101</t>
  </si>
  <si>
    <t>zemina pro terénní úpravy - ornice</t>
  </si>
  <si>
    <t>-1601209113</t>
  </si>
  <si>
    <t>0,15*51*1,6</t>
  </si>
  <si>
    <t>181411131</t>
  </si>
  <si>
    <t>Založení parkového trávníku výsevem pl do 1000 m2 v rovině a ve svahu do 1:5</t>
  </si>
  <si>
    <t>1519232457</t>
  </si>
  <si>
    <t>00572410</t>
  </si>
  <si>
    <t>osivo směs travní parková</t>
  </si>
  <si>
    <t>kg</t>
  </si>
  <si>
    <t>1305088453</t>
  </si>
  <si>
    <t>51*0,03*1,05</t>
  </si>
  <si>
    <t>Zakládání</t>
  </si>
  <si>
    <t>248122024</t>
  </si>
  <si>
    <t>D+M zřízecení čerpací jímky PE trouba DN 600, dl. 500 mm</t>
  </si>
  <si>
    <t>-1420672424</t>
  </si>
  <si>
    <t>V ceně položky:</t>
  </si>
  <si>
    <t>- výkop, svislé přemístění, naložení, vodorovné přemístění</t>
  </si>
  <si>
    <t xml:space="preserve">  složení, poplatek</t>
  </si>
  <si>
    <t>- dodávka a osazení  PE trouba DN 600 dl. 500 mm</t>
  </si>
  <si>
    <t>- obsyp kolem skruže štěrkodrtí</t>
  </si>
  <si>
    <t>- po skončení práce vyplění betonem C 16/20</t>
  </si>
  <si>
    <t>212755214</t>
  </si>
  <si>
    <t>Trativody z drenážních trubek plastových flexibilních D 100 mm bez lože</t>
  </si>
  <si>
    <t>-801946070</t>
  </si>
  <si>
    <t>6,5+4,2</t>
  </si>
  <si>
    <t>211531111</t>
  </si>
  <si>
    <t>Výplň odvodňovacích žeber nebo trativodů kamenivem hrubým drceným frakce 16 až 63 mm</t>
  </si>
  <si>
    <t>460235609</t>
  </si>
  <si>
    <t>0,2*6,58*4,98</t>
  </si>
  <si>
    <t>-1462713465</t>
  </si>
  <si>
    <t>6,554</t>
  </si>
  <si>
    <t>1832304921</t>
  </si>
  <si>
    <t>213141111</t>
  </si>
  <si>
    <t>Zřízení vrstvy z geotextilie v rovině nebo ve sklonu do 1:5 š do 3 m</t>
  </si>
  <si>
    <t>-1556913008</t>
  </si>
  <si>
    <t>0,2*(4,98+6,58+4,98+6,58)</t>
  </si>
  <si>
    <t>(4,98*6,58)*2</t>
  </si>
  <si>
    <t>69311081</t>
  </si>
  <si>
    <t>geotextilie netkaná separační, ochranná, filtrační, drenážní PES 300g/m2</t>
  </si>
  <si>
    <t>2091886770</t>
  </si>
  <si>
    <t>70,161*1,15</t>
  </si>
  <si>
    <t>32403801</t>
  </si>
  <si>
    <t>D+M železobetonového dna o rozměru 2400 x 3800 x 2380 mm, tlouštka stěny 140 mm, beton C 30/37 - XC4, XF3, XA1</t>
  </si>
  <si>
    <t>268855146</t>
  </si>
  <si>
    <t>v ceně položky</t>
  </si>
  <si>
    <t>- statický návrh výztuže</t>
  </si>
  <si>
    <t xml:space="preserve">  včetně vynechání výztuže v místě průchodu potrubí DN 250 stěnou</t>
  </si>
  <si>
    <t>- zhotovení nádrže včetně potřebného materiálu a souvisejích úkonů</t>
  </si>
  <si>
    <t>- manipulace na místě zhotovení</t>
  </si>
  <si>
    <t xml:space="preserve">- manipulace na místo stavby včetně případné úpravy </t>
  </si>
  <si>
    <t xml:space="preserve"> přístupové cesty na místo stavby</t>
  </si>
  <si>
    <t>- osazení</t>
  </si>
  <si>
    <t>viz. výkres D .1.4.1</t>
  </si>
  <si>
    <t>3243902</t>
  </si>
  <si>
    <t xml:space="preserve">D+M železobetonové stopní desky 2680 x 4080 x 250 s dvěmy otvory 900 x 700 m, plus dva vstupní komínky výšky 450 mm, beton C 30/37 - XC4, XF3, XA1 </t>
  </si>
  <si>
    <t>1163599007</t>
  </si>
  <si>
    <t>- statiský návrh výstuže</t>
  </si>
  <si>
    <t>451541111</t>
  </si>
  <si>
    <t>Lože pod potrubí otevřený výkop ze štěrkodrtě</t>
  </si>
  <si>
    <t>1148423614</t>
  </si>
  <si>
    <t>0,1*6,58*4,98</t>
  </si>
  <si>
    <t>570366608</t>
  </si>
  <si>
    <t>3,277</t>
  </si>
  <si>
    <t>981834373</t>
  </si>
  <si>
    <t>452311121</t>
  </si>
  <si>
    <t>Podkladní desky z betonu prostého bez zvýšených nároků na prostředí tř. C 8/10 otevřený výkop</t>
  </si>
  <si>
    <t>-1538304854</t>
  </si>
  <si>
    <t>vyrovnávací potěr</t>
  </si>
  <si>
    <t>0,05*(0,14+3,8+0,14)*(0,14+2,4+0,14)</t>
  </si>
  <si>
    <t>452321151</t>
  </si>
  <si>
    <t>Podkladní desky ze ŽB bez zvýšených nároků na prostředí tř. C 20/25 otevřený výkop</t>
  </si>
  <si>
    <t>-1002352045</t>
  </si>
  <si>
    <t>0,1*(0,14+3,8+0,14)*(0,14+2,4+0,14)</t>
  </si>
  <si>
    <t>452351111</t>
  </si>
  <si>
    <t>Bednění podkladních desek nebo sedlového lože pod potrubí, stoky a drobné objekty otevřený výkop zřízení</t>
  </si>
  <si>
    <t>1854021352</t>
  </si>
  <si>
    <t>0,1*(0,14+3,8+0,14)*2</t>
  </si>
  <si>
    <t>0,1*(0,14+2,4+0,14)*2</t>
  </si>
  <si>
    <t>452351112</t>
  </si>
  <si>
    <t>Bednění podkladních desek nebo sedlového lože pod potrubí, stoky a drobné objekty otevřený výkop odstranění</t>
  </si>
  <si>
    <t>279390098</t>
  </si>
  <si>
    <t>1,352</t>
  </si>
  <si>
    <t>452368211</t>
  </si>
  <si>
    <t>Výztuž podkladních desek nebo bloků nebo pražců otevřený výkop ze svařovaných sítí Kari</t>
  </si>
  <si>
    <t>-1442056113</t>
  </si>
  <si>
    <t>(0,12+3,8+0,12)*(0,12+2,4+0,12)*4,44/1000</t>
  </si>
  <si>
    <t>581131115</t>
  </si>
  <si>
    <t>Kryt cementobetonový vozovek skupiny CB I tl 200 mm</t>
  </si>
  <si>
    <t>-289450108</t>
  </si>
  <si>
    <t>(0,3+1,35+0,3)*(0,3+1,15+0,3)*2</t>
  </si>
  <si>
    <t>-1,3*1,3*2</t>
  </si>
  <si>
    <t>596811120</t>
  </si>
  <si>
    <t>Kladení betonové dlažby komunikací pro pěší do lože z kameniva velikosti do 0,09 m2 pl do 50 m2</t>
  </si>
  <si>
    <t>1220719800</t>
  </si>
  <si>
    <t>3,445</t>
  </si>
  <si>
    <t>59248005</t>
  </si>
  <si>
    <t>dlažba chodníková betonová 300x300mm tl 50mm přírodní</t>
  </si>
  <si>
    <t>500477845</t>
  </si>
  <si>
    <t>3,445*1,01</t>
  </si>
  <si>
    <t>Úpravy povrchů, podlahy a osazování výplní</t>
  </si>
  <si>
    <t>631311135</t>
  </si>
  <si>
    <t>Mazanina tl přes 120 do 240 mm z betonu prostého bez zvýšených nároků na prostředí tř. C 20/25</t>
  </si>
  <si>
    <t>-707558183</t>
  </si>
  <si>
    <t>SH/1</t>
  </si>
  <si>
    <t>((0,185+0,205)/2)*3,8*2,4</t>
  </si>
  <si>
    <t>631319013</t>
  </si>
  <si>
    <t>Příplatek k mazanině tl přes 120 do 240 mm za přehlazení povrchu</t>
  </si>
  <si>
    <t>180684775</t>
  </si>
  <si>
    <t>1,778</t>
  </si>
  <si>
    <t>631319175</t>
  </si>
  <si>
    <t>Příplatek k mazanině tl přes 120 do 240 mm za stržení povrchu spodní vrstvy před vložením výztuže</t>
  </si>
  <si>
    <t>-1888980043</t>
  </si>
  <si>
    <t>631319185</t>
  </si>
  <si>
    <t>Příplatek k mazanině tl přes 120 do 240 mm za sklon přes 15 do 35°</t>
  </si>
  <si>
    <t>-1398412264</t>
  </si>
  <si>
    <t>631362021</t>
  </si>
  <si>
    <t>Výztuž mazanin svařovanými sítěmi Kari</t>
  </si>
  <si>
    <t>-2103447385</t>
  </si>
  <si>
    <t>3,8*2,4*2,1/1000</t>
  </si>
  <si>
    <t>631351111</t>
  </si>
  <si>
    <t>Zřízení bednění otvorů a prostupů v podlahách</t>
  </si>
  <si>
    <t>-162271380</t>
  </si>
  <si>
    <t>jímka uvnitř podlahy</t>
  </si>
  <si>
    <t>0,2*0,5*(4)</t>
  </si>
  <si>
    <t>631351112</t>
  </si>
  <si>
    <t>Odstranění bednění otvorů a prostupů v podlahách</t>
  </si>
  <si>
    <t>-473502133</t>
  </si>
  <si>
    <t>0,4</t>
  </si>
  <si>
    <t>632450124</t>
  </si>
  <si>
    <t>Vyrovnávací cementový potěr tl přes 40 do 50 mm ze suchých směsí provedený v pásu</t>
  </si>
  <si>
    <t>1299157811</t>
  </si>
  <si>
    <t>SH/2</t>
  </si>
  <si>
    <t>ochranná mazanina na stropní desce</t>
  </si>
  <si>
    <t>4,08*2,68</t>
  </si>
  <si>
    <t>81235201</t>
  </si>
  <si>
    <t>D+M těsnící objímky (límce) pro potrubí DN 250, přes železobetonovou zed tl. 140 mm, včetně vyvrtání otvoru přes ŽB stěnu a všech souvisejích činností a poplatku</t>
  </si>
  <si>
    <t>1996738011</t>
  </si>
  <si>
    <t>998144471</t>
  </si>
  <si>
    <t>Přesun hmot pro montované betonové nádrže, jímky a zásobníky v do 25 m</t>
  </si>
  <si>
    <t>1277651918</t>
  </si>
  <si>
    <t>PSV</t>
  </si>
  <si>
    <t>Práce a dodávky PSV</t>
  </si>
  <si>
    <t>711</t>
  </si>
  <si>
    <t>Izolace proti vodě, vlhkosti a plynům</t>
  </si>
  <si>
    <t>711461103</t>
  </si>
  <si>
    <t>Provedení izolace proti tlakové vodě vodorovné fólií přilepenou v plné ploše</t>
  </si>
  <si>
    <t>53117162</t>
  </si>
  <si>
    <t>strop šachty</t>
  </si>
  <si>
    <t>711462103</t>
  </si>
  <si>
    <t>Provedení izolace proti tlakové vodě svislé fólií přilepenou v plné ploše</t>
  </si>
  <si>
    <t>385929118</t>
  </si>
  <si>
    <t>vstupní komín</t>
  </si>
  <si>
    <t>0,6*(1,3+1,1+1,3+1)*2</t>
  </si>
  <si>
    <t>protažení na stěnu</t>
  </si>
  <si>
    <t>0,6*(4,08+2,68+4,08+2,68)</t>
  </si>
  <si>
    <t>28329019</t>
  </si>
  <si>
    <t>fólie hydroizolační TPO (FPO) pro jímky, kanály a otevřené nádrže na pitnou vodu tl 1,5mm</t>
  </si>
  <si>
    <t>1908951610</t>
  </si>
  <si>
    <t>10,934*1,15</t>
  </si>
  <si>
    <t>13,752*1,2</t>
  </si>
  <si>
    <t>29,076*1,1655 'Přepočtené koeficientem množství</t>
  </si>
  <si>
    <t>711491171</t>
  </si>
  <si>
    <t>Provedení doplňků izolace proti vodě na vodorovné ploše z textilií vrstva podkladní</t>
  </si>
  <si>
    <t>-1990215041</t>
  </si>
  <si>
    <t>711491172</t>
  </si>
  <si>
    <t>Provedení doplňků izolace proti vodě na vodorovné ploše z textilií vrstva ochranná</t>
  </si>
  <si>
    <t>820254247</t>
  </si>
  <si>
    <t>strop</t>
  </si>
  <si>
    <t>druhá vrsvtava grámáž 500 g/m2</t>
  </si>
  <si>
    <t>10,934</t>
  </si>
  <si>
    <t>711491272</t>
  </si>
  <si>
    <t>Provedení doplňků izolace proti vodě na ploše svislé z textilií vrstva ochranná</t>
  </si>
  <si>
    <t>1418015477</t>
  </si>
  <si>
    <t>-1722188004</t>
  </si>
  <si>
    <t>10,34*1,15</t>
  </si>
  <si>
    <t>23,782*1,05 'Přepočtené koeficientem množství</t>
  </si>
  <si>
    <t>69311088</t>
  </si>
  <si>
    <t>geotextilie netkaná separační, ochranná, filtrační, drenážní PES 500g/m2</t>
  </si>
  <si>
    <t>559309862</t>
  </si>
  <si>
    <t>13,752*1,15</t>
  </si>
  <si>
    <t>711161173</t>
  </si>
  <si>
    <t>Provedení izolace proti zemní vlhkosti vodorovné z nopové fólie</t>
  </si>
  <si>
    <t>-2060444893</t>
  </si>
  <si>
    <t>711161273</t>
  </si>
  <si>
    <t>Provedení izolace proti zemní vlhkosti svislé z nopové fólie</t>
  </si>
  <si>
    <t>-45848773</t>
  </si>
  <si>
    <t>28323005</t>
  </si>
  <si>
    <t>fólie profilovaná (nopová) drenážní HDPE s výškou nopů 8mm</t>
  </si>
  <si>
    <t>1350719445</t>
  </si>
  <si>
    <t>28,389*1,1655 'Přepočtené koeficientem množství</t>
  </si>
  <si>
    <t>711161383</t>
  </si>
  <si>
    <t>Izolace proti zemní vlhkosti nopovou fólií ukončení horní lištou</t>
  </si>
  <si>
    <t>-1947352786</t>
  </si>
  <si>
    <t>(1,3+1,1+1,3+1,1)*2</t>
  </si>
  <si>
    <t>(4,08+2,68+4,08+2,68)*1</t>
  </si>
  <si>
    <t>711161389</t>
  </si>
  <si>
    <t>Izolace proti zemní vlhkosti nopovou fólií utěsnění spár tmelem elastickým</t>
  </si>
  <si>
    <t>-1691873692</t>
  </si>
  <si>
    <t>(4,08+2,68+4,08+2,68)*2</t>
  </si>
  <si>
    <t>998711121</t>
  </si>
  <si>
    <t>Přesun hmot tonážní pro izolace proti vodě, vlhkosti a plynům ruční v objektech v do 6 m</t>
  </si>
  <si>
    <t>-860089558</t>
  </si>
  <si>
    <t>713</t>
  </si>
  <si>
    <t>Izolace tepelné</t>
  </si>
  <si>
    <t>783501431R</t>
  </si>
  <si>
    <t>Ometení podkladu ve  sklonu přes 60°</t>
  </si>
  <si>
    <t>1136625473</t>
  </si>
  <si>
    <t>13,752</t>
  </si>
  <si>
    <t>713131141</t>
  </si>
  <si>
    <t>Montáž izolace tepelné stěn lepením celoplošně rohoží, pásů, dílců, desek</t>
  </si>
  <si>
    <t>2072412328</t>
  </si>
  <si>
    <t>SV/1</t>
  </si>
  <si>
    <t>BCL.0001339.URS</t>
  </si>
  <si>
    <t>deska z extrudovaného polystyrénu XPS 300 SF 50mm</t>
  </si>
  <si>
    <t>1549034827</t>
  </si>
  <si>
    <t>13,752*1,05</t>
  </si>
  <si>
    <t>998713101</t>
  </si>
  <si>
    <t>Přesun hmot tonážní pro izolace tepelné v objektech v do 6 m</t>
  </si>
  <si>
    <t>1954916271</t>
  </si>
  <si>
    <t>767</t>
  </si>
  <si>
    <t>Konstrukce zámečnické</t>
  </si>
  <si>
    <t>20241201</t>
  </si>
  <si>
    <t>D+M 1/Z   otevíravý deštový poklop s vyvýšeným rámem (přísazeným shora na zhlaví vstupního komínku), pro otvor o světlé velikosti 900/700 mm - ze sklomaninátového kompozitu</t>
  </si>
  <si>
    <t>-1069213604</t>
  </si>
  <si>
    <t xml:space="preserve">- otevíravý kryt bude s protiskluzovou úpravou na horním líce, s </t>
  </si>
  <si>
    <t xml:space="preserve"> větracím komínkem, s manipulačním madlem, k rámu bude</t>
  </si>
  <si>
    <t xml:space="preserve"> připevněn dvěma otočnými panty</t>
  </si>
  <si>
    <t>- obvodový rám podmelit silikonovým tmelem, a kotvit do horního</t>
  </si>
  <si>
    <t xml:space="preserve"> lice betonové konstrukce pomocí chemických kotev M 10 z nerezové </t>
  </si>
  <si>
    <t xml:space="preserve"> oceli</t>
  </si>
  <si>
    <t xml:space="preserve">- s rámem bude kryt spojem otočnými závěsy a táhlem kombinovaným </t>
  </si>
  <si>
    <t xml:space="preserve">  se vzpěrou pro zajištění krytu v otevřené poloze (pod úhlem 125 st)</t>
  </si>
  <si>
    <t>- uzavrený kryt bude v rámu uzamykatelný jazýčkovým zámkem</t>
  </si>
  <si>
    <t xml:space="preserve">  do ventkovního prostředí ovládaný šestihranem</t>
  </si>
  <si>
    <t>- nosnost min. 3,5 kN/m2, max. průhyb nesmí být větší než 10 mm nebo</t>
  </si>
  <si>
    <t xml:space="preserve">  než 1/200 rozpětí</t>
  </si>
  <si>
    <t xml:space="preserve">- kovové prvky zhotovit z nerezové austenické oceli min. jakosti </t>
  </si>
  <si>
    <t xml:space="preserve"> X5CrNi 18-10 (1.4301) dle EN 10088-1</t>
  </si>
  <si>
    <t>- barva šedá</t>
  </si>
  <si>
    <t>vykresleno  příloha D.1.4.2</t>
  </si>
  <si>
    <t>20241202</t>
  </si>
  <si>
    <t>D+M  2/Z  žebřík pro pevné zabudování včetně dvojice zasouvacích madel - svařít z nerezové oceli</t>
  </si>
  <si>
    <t>-350576818</t>
  </si>
  <si>
    <t xml:space="preserve"> -- výstupní výška žebříku 2800 mm</t>
  </si>
  <si>
    <t>- příčle žebříku proskluzné bezpečnostní</t>
  </si>
  <si>
    <t>- součástí žebříku bude i dvojce madel pro boční</t>
  </si>
  <si>
    <t xml:space="preserve">  výstup, zasouvacíh pod úroveň poklopu - výška</t>
  </si>
  <si>
    <t xml:space="preserve">  výsunutých madel na výstupní úroveň žebříku 1,1 ,</t>
  </si>
  <si>
    <t>- materiál nerezové austentická ocel jakost X2CrNiMo</t>
  </si>
  <si>
    <t xml:space="preserve"> 17 - 12 - 2 (1.4404) dle EN 10088 - 1</t>
  </si>
  <si>
    <t>- žebřík musí vyhovovat ČSN 75 0748 - žebříky pevně</t>
  </si>
  <si>
    <t xml:space="preserve">  zabudované v objektech vodovodu a kanalizací</t>
  </si>
  <si>
    <t>- do líce betonové stěny kotvit pomocí nerezových lepených</t>
  </si>
  <si>
    <t xml:space="preserve"> kotev M 12 (např. Hilti HIT-V-R   M 12x  110/28 + HIT - HY 200-A)</t>
  </si>
  <si>
    <t xml:space="preserve">-- dvojice výsuvný madel pro boční vástup ze žebříká </t>
  </si>
  <si>
    <t>- materiál nerezová austentická ocel min. jakosti X2CrNiMo (1.4404)</t>
  </si>
  <si>
    <t xml:space="preserve"> dle EN 10088-1</t>
  </si>
  <si>
    <t>- madla musí vyhovat ČSN 75 0748 - žebříky pevně zabudované</t>
  </si>
  <si>
    <t xml:space="preserve"> v objektech vodovodů a kanalizace</t>
  </si>
  <si>
    <t>- do betonové konstrukce kotvit pomovcí nerezových lepených kotev</t>
  </si>
  <si>
    <t>- jeden komplet madla se skládá vždy z pravé a levé poloviny, které</t>
  </si>
  <si>
    <t xml:space="preserve">  jsou navájem symetrické podle osy žebříku</t>
  </si>
  <si>
    <t>vykresleno viz. příloha D.1.4.2</t>
  </si>
  <si>
    <t>20241203</t>
  </si>
  <si>
    <t>D+M 3/Z odnímatelný kryt z podlahových roštů na čerpací jímkou, pro otvor o světlých rozměrech 500 / 500 mm - ze sklominátového kompozitu</t>
  </si>
  <si>
    <t>858516661</t>
  </si>
  <si>
    <t xml:space="preserve">- nosnost min. 3,5 kN/m2, maximální průhyb nesmí být </t>
  </si>
  <si>
    <t xml:space="preserve">  větší ne 10 mm nebo než 1/200 rozpětí</t>
  </si>
  <si>
    <t>- rám kotvit do svislého líce ŽB stěny a podlahy</t>
  </si>
  <si>
    <t>- kompozitní podlahový rošt s protiskluznou úpravou</t>
  </si>
  <si>
    <t>- veškeré kovové provky zhotovit z nerezové austenitické</t>
  </si>
  <si>
    <t xml:space="preserve">  oceli jakosti X2CrNiMo 17 - 12 -1 (1.4404) dle EN 10088-1</t>
  </si>
  <si>
    <t>viz. příloha D.1.4.2</t>
  </si>
  <si>
    <t>771</t>
  </si>
  <si>
    <t>Podlahy z dlaždic</t>
  </si>
  <si>
    <t>771111011</t>
  </si>
  <si>
    <t>Vysátí podkladu před pokládkou dlažby</t>
  </si>
  <si>
    <t>-1761016092</t>
  </si>
  <si>
    <t>3,8*2,4</t>
  </si>
  <si>
    <t>771121011</t>
  </si>
  <si>
    <t>Nátěr penetrační na podlahu</t>
  </si>
  <si>
    <t>-1402046391</t>
  </si>
  <si>
    <t>9,12</t>
  </si>
  <si>
    <t>0,1*(3,8+2,4+3,8+2,4)</t>
  </si>
  <si>
    <t>771474413</t>
  </si>
  <si>
    <t>Montáž soklů z dlaždic keramických rovných lepených disperzním lepidlem v přes 90 do 120 mm</t>
  </si>
  <si>
    <t>-264504595</t>
  </si>
  <si>
    <t>3,8+2,4+3,8+2,4</t>
  </si>
  <si>
    <t>59761187</t>
  </si>
  <si>
    <t>sokl keramický mrazuvzdorný povrch hladký/lapovaný tl do 10mm výšky přes 90 do 120mm</t>
  </si>
  <si>
    <t>1629244200</t>
  </si>
  <si>
    <t>12,4*1,1</t>
  </si>
  <si>
    <t>771575416</t>
  </si>
  <si>
    <t>Montáž podlah keramických hladkých lepených disperzním lepidlem přes 9 do 12 ks/m2</t>
  </si>
  <si>
    <t>-2077189638</t>
  </si>
  <si>
    <t>59761120</t>
  </si>
  <si>
    <t>dlažba keramická slinutá mrazuvzdorná R9/A povrch reliéfní/matný tl do 10mm přes 9 do 12ks/m2</t>
  </si>
  <si>
    <t>878512100</t>
  </si>
  <si>
    <t>9,12*1,1</t>
  </si>
  <si>
    <t>998771101</t>
  </si>
  <si>
    <t>Přesun hmot tonážní pro podlahy z dlaždic v objektech v do 6 m</t>
  </si>
  <si>
    <t>-920075237</t>
  </si>
  <si>
    <t>SO 900 - Ostatní rozpočtové náklady</t>
  </si>
  <si>
    <t>900600002</t>
  </si>
  <si>
    <t>Poplatky a náklady na zařízení staveniště</t>
  </si>
  <si>
    <t>782045276</t>
  </si>
  <si>
    <t>900600004</t>
  </si>
  <si>
    <t>Zřízení a údržba dopr. značení po dobu výstavby, vrácení do pův. stavu</t>
  </si>
  <si>
    <t>475382610</t>
  </si>
  <si>
    <t>900600014</t>
  </si>
  <si>
    <t>Provedení veškerých zkoušek prokazující kvalitu díla např. zkoušky zhutnění</t>
  </si>
  <si>
    <t>-52536496</t>
  </si>
  <si>
    <t>900600016</t>
  </si>
  <si>
    <t>Zpracování dokumentace skutečného provedení stavby</t>
  </si>
  <si>
    <t>-2067862328</t>
  </si>
  <si>
    <t>900600019</t>
  </si>
  <si>
    <t>Zpracování geodet. zaměření DSPS pro GIS a MMB OTS</t>
  </si>
  <si>
    <t>-1153802617</t>
  </si>
  <si>
    <t>900600023</t>
  </si>
  <si>
    <t>Uvedení do původního stavu dotčených ploch stavbou</t>
  </si>
  <si>
    <t>1586942246</t>
  </si>
  <si>
    <t>900600026</t>
  </si>
  <si>
    <t>Provedení komplex. zkoušek technologie (markery)</t>
  </si>
  <si>
    <t>947875790</t>
  </si>
  <si>
    <t>900600029</t>
  </si>
  <si>
    <t>Zajištění vytyčení podzemních sítí dotčených stavbou</t>
  </si>
  <si>
    <t>52613516</t>
  </si>
  <si>
    <t>900600032</t>
  </si>
  <si>
    <t>Vícetisky projektové dokumentace pro potřeby dodavatele stavby</t>
  </si>
  <si>
    <t>-2005171005</t>
  </si>
  <si>
    <t>900600035</t>
  </si>
  <si>
    <t>Zřízení, odstranění těžkého přemostění včeně všech souvisejích prací</t>
  </si>
  <si>
    <t>-103986942</t>
  </si>
  <si>
    <t>900600111</t>
  </si>
  <si>
    <t>Ošetření kořenového systému</t>
  </si>
  <si>
    <t>-1870418594</t>
  </si>
  <si>
    <t>"a) Práce v kořenovém prostoru stromu budou prováděny ručně"</t>
  </si>
  <si>
    <t>"b) Kořeny do prměru 30mm lze přerušit hladkým řezem u kořenů"</t>
  </si>
  <si>
    <t>"do průměru 50mm bude provedeno individuální posouzení odborným pracovníkem"</t>
  </si>
  <si>
    <t>"Kořeny o průměru větším jak 50mm budou zachovány"</t>
  </si>
  <si>
    <t>"c) zachované kořeny je nutné chráničt proti vysychání a účinkům mrazu"</t>
  </si>
  <si>
    <t>"ochrana může být provedena např. zakrytím pravidelně vlhčenou textilií"</t>
  </si>
  <si>
    <t>900600112</t>
  </si>
  <si>
    <t>Ochrana stromů bednění - zřízení, odstranění</t>
  </si>
  <si>
    <t>-418765664</t>
  </si>
  <si>
    <t>900600113</t>
  </si>
  <si>
    <t>Odborné ořezaní větví brávnících prováděných prácech, manipulace, poplatek za likvidaci + projednání</t>
  </si>
  <si>
    <t>2121836423</t>
  </si>
  <si>
    <t>900600143</t>
  </si>
  <si>
    <t>Provedení veškerých zkoušek prokazující kvalitu díla SO 331 TLAKOVÁ ZKOUŠKA A DESINFEKCE -  ŘAD A</t>
  </si>
  <si>
    <t>1126648066</t>
  </si>
  <si>
    <t>900600144</t>
  </si>
  <si>
    <t>Provedení veškerých zkoušek prokazující kvalitu díla SO 331 TLAKOVÁ ZKOUŠKA A DESINFEKCE -  vodovodní přípojka</t>
  </si>
  <si>
    <t>379507651</t>
  </si>
  <si>
    <t>900600145</t>
  </si>
  <si>
    <t>Provedení veškerých zkoušek prokazující kvalitu díla SO 332  TLAKOVÁ ZKOUŠKA A DESINFEKCE -  ŘAD B</t>
  </si>
  <si>
    <t>1891113006</t>
  </si>
  <si>
    <t>900600146</t>
  </si>
  <si>
    <t>Provedení veškerých zkoušek prokazující kvalitu díla SO 332 TLAKOVÁ ZKOUŠKA A DESINFEKCE -  ŘAD C</t>
  </si>
  <si>
    <t>-522862334</t>
  </si>
  <si>
    <t>900600147</t>
  </si>
  <si>
    <t>Provedení veškerých zkoušek prokazující kvalitu díla SO 332 TLAKOVÁ ZKOUŠKA A DESINFEKCE -  náhradní zásobování vodou</t>
  </si>
  <si>
    <t>-1524090901</t>
  </si>
  <si>
    <t>900600148</t>
  </si>
  <si>
    <t>Provedení veškerých zkoušek prokazující kvalitu díla PS 342 TLAKOVÁ ZKOUŠKA A DESINFEKCE</t>
  </si>
  <si>
    <t>-537668410</t>
  </si>
  <si>
    <t>900600203</t>
  </si>
  <si>
    <t>Provedení pasportizace objektů, oplocení dotčených stavbou</t>
  </si>
  <si>
    <t>-211830852</t>
  </si>
  <si>
    <t>"před zahájením stavby provedené soudním znalcem z oboru"</t>
  </si>
  <si>
    <t>"Předání"</t>
  </si>
  <si>
    <t>"2x....v tištěné podobě"</t>
  </si>
  <si>
    <t>"2x....v digitální podobě"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</si>
</sst>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topLeftCell="A79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9" t="s">
        <v>5</v>
      </c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33" t="s">
        <v>14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R5" s="21"/>
      <c r="BE5" s="230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35" t="s">
        <v>17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R6" s="21"/>
      <c r="BE6" s="231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31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/>
      <c r="AR8" s="21"/>
      <c r="BE8" s="231"/>
      <c r="BS8" s="18" t="s">
        <v>6</v>
      </c>
    </row>
    <row r="9" spans="1:74" s="1" customFormat="1" ht="14.45" customHeight="1">
      <c r="B9" s="21"/>
      <c r="AR9" s="21"/>
      <c r="BE9" s="231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31"/>
      <c r="BS10" s="18" t="s">
        <v>6</v>
      </c>
    </row>
    <row r="11" spans="1:74" s="1" customFormat="1" ht="18.399999999999999" customHeight="1">
      <c r="B11" s="21"/>
      <c r="E11" s="26" t="s">
        <v>21</v>
      </c>
      <c r="AK11" s="28" t="s">
        <v>25</v>
      </c>
      <c r="AN11" s="26" t="s">
        <v>1</v>
      </c>
      <c r="AR11" s="21"/>
      <c r="BE11" s="231"/>
      <c r="BS11" s="18" t="s">
        <v>6</v>
      </c>
    </row>
    <row r="12" spans="1:74" s="1" customFormat="1" ht="6.95" customHeight="1">
      <c r="B12" s="21"/>
      <c r="AR12" s="21"/>
      <c r="BE12" s="231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24</v>
      </c>
      <c r="AN13" s="30" t="s">
        <v>27</v>
      </c>
      <c r="AR13" s="21"/>
      <c r="BE13" s="231"/>
      <c r="BS13" s="18" t="s">
        <v>6</v>
      </c>
    </row>
    <row r="14" spans="1:74" ht="12.75">
      <c r="B14" s="21"/>
      <c r="E14" s="236" t="s">
        <v>27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8" t="s">
        <v>25</v>
      </c>
      <c r="AN14" s="30" t="s">
        <v>27</v>
      </c>
      <c r="AR14" s="21"/>
      <c r="BE14" s="231"/>
      <c r="BS14" s="18" t="s">
        <v>6</v>
      </c>
    </row>
    <row r="15" spans="1:74" s="1" customFormat="1" ht="6.95" customHeight="1">
      <c r="B15" s="21"/>
      <c r="AR15" s="21"/>
      <c r="BE15" s="231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24</v>
      </c>
      <c r="AN16" s="26" t="s">
        <v>1</v>
      </c>
      <c r="AR16" s="21"/>
      <c r="BE16" s="231"/>
      <c r="BS16" s="18" t="s">
        <v>3</v>
      </c>
    </row>
    <row r="17" spans="1:71" s="1" customFormat="1" ht="18.399999999999999" customHeight="1">
      <c r="B17" s="21"/>
      <c r="E17" s="26" t="s">
        <v>21</v>
      </c>
      <c r="AK17" s="28" t="s">
        <v>25</v>
      </c>
      <c r="AN17" s="26" t="s">
        <v>1</v>
      </c>
      <c r="AR17" s="21"/>
      <c r="BE17" s="231"/>
      <c r="BS17" s="18" t="s">
        <v>29</v>
      </c>
    </row>
    <row r="18" spans="1:71" s="1" customFormat="1" ht="6.95" customHeight="1">
      <c r="B18" s="21"/>
      <c r="AR18" s="21"/>
      <c r="BE18" s="231"/>
      <c r="BS18" s="18" t="s">
        <v>30</v>
      </c>
    </row>
    <row r="19" spans="1:71" s="1" customFormat="1" ht="12" customHeight="1">
      <c r="B19" s="21"/>
      <c r="D19" s="28" t="s">
        <v>31</v>
      </c>
      <c r="AK19" s="28" t="s">
        <v>24</v>
      </c>
      <c r="AN19" s="26" t="s">
        <v>1</v>
      </c>
      <c r="AR19" s="21"/>
      <c r="BE19" s="231"/>
      <c r="BS19" s="18" t="s">
        <v>30</v>
      </c>
    </row>
    <row r="20" spans="1:71" s="1" customFormat="1" ht="18.399999999999999" customHeight="1">
      <c r="B20" s="21"/>
      <c r="E20" s="26" t="s">
        <v>21</v>
      </c>
      <c r="AK20" s="28" t="s">
        <v>25</v>
      </c>
      <c r="AN20" s="26" t="s">
        <v>1</v>
      </c>
      <c r="AR20" s="21"/>
      <c r="BE20" s="231"/>
      <c r="BS20" s="18" t="s">
        <v>29</v>
      </c>
    </row>
    <row r="21" spans="1:71" s="1" customFormat="1" ht="6.95" customHeight="1">
      <c r="B21" s="21"/>
      <c r="AR21" s="21"/>
      <c r="BE21" s="231"/>
    </row>
    <row r="22" spans="1:71" s="1" customFormat="1" ht="12" customHeight="1">
      <c r="B22" s="21"/>
      <c r="D22" s="28" t="s">
        <v>32</v>
      </c>
      <c r="AR22" s="21"/>
      <c r="BE22" s="231"/>
    </row>
    <row r="23" spans="1:71" s="1" customFormat="1" ht="16.5" customHeight="1">
      <c r="B23" s="21"/>
      <c r="E23" s="238" t="s">
        <v>1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R23" s="21"/>
      <c r="BE23" s="231"/>
    </row>
    <row r="24" spans="1:71" s="1" customFormat="1" ht="6.95" customHeight="1">
      <c r="B24" s="21"/>
      <c r="AR24" s="21"/>
      <c r="BE24" s="231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31"/>
    </row>
    <row r="26" spans="1:71" s="2" customFormat="1" ht="25.9" customHeight="1">
      <c r="A26" s="33"/>
      <c r="B26" s="34"/>
      <c r="C26" s="33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9">
        <f>ROUND(AG94,0)</f>
        <v>0</v>
      </c>
      <c r="AL26" s="240"/>
      <c r="AM26" s="240"/>
      <c r="AN26" s="240"/>
      <c r="AO26" s="240"/>
      <c r="AP26" s="33"/>
      <c r="AQ26" s="33"/>
      <c r="AR26" s="34"/>
      <c r="BE26" s="231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31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41" t="s">
        <v>34</v>
      </c>
      <c r="M28" s="241"/>
      <c r="N28" s="241"/>
      <c r="O28" s="241"/>
      <c r="P28" s="241"/>
      <c r="Q28" s="33"/>
      <c r="R28" s="33"/>
      <c r="S28" s="33"/>
      <c r="T28" s="33"/>
      <c r="U28" s="33"/>
      <c r="V28" s="33"/>
      <c r="W28" s="241" t="s">
        <v>35</v>
      </c>
      <c r="X28" s="241"/>
      <c r="Y28" s="241"/>
      <c r="Z28" s="241"/>
      <c r="AA28" s="241"/>
      <c r="AB28" s="241"/>
      <c r="AC28" s="241"/>
      <c r="AD28" s="241"/>
      <c r="AE28" s="241"/>
      <c r="AF28" s="33"/>
      <c r="AG28" s="33"/>
      <c r="AH28" s="33"/>
      <c r="AI28" s="33"/>
      <c r="AJ28" s="33"/>
      <c r="AK28" s="241" t="s">
        <v>36</v>
      </c>
      <c r="AL28" s="241"/>
      <c r="AM28" s="241"/>
      <c r="AN28" s="241"/>
      <c r="AO28" s="241"/>
      <c r="AP28" s="33"/>
      <c r="AQ28" s="33"/>
      <c r="AR28" s="34"/>
      <c r="BE28" s="231"/>
    </row>
    <row r="29" spans="1:71" s="3" customFormat="1" ht="14.45" customHeight="1">
      <c r="B29" s="38"/>
      <c r="D29" s="28" t="s">
        <v>37</v>
      </c>
      <c r="F29" s="28" t="s">
        <v>38</v>
      </c>
      <c r="L29" s="244">
        <v>0.21</v>
      </c>
      <c r="M29" s="243"/>
      <c r="N29" s="243"/>
      <c r="O29" s="243"/>
      <c r="P29" s="243"/>
      <c r="W29" s="242">
        <f>ROUND(AZ94, 0)</f>
        <v>0</v>
      </c>
      <c r="X29" s="243"/>
      <c r="Y29" s="243"/>
      <c r="Z29" s="243"/>
      <c r="AA29" s="243"/>
      <c r="AB29" s="243"/>
      <c r="AC29" s="243"/>
      <c r="AD29" s="243"/>
      <c r="AE29" s="243"/>
      <c r="AK29" s="242">
        <f>ROUND(AV94, 0)</f>
        <v>0</v>
      </c>
      <c r="AL29" s="243"/>
      <c r="AM29" s="243"/>
      <c r="AN29" s="243"/>
      <c r="AO29" s="243"/>
      <c r="AR29" s="38"/>
      <c r="BE29" s="232"/>
    </row>
    <row r="30" spans="1:71" s="3" customFormat="1" ht="14.45" customHeight="1">
      <c r="B30" s="38"/>
      <c r="F30" s="28" t="s">
        <v>39</v>
      </c>
      <c r="L30" s="244">
        <v>0.12</v>
      </c>
      <c r="M30" s="243"/>
      <c r="N30" s="243"/>
      <c r="O30" s="243"/>
      <c r="P30" s="243"/>
      <c r="W30" s="242">
        <f>ROUND(BA94, 0)</f>
        <v>0</v>
      </c>
      <c r="X30" s="243"/>
      <c r="Y30" s="243"/>
      <c r="Z30" s="243"/>
      <c r="AA30" s="243"/>
      <c r="AB30" s="243"/>
      <c r="AC30" s="243"/>
      <c r="AD30" s="243"/>
      <c r="AE30" s="243"/>
      <c r="AK30" s="242">
        <f>ROUND(AW94, 0)</f>
        <v>0</v>
      </c>
      <c r="AL30" s="243"/>
      <c r="AM30" s="243"/>
      <c r="AN30" s="243"/>
      <c r="AO30" s="243"/>
      <c r="AR30" s="38"/>
      <c r="BE30" s="232"/>
    </row>
    <row r="31" spans="1:71" s="3" customFormat="1" ht="14.45" hidden="1" customHeight="1">
      <c r="B31" s="38"/>
      <c r="F31" s="28" t="s">
        <v>40</v>
      </c>
      <c r="L31" s="244">
        <v>0.21</v>
      </c>
      <c r="M31" s="243"/>
      <c r="N31" s="243"/>
      <c r="O31" s="243"/>
      <c r="P31" s="243"/>
      <c r="W31" s="242">
        <f>ROUND(BB94, 0)</f>
        <v>0</v>
      </c>
      <c r="X31" s="243"/>
      <c r="Y31" s="243"/>
      <c r="Z31" s="243"/>
      <c r="AA31" s="243"/>
      <c r="AB31" s="243"/>
      <c r="AC31" s="243"/>
      <c r="AD31" s="243"/>
      <c r="AE31" s="243"/>
      <c r="AK31" s="242">
        <v>0</v>
      </c>
      <c r="AL31" s="243"/>
      <c r="AM31" s="243"/>
      <c r="AN31" s="243"/>
      <c r="AO31" s="243"/>
      <c r="AR31" s="38"/>
      <c r="BE31" s="232"/>
    </row>
    <row r="32" spans="1:71" s="3" customFormat="1" ht="14.45" hidden="1" customHeight="1">
      <c r="B32" s="38"/>
      <c r="F32" s="28" t="s">
        <v>41</v>
      </c>
      <c r="L32" s="244">
        <v>0.12</v>
      </c>
      <c r="M32" s="243"/>
      <c r="N32" s="243"/>
      <c r="O32" s="243"/>
      <c r="P32" s="243"/>
      <c r="W32" s="242">
        <f>ROUND(BC94, 0)</f>
        <v>0</v>
      </c>
      <c r="X32" s="243"/>
      <c r="Y32" s="243"/>
      <c r="Z32" s="243"/>
      <c r="AA32" s="243"/>
      <c r="AB32" s="243"/>
      <c r="AC32" s="243"/>
      <c r="AD32" s="243"/>
      <c r="AE32" s="243"/>
      <c r="AK32" s="242">
        <v>0</v>
      </c>
      <c r="AL32" s="243"/>
      <c r="AM32" s="243"/>
      <c r="AN32" s="243"/>
      <c r="AO32" s="243"/>
      <c r="AR32" s="38"/>
      <c r="BE32" s="232"/>
    </row>
    <row r="33" spans="1:57" s="3" customFormat="1" ht="14.45" hidden="1" customHeight="1">
      <c r="B33" s="38"/>
      <c r="F33" s="28" t="s">
        <v>42</v>
      </c>
      <c r="L33" s="244">
        <v>0</v>
      </c>
      <c r="M33" s="243"/>
      <c r="N33" s="243"/>
      <c r="O33" s="243"/>
      <c r="P33" s="243"/>
      <c r="W33" s="242">
        <f>ROUND(BD94, 0)</f>
        <v>0</v>
      </c>
      <c r="X33" s="243"/>
      <c r="Y33" s="243"/>
      <c r="Z33" s="243"/>
      <c r="AA33" s="243"/>
      <c r="AB33" s="243"/>
      <c r="AC33" s="243"/>
      <c r="AD33" s="243"/>
      <c r="AE33" s="243"/>
      <c r="AK33" s="242">
        <v>0</v>
      </c>
      <c r="AL33" s="243"/>
      <c r="AM33" s="243"/>
      <c r="AN33" s="243"/>
      <c r="AO33" s="243"/>
      <c r="AR33" s="38"/>
      <c r="BE33" s="232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31"/>
    </row>
    <row r="35" spans="1:57" s="2" customFormat="1" ht="25.9" customHeight="1">
      <c r="A35" s="33"/>
      <c r="B35" s="34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48" t="s">
        <v>45</v>
      </c>
      <c r="Y35" s="246"/>
      <c r="Z35" s="246"/>
      <c r="AA35" s="246"/>
      <c r="AB35" s="246"/>
      <c r="AC35" s="41"/>
      <c r="AD35" s="41"/>
      <c r="AE35" s="41"/>
      <c r="AF35" s="41"/>
      <c r="AG35" s="41"/>
      <c r="AH35" s="41"/>
      <c r="AI35" s="41"/>
      <c r="AJ35" s="41"/>
      <c r="AK35" s="245">
        <f>SUM(AK26:AK33)</f>
        <v>0</v>
      </c>
      <c r="AL35" s="246"/>
      <c r="AM35" s="246"/>
      <c r="AN35" s="246"/>
      <c r="AO35" s="247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48</v>
      </c>
      <c r="AI60" s="36"/>
      <c r="AJ60" s="36"/>
      <c r="AK60" s="36"/>
      <c r="AL60" s="36"/>
      <c r="AM60" s="46" t="s">
        <v>49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51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48</v>
      </c>
      <c r="AI75" s="36"/>
      <c r="AJ75" s="36"/>
      <c r="AK75" s="36"/>
      <c r="AL75" s="36"/>
      <c r="AM75" s="46" t="s">
        <v>49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230052</v>
      </c>
      <c r="AR84" s="52"/>
    </row>
    <row r="85" spans="1:91" s="5" customFormat="1" ht="36.950000000000003" customHeight="1">
      <c r="B85" s="53"/>
      <c r="C85" s="54" t="s">
        <v>16</v>
      </c>
      <c r="L85" s="211" t="str">
        <f>K6</f>
        <v>BRNO, LOKALITA VINIČNÍ - ŠEDOVÁ, POSÍLENÍ ZÁSOBENÍ VODOU, II. ETAPA</v>
      </c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13" t="str">
        <f>IF(AN8= "","",AN8)</f>
        <v/>
      </c>
      <c r="AN87" s="213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14" t="str">
        <f>IF(E17="","",E17)</f>
        <v xml:space="preserve"> </v>
      </c>
      <c r="AN89" s="215"/>
      <c r="AO89" s="215"/>
      <c r="AP89" s="215"/>
      <c r="AQ89" s="33"/>
      <c r="AR89" s="34"/>
      <c r="AS89" s="216" t="s">
        <v>53</v>
      </c>
      <c r="AT89" s="217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14" t="str">
        <f>IF(E20="","",E20)</f>
        <v xml:space="preserve"> </v>
      </c>
      <c r="AN90" s="215"/>
      <c r="AO90" s="215"/>
      <c r="AP90" s="215"/>
      <c r="AQ90" s="33"/>
      <c r="AR90" s="34"/>
      <c r="AS90" s="218"/>
      <c r="AT90" s="219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18"/>
      <c r="AT91" s="219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20" t="s">
        <v>54</v>
      </c>
      <c r="D92" s="221"/>
      <c r="E92" s="221"/>
      <c r="F92" s="221"/>
      <c r="G92" s="221"/>
      <c r="H92" s="61"/>
      <c r="I92" s="223" t="s">
        <v>55</v>
      </c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2" t="s">
        <v>56</v>
      </c>
      <c r="AH92" s="221"/>
      <c r="AI92" s="221"/>
      <c r="AJ92" s="221"/>
      <c r="AK92" s="221"/>
      <c r="AL92" s="221"/>
      <c r="AM92" s="221"/>
      <c r="AN92" s="223" t="s">
        <v>57</v>
      </c>
      <c r="AO92" s="221"/>
      <c r="AP92" s="224"/>
      <c r="AQ92" s="62" t="s">
        <v>58</v>
      </c>
      <c r="AR92" s="34"/>
      <c r="AS92" s="63" t="s">
        <v>59</v>
      </c>
      <c r="AT92" s="64" t="s">
        <v>60</v>
      </c>
      <c r="AU92" s="64" t="s">
        <v>61</v>
      </c>
      <c r="AV92" s="64" t="s">
        <v>62</v>
      </c>
      <c r="AW92" s="64" t="s">
        <v>63</v>
      </c>
      <c r="AX92" s="64" t="s">
        <v>64</v>
      </c>
      <c r="AY92" s="64" t="s">
        <v>65</v>
      </c>
      <c r="AZ92" s="64" t="s">
        <v>66</v>
      </c>
      <c r="BA92" s="64" t="s">
        <v>67</v>
      </c>
      <c r="BB92" s="64" t="s">
        <v>68</v>
      </c>
      <c r="BC92" s="64" t="s">
        <v>69</v>
      </c>
      <c r="BD92" s="65" t="s">
        <v>70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71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28">
        <f>ROUND(SUM(AG95:AG99),0)</f>
        <v>0</v>
      </c>
      <c r="AH94" s="228"/>
      <c r="AI94" s="228"/>
      <c r="AJ94" s="228"/>
      <c r="AK94" s="228"/>
      <c r="AL94" s="228"/>
      <c r="AM94" s="228"/>
      <c r="AN94" s="229">
        <f t="shared" ref="AN94:AN99" si="0">SUM(AG94,AT94)</f>
        <v>0</v>
      </c>
      <c r="AO94" s="229"/>
      <c r="AP94" s="229"/>
      <c r="AQ94" s="73" t="s">
        <v>1</v>
      </c>
      <c r="AR94" s="69"/>
      <c r="AS94" s="74">
        <f>ROUND(SUM(AS95:AS99),0)</f>
        <v>0</v>
      </c>
      <c r="AT94" s="75">
        <f t="shared" ref="AT94:AT99" si="1">ROUND(SUM(AV94:AW94),0)</f>
        <v>0</v>
      </c>
      <c r="AU94" s="76">
        <f>ROUND(SUM(AU95:AU99),5)</f>
        <v>0</v>
      </c>
      <c r="AV94" s="75">
        <f>ROUND(AZ94*L29,0)</f>
        <v>0</v>
      </c>
      <c r="AW94" s="75">
        <f>ROUND(BA94*L30,0)</f>
        <v>0</v>
      </c>
      <c r="AX94" s="75">
        <f>ROUND(BB94*L29,0)</f>
        <v>0</v>
      </c>
      <c r="AY94" s="75">
        <f>ROUND(BC94*L30,0)</f>
        <v>0</v>
      </c>
      <c r="AZ94" s="75">
        <f>ROUND(SUM(AZ95:AZ99),0)</f>
        <v>0</v>
      </c>
      <c r="BA94" s="75">
        <f>ROUND(SUM(BA95:BA99),0)</f>
        <v>0</v>
      </c>
      <c r="BB94" s="75">
        <f>ROUND(SUM(BB95:BB99),0)</f>
        <v>0</v>
      </c>
      <c r="BC94" s="75">
        <f>ROUND(SUM(BC95:BC99),0)</f>
        <v>0</v>
      </c>
      <c r="BD94" s="77">
        <f>ROUND(SUM(BD95:BD99),0)</f>
        <v>0</v>
      </c>
      <c r="BS94" s="78" t="s">
        <v>72</v>
      </c>
      <c r="BT94" s="78" t="s">
        <v>73</v>
      </c>
      <c r="BU94" s="79" t="s">
        <v>74</v>
      </c>
      <c r="BV94" s="78" t="s">
        <v>75</v>
      </c>
      <c r="BW94" s="78" t="s">
        <v>4</v>
      </c>
      <c r="BX94" s="78" t="s">
        <v>76</v>
      </c>
      <c r="CL94" s="78" t="s">
        <v>1</v>
      </c>
    </row>
    <row r="95" spans="1:91" s="7" customFormat="1" ht="24.75" customHeight="1">
      <c r="A95" s="80" t="s">
        <v>77</v>
      </c>
      <c r="B95" s="81"/>
      <c r="C95" s="82"/>
      <c r="D95" s="225" t="s">
        <v>78</v>
      </c>
      <c r="E95" s="225"/>
      <c r="F95" s="225"/>
      <c r="G95" s="225"/>
      <c r="H95" s="225"/>
      <c r="I95" s="83"/>
      <c r="J95" s="225" t="s">
        <v>79</v>
      </c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6">
        <f>'PS 342 - Trubní vystrojen...'!J30</f>
        <v>0</v>
      </c>
      <c r="AH95" s="227"/>
      <c r="AI95" s="227"/>
      <c r="AJ95" s="227"/>
      <c r="AK95" s="227"/>
      <c r="AL95" s="227"/>
      <c r="AM95" s="227"/>
      <c r="AN95" s="226">
        <f t="shared" si="0"/>
        <v>0</v>
      </c>
      <c r="AO95" s="227"/>
      <c r="AP95" s="227"/>
      <c r="AQ95" s="84" t="s">
        <v>80</v>
      </c>
      <c r="AR95" s="81"/>
      <c r="AS95" s="85">
        <v>0</v>
      </c>
      <c r="AT95" s="86">
        <f t="shared" si="1"/>
        <v>0</v>
      </c>
      <c r="AU95" s="87">
        <f>'PS 342 - Trubní vystrojen...'!P119</f>
        <v>0</v>
      </c>
      <c r="AV95" s="86">
        <f>'PS 342 - Trubní vystrojen...'!J33</f>
        <v>0</v>
      </c>
      <c r="AW95" s="86">
        <f>'PS 342 - Trubní vystrojen...'!J34</f>
        <v>0</v>
      </c>
      <c r="AX95" s="86">
        <f>'PS 342 - Trubní vystrojen...'!J35</f>
        <v>0</v>
      </c>
      <c r="AY95" s="86">
        <f>'PS 342 - Trubní vystrojen...'!J36</f>
        <v>0</v>
      </c>
      <c r="AZ95" s="86">
        <f>'PS 342 - Trubní vystrojen...'!F33</f>
        <v>0</v>
      </c>
      <c r="BA95" s="86">
        <f>'PS 342 - Trubní vystrojen...'!F34</f>
        <v>0</v>
      </c>
      <c r="BB95" s="86">
        <f>'PS 342 - Trubní vystrojen...'!F35</f>
        <v>0</v>
      </c>
      <c r="BC95" s="86">
        <f>'PS 342 - Trubní vystrojen...'!F36</f>
        <v>0</v>
      </c>
      <c r="BD95" s="88">
        <f>'PS 342 - Trubní vystrojen...'!F37</f>
        <v>0</v>
      </c>
      <c r="BT95" s="89" t="s">
        <v>30</v>
      </c>
      <c r="BV95" s="89" t="s">
        <v>75</v>
      </c>
      <c r="BW95" s="89" t="s">
        <v>81</v>
      </c>
      <c r="BX95" s="89" t="s">
        <v>4</v>
      </c>
      <c r="CL95" s="89" t="s">
        <v>1</v>
      </c>
      <c r="CM95" s="89" t="s">
        <v>82</v>
      </c>
    </row>
    <row r="96" spans="1:91" s="7" customFormat="1" ht="24.75" customHeight="1">
      <c r="A96" s="80" t="s">
        <v>77</v>
      </c>
      <c r="B96" s="81"/>
      <c r="C96" s="82"/>
      <c r="D96" s="225" t="s">
        <v>83</v>
      </c>
      <c r="E96" s="225"/>
      <c r="F96" s="225"/>
      <c r="G96" s="225"/>
      <c r="H96" s="225"/>
      <c r="I96" s="83"/>
      <c r="J96" s="225" t="s">
        <v>84</v>
      </c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6">
        <f>'SO 331 - Vodovodní řad - ...'!J30</f>
        <v>0</v>
      </c>
      <c r="AH96" s="227"/>
      <c r="AI96" s="227"/>
      <c r="AJ96" s="227"/>
      <c r="AK96" s="227"/>
      <c r="AL96" s="227"/>
      <c r="AM96" s="227"/>
      <c r="AN96" s="226">
        <f t="shared" si="0"/>
        <v>0</v>
      </c>
      <c r="AO96" s="227"/>
      <c r="AP96" s="227"/>
      <c r="AQ96" s="84" t="s">
        <v>80</v>
      </c>
      <c r="AR96" s="81"/>
      <c r="AS96" s="85">
        <v>0</v>
      </c>
      <c r="AT96" s="86">
        <f t="shared" si="1"/>
        <v>0</v>
      </c>
      <c r="AU96" s="87">
        <f>'SO 331 - Vodovodní řad - ...'!P123</f>
        <v>0</v>
      </c>
      <c r="AV96" s="86">
        <f>'SO 331 - Vodovodní řad - ...'!J33</f>
        <v>0</v>
      </c>
      <c r="AW96" s="86">
        <f>'SO 331 - Vodovodní řad - ...'!J34</f>
        <v>0</v>
      </c>
      <c r="AX96" s="86">
        <f>'SO 331 - Vodovodní řad - ...'!J35</f>
        <v>0</v>
      </c>
      <c r="AY96" s="86">
        <f>'SO 331 - Vodovodní řad - ...'!J36</f>
        <v>0</v>
      </c>
      <c r="AZ96" s="86">
        <f>'SO 331 - Vodovodní řad - ...'!F33</f>
        <v>0</v>
      </c>
      <c r="BA96" s="86">
        <f>'SO 331 - Vodovodní řad - ...'!F34</f>
        <v>0</v>
      </c>
      <c r="BB96" s="86">
        <f>'SO 331 - Vodovodní řad - ...'!F35</f>
        <v>0</v>
      </c>
      <c r="BC96" s="86">
        <f>'SO 331 - Vodovodní řad - ...'!F36</f>
        <v>0</v>
      </c>
      <c r="BD96" s="88">
        <f>'SO 331 - Vodovodní řad - ...'!F37</f>
        <v>0</v>
      </c>
      <c r="BT96" s="89" t="s">
        <v>30</v>
      </c>
      <c r="BV96" s="89" t="s">
        <v>75</v>
      </c>
      <c r="BW96" s="89" t="s">
        <v>85</v>
      </c>
      <c r="BX96" s="89" t="s">
        <v>4</v>
      </c>
      <c r="CL96" s="89" t="s">
        <v>1</v>
      </c>
      <c r="CM96" s="89" t="s">
        <v>82</v>
      </c>
    </row>
    <row r="97" spans="1:91" s="7" customFormat="1" ht="24.75" customHeight="1">
      <c r="A97" s="80" t="s">
        <v>77</v>
      </c>
      <c r="B97" s="81"/>
      <c r="C97" s="82"/>
      <c r="D97" s="225" t="s">
        <v>86</v>
      </c>
      <c r="E97" s="225"/>
      <c r="F97" s="225"/>
      <c r="G97" s="225"/>
      <c r="H97" s="225"/>
      <c r="I97" s="83"/>
      <c r="J97" s="225" t="s">
        <v>87</v>
      </c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6">
        <f>'SO 332 - Vodovodní řad - ...'!J30</f>
        <v>0</v>
      </c>
      <c r="AH97" s="227"/>
      <c r="AI97" s="227"/>
      <c r="AJ97" s="227"/>
      <c r="AK97" s="227"/>
      <c r="AL97" s="227"/>
      <c r="AM97" s="227"/>
      <c r="AN97" s="226">
        <f t="shared" si="0"/>
        <v>0</v>
      </c>
      <c r="AO97" s="227"/>
      <c r="AP97" s="227"/>
      <c r="AQ97" s="84" t="s">
        <v>80</v>
      </c>
      <c r="AR97" s="81"/>
      <c r="AS97" s="85">
        <v>0</v>
      </c>
      <c r="AT97" s="86">
        <f t="shared" si="1"/>
        <v>0</v>
      </c>
      <c r="AU97" s="87">
        <f>'SO 332 - Vodovodní řad - ...'!P123</f>
        <v>0</v>
      </c>
      <c r="AV97" s="86">
        <f>'SO 332 - Vodovodní řad - ...'!J33</f>
        <v>0</v>
      </c>
      <c r="AW97" s="86">
        <f>'SO 332 - Vodovodní řad - ...'!J34</f>
        <v>0</v>
      </c>
      <c r="AX97" s="86">
        <f>'SO 332 - Vodovodní řad - ...'!J35</f>
        <v>0</v>
      </c>
      <c r="AY97" s="86">
        <f>'SO 332 - Vodovodní řad - ...'!J36</f>
        <v>0</v>
      </c>
      <c r="AZ97" s="86">
        <f>'SO 332 - Vodovodní řad - ...'!F33</f>
        <v>0</v>
      </c>
      <c r="BA97" s="86">
        <f>'SO 332 - Vodovodní řad - ...'!F34</f>
        <v>0</v>
      </c>
      <c r="BB97" s="86">
        <f>'SO 332 - Vodovodní řad - ...'!F35</f>
        <v>0</v>
      </c>
      <c r="BC97" s="86">
        <f>'SO 332 - Vodovodní řad - ...'!F36</f>
        <v>0</v>
      </c>
      <c r="BD97" s="88">
        <f>'SO 332 - Vodovodní řad - ...'!F37</f>
        <v>0</v>
      </c>
      <c r="BT97" s="89" t="s">
        <v>30</v>
      </c>
      <c r="BV97" s="89" t="s">
        <v>75</v>
      </c>
      <c r="BW97" s="89" t="s">
        <v>88</v>
      </c>
      <c r="BX97" s="89" t="s">
        <v>4</v>
      </c>
      <c r="CL97" s="89" t="s">
        <v>1</v>
      </c>
      <c r="CM97" s="89" t="s">
        <v>82</v>
      </c>
    </row>
    <row r="98" spans="1:91" s="7" customFormat="1" ht="16.5" customHeight="1">
      <c r="A98" s="80" t="s">
        <v>77</v>
      </c>
      <c r="B98" s="81"/>
      <c r="C98" s="82"/>
      <c r="D98" s="225" t="s">
        <v>89</v>
      </c>
      <c r="E98" s="225"/>
      <c r="F98" s="225"/>
      <c r="G98" s="225"/>
      <c r="H98" s="225"/>
      <c r="I98" s="83"/>
      <c r="J98" s="225" t="s">
        <v>90</v>
      </c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  <c r="AF98" s="225"/>
      <c r="AG98" s="226">
        <f>'SO 342 - Armaturní šachta'!J30</f>
        <v>0</v>
      </c>
      <c r="AH98" s="227"/>
      <c r="AI98" s="227"/>
      <c r="AJ98" s="227"/>
      <c r="AK98" s="227"/>
      <c r="AL98" s="227"/>
      <c r="AM98" s="227"/>
      <c r="AN98" s="226">
        <f t="shared" si="0"/>
        <v>0</v>
      </c>
      <c r="AO98" s="227"/>
      <c r="AP98" s="227"/>
      <c r="AQ98" s="84" t="s">
        <v>80</v>
      </c>
      <c r="AR98" s="81"/>
      <c r="AS98" s="85">
        <v>0</v>
      </c>
      <c r="AT98" s="86">
        <f t="shared" si="1"/>
        <v>0</v>
      </c>
      <c r="AU98" s="87">
        <f>'SO 342 - Armaturní šachta'!P130</f>
        <v>0</v>
      </c>
      <c r="AV98" s="86">
        <f>'SO 342 - Armaturní šachta'!J33</f>
        <v>0</v>
      </c>
      <c r="AW98" s="86">
        <f>'SO 342 - Armaturní šachta'!J34</f>
        <v>0</v>
      </c>
      <c r="AX98" s="86">
        <f>'SO 342 - Armaturní šachta'!J35</f>
        <v>0</v>
      </c>
      <c r="AY98" s="86">
        <f>'SO 342 - Armaturní šachta'!J36</f>
        <v>0</v>
      </c>
      <c r="AZ98" s="86">
        <f>'SO 342 - Armaturní šachta'!F33</f>
        <v>0</v>
      </c>
      <c r="BA98" s="86">
        <f>'SO 342 - Armaturní šachta'!F34</f>
        <v>0</v>
      </c>
      <c r="BB98" s="86">
        <f>'SO 342 - Armaturní šachta'!F35</f>
        <v>0</v>
      </c>
      <c r="BC98" s="86">
        <f>'SO 342 - Armaturní šachta'!F36</f>
        <v>0</v>
      </c>
      <c r="BD98" s="88">
        <f>'SO 342 - Armaturní šachta'!F37</f>
        <v>0</v>
      </c>
      <c r="BT98" s="89" t="s">
        <v>30</v>
      </c>
      <c r="BV98" s="89" t="s">
        <v>75</v>
      </c>
      <c r="BW98" s="89" t="s">
        <v>91</v>
      </c>
      <c r="BX98" s="89" t="s">
        <v>4</v>
      </c>
      <c r="CL98" s="89" t="s">
        <v>1</v>
      </c>
      <c r="CM98" s="89" t="s">
        <v>82</v>
      </c>
    </row>
    <row r="99" spans="1:91" s="7" customFormat="1" ht="16.5" customHeight="1">
      <c r="A99" s="80" t="s">
        <v>77</v>
      </c>
      <c r="B99" s="81"/>
      <c r="C99" s="82"/>
      <c r="D99" s="225" t="s">
        <v>92</v>
      </c>
      <c r="E99" s="225"/>
      <c r="F99" s="225"/>
      <c r="G99" s="225"/>
      <c r="H99" s="225"/>
      <c r="I99" s="83"/>
      <c r="J99" s="225" t="s">
        <v>93</v>
      </c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  <c r="Z99" s="225"/>
      <c r="AA99" s="225"/>
      <c r="AB99" s="225"/>
      <c r="AC99" s="225"/>
      <c r="AD99" s="225"/>
      <c r="AE99" s="225"/>
      <c r="AF99" s="225"/>
      <c r="AG99" s="226">
        <f>'SO 900 - Ostatní rozpočto...'!J30</f>
        <v>0</v>
      </c>
      <c r="AH99" s="227"/>
      <c r="AI99" s="227"/>
      <c r="AJ99" s="227"/>
      <c r="AK99" s="227"/>
      <c r="AL99" s="227"/>
      <c r="AM99" s="227"/>
      <c r="AN99" s="226">
        <f t="shared" si="0"/>
        <v>0</v>
      </c>
      <c r="AO99" s="227"/>
      <c r="AP99" s="227"/>
      <c r="AQ99" s="84" t="s">
        <v>80</v>
      </c>
      <c r="AR99" s="81"/>
      <c r="AS99" s="90">
        <v>0</v>
      </c>
      <c r="AT99" s="91">
        <f t="shared" si="1"/>
        <v>0</v>
      </c>
      <c r="AU99" s="92">
        <f>'SO 900 - Ostatní rozpočto...'!P118</f>
        <v>0</v>
      </c>
      <c r="AV99" s="91">
        <f>'SO 900 - Ostatní rozpočto...'!J33</f>
        <v>0</v>
      </c>
      <c r="AW99" s="91">
        <f>'SO 900 - Ostatní rozpočto...'!J34</f>
        <v>0</v>
      </c>
      <c r="AX99" s="91">
        <f>'SO 900 - Ostatní rozpočto...'!J35</f>
        <v>0</v>
      </c>
      <c r="AY99" s="91">
        <f>'SO 900 - Ostatní rozpočto...'!J36</f>
        <v>0</v>
      </c>
      <c r="AZ99" s="91">
        <f>'SO 900 - Ostatní rozpočto...'!F33</f>
        <v>0</v>
      </c>
      <c r="BA99" s="91">
        <f>'SO 900 - Ostatní rozpočto...'!F34</f>
        <v>0</v>
      </c>
      <c r="BB99" s="91">
        <f>'SO 900 - Ostatní rozpočto...'!F35</f>
        <v>0</v>
      </c>
      <c r="BC99" s="91">
        <f>'SO 900 - Ostatní rozpočto...'!F36</f>
        <v>0</v>
      </c>
      <c r="BD99" s="93">
        <f>'SO 900 - Ostatní rozpočto...'!F37</f>
        <v>0</v>
      </c>
      <c r="BT99" s="89" t="s">
        <v>30</v>
      </c>
      <c r="BV99" s="89" t="s">
        <v>75</v>
      </c>
      <c r="BW99" s="89" t="s">
        <v>94</v>
      </c>
      <c r="BX99" s="89" t="s">
        <v>4</v>
      </c>
      <c r="CL99" s="89" t="s">
        <v>1</v>
      </c>
      <c r="CM99" s="89" t="s">
        <v>82</v>
      </c>
    </row>
    <row r="100" spans="1:91" s="2" customFormat="1" ht="30" customHeight="1">
      <c r="A100" s="33"/>
      <c r="B100" s="3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4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  <row r="101" spans="1:91" s="2" customFormat="1" ht="6.95" customHeight="1">
      <c r="A101" s="33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34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PS 342 - Trubní vystrojen...'!C2" display="/"/>
    <hyperlink ref="A96" location="'SO 331 - Vodovodní řad - ...'!C2" display="/"/>
    <hyperlink ref="A97" location="'SO 332 - Vodovodní řad - ...'!C2" display="/"/>
    <hyperlink ref="A98" location="'SO 342 - Armaturní šachta'!C2" display="/"/>
    <hyperlink ref="A99" location="'SO 900 - Ostatní rozpočto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>
      <selection activeCell="I125" sqref="I12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81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95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0" t="str">
        <f>'Rekapitulace stavby'!K6</f>
        <v>BRNO, LOKALITA VINIČNÍ - ŠEDOVÁ, POSÍLENÍ ZÁSOBENÍ VODOU, II. ETAPA</v>
      </c>
      <c r="F7" s="251"/>
      <c r="G7" s="251"/>
      <c r="H7" s="251"/>
      <c r="L7" s="21"/>
    </row>
    <row r="8" spans="1:46" s="2" customFormat="1" ht="12" customHeight="1">
      <c r="A8" s="33"/>
      <c r="B8" s="34"/>
      <c r="C8" s="33"/>
      <c r="D8" s="28" t="s">
        <v>96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1" t="s">
        <v>97</v>
      </c>
      <c r="F9" s="252"/>
      <c r="G9" s="252"/>
      <c r="H9" s="25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3" t="str">
        <f>'Rekapitulace stavby'!E14</f>
        <v>Vyplň údaj</v>
      </c>
      <c r="F18" s="233"/>
      <c r="G18" s="233"/>
      <c r="H18" s="233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38" t="s">
        <v>1</v>
      </c>
      <c r="F27" s="238"/>
      <c r="G27" s="238"/>
      <c r="H27" s="238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ROUND(J119,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ROUND((SUM(BE119:BE169)),  0)</f>
        <v>0</v>
      </c>
      <c r="G33" s="33"/>
      <c r="H33" s="33"/>
      <c r="I33" s="101">
        <v>0.21</v>
      </c>
      <c r="J33" s="100">
        <f>ROUND(((SUM(BE119:BE169))*I33),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ROUND((SUM(BF119:BF169)),  0)</f>
        <v>0</v>
      </c>
      <c r="G34" s="33"/>
      <c r="H34" s="33"/>
      <c r="I34" s="101">
        <v>0.12</v>
      </c>
      <c r="J34" s="100">
        <f>ROUND(((SUM(BF119:BF169))*I34),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ROUND((SUM(BG119:BG169)),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ROUND((SUM(BH119:BH169)),  0)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ROUND((SUM(BI119:BI169)),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0" t="str">
        <f>E7</f>
        <v>BRNO, LOKALITA VINIČNÍ - ŠEDOVÁ, POSÍLENÍ ZÁSOBENÍ VODOU, II. ETAPA</v>
      </c>
      <c r="F85" s="251"/>
      <c r="G85" s="251"/>
      <c r="H85" s="25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96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1" t="str">
        <f>E9</f>
        <v>PS 342 - Trubní vystrojení armaturní šachty Šedová</v>
      </c>
      <c r="F87" s="252"/>
      <c r="G87" s="252"/>
      <c r="H87" s="25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99</v>
      </c>
      <c r="D94" s="102"/>
      <c r="E94" s="102"/>
      <c r="F94" s="102"/>
      <c r="G94" s="102"/>
      <c r="H94" s="102"/>
      <c r="I94" s="102"/>
      <c r="J94" s="111" t="s">
        <v>100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101</v>
      </c>
      <c r="D96" s="33"/>
      <c r="E96" s="33"/>
      <c r="F96" s="33"/>
      <c r="G96" s="33"/>
      <c r="H96" s="33"/>
      <c r="I96" s="33"/>
      <c r="J96" s="72">
        <f>J119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102</v>
      </c>
    </row>
    <row r="97" spans="1:31" s="9" customFormat="1" ht="24.95" customHeight="1">
      <c r="B97" s="113"/>
      <c r="D97" s="114" t="s">
        <v>103</v>
      </c>
      <c r="E97" s="115"/>
      <c r="F97" s="115"/>
      <c r="G97" s="115"/>
      <c r="H97" s="115"/>
      <c r="I97" s="115"/>
      <c r="J97" s="116">
        <f>J120</f>
        <v>0</v>
      </c>
      <c r="L97" s="113"/>
    </row>
    <row r="98" spans="1:31" s="10" customFormat="1" ht="19.899999999999999" customHeight="1">
      <c r="B98" s="117"/>
      <c r="D98" s="118" t="s">
        <v>104</v>
      </c>
      <c r="E98" s="119"/>
      <c r="F98" s="119"/>
      <c r="G98" s="119"/>
      <c r="H98" s="119"/>
      <c r="I98" s="119"/>
      <c r="J98" s="120">
        <f>J121</f>
        <v>0</v>
      </c>
      <c r="L98" s="117"/>
    </row>
    <row r="99" spans="1:31" s="10" customFormat="1" ht="19.899999999999999" customHeight="1">
      <c r="B99" s="117"/>
      <c r="D99" s="118" t="s">
        <v>105</v>
      </c>
      <c r="E99" s="119"/>
      <c r="F99" s="119"/>
      <c r="G99" s="119"/>
      <c r="H99" s="119"/>
      <c r="I99" s="119"/>
      <c r="J99" s="120">
        <f>J165</f>
        <v>0</v>
      </c>
      <c r="L99" s="117"/>
    </row>
    <row r="100" spans="1:31" s="2" customFormat="1" ht="21.75" customHeight="1">
      <c r="A100" s="33"/>
      <c r="B100" s="34"/>
      <c r="C100" s="33"/>
      <c r="D100" s="33"/>
      <c r="E100" s="33"/>
      <c r="F100" s="33"/>
      <c r="G100" s="33"/>
      <c r="H100" s="33"/>
      <c r="I100" s="33"/>
      <c r="J100" s="33"/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6.95" customHeight="1">
      <c r="A101" s="33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 ht="6.95" customHeight="1">
      <c r="A105" s="33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4.95" customHeight="1">
      <c r="A106" s="33"/>
      <c r="B106" s="34"/>
      <c r="C106" s="22" t="s">
        <v>106</v>
      </c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16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50" t="str">
        <f>E7</f>
        <v>BRNO, LOKALITA VINIČNÍ - ŠEDOVÁ, POSÍLENÍ ZÁSOBENÍ VODOU, II. ETAPA</v>
      </c>
      <c r="F109" s="251"/>
      <c r="G109" s="251"/>
      <c r="H109" s="251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96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11" t="str">
        <f>E9</f>
        <v>PS 342 - Trubní vystrojení armaturní šachty Šedová</v>
      </c>
      <c r="F111" s="252"/>
      <c r="G111" s="252"/>
      <c r="H111" s="252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20</v>
      </c>
      <c r="D113" s="33"/>
      <c r="E113" s="33"/>
      <c r="F113" s="26" t="str">
        <f>F12</f>
        <v xml:space="preserve"> </v>
      </c>
      <c r="G113" s="33"/>
      <c r="H113" s="33"/>
      <c r="I113" s="28" t="s">
        <v>22</v>
      </c>
      <c r="J113" s="56" t="str">
        <f>IF(J12="","",J12)</f>
        <v/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23</v>
      </c>
      <c r="D115" s="33"/>
      <c r="E115" s="33"/>
      <c r="F115" s="26" t="str">
        <f>E15</f>
        <v xml:space="preserve"> </v>
      </c>
      <c r="G115" s="33"/>
      <c r="H115" s="33"/>
      <c r="I115" s="28" t="s">
        <v>28</v>
      </c>
      <c r="J115" s="31" t="str">
        <f>E21</f>
        <v xml:space="preserve">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26</v>
      </c>
      <c r="D116" s="33"/>
      <c r="E116" s="33"/>
      <c r="F116" s="26" t="str">
        <f>IF(E18="","",E18)</f>
        <v>Vyplň údaj</v>
      </c>
      <c r="G116" s="33"/>
      <c r="H116" s="33"/>
      <c r="I116" s="28" t="s">
        <v>31</v>
      </c>
      <c r="J116" s="31" t="str">
        <f>E24</f>
        <v xml:space="preserve"> 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3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21"/>
      <c r="B118" s="122"/>
      <c r="C118" s="123" t="s">
        <v>107</v>
      </c>
      <c r="D118" s="124" t="s">
        <v>58</v>
      </c>
      <c r="E118" s="124" t="s">
        <v>54</v>
      </c>
      <c r="F118" s="124" t="s">
        <v>55</v>
      </c>
      <c r="G118" s="124" t="s">
        <v>108</v>
      </c>
      <c r="H118" s="124" t="s">
        <v>109</v>
      </c>
      <c r="I118" s="124" t="s">
        <v>110</v>
      </c>
      <c r="J118" s="124" t="s">
        <v>100</v>
      </c>
      <c r="K118" s="125" t="s">
        <v>111</v>
      </c>
      <c r="L118" s="126"/>
      <c r="M118" s="63" t="s">
        <v>1</v>
      </c>
      <c r="N118" s="64" t="s">
        <v>37</v>
      </c>
      <c r="O118" s="64" t="s">
        <v>112</v>
      </c>
      <c r="P118" s="64" t="s">
        <v>113</v>
      </c>
      <c r="Q118" s="64" t="s">
        <v>114</v>
      </c>
      <c r="R118" s="64" t="s">
        <v>115</v>
      </c>
      <c r="S118" s="64" t="s">
        <v>116</v>
      </c>
      <c r="T118" s="65" t="s">
        <v>117</v>
      </c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</row>
    <row r="119" spans="1:65" s="2" customFormat="1" ht="22.9" customHeight="1">
      <c r="A119" s="33"/>
      <c r="B119" s="34"/>
      <c r="C119" s="70" t="s">
        <v>118</v>
      </c>
      <c r="D119" s="33"/>
      <c r="E119" s="33"/>
      <c r="F119" s="33"/>
      <c r="G119" s="33"/>
      <c r="H119" s="33"/>
      <c r="I119" s="33"/>
      <c r="J119" s="127">
        <f>BK119</f>
        <v>0</v>
      </c>
      <c r="K119" s="33"/>
      <c r="L119" s="34"/>
      <c r="M119" s="66"/>
      <c r="N119" s="57"/>
      <c r="O119" s="67"/>
      <c r="P119" s="128">
        <f>P120</f>
        <v>0</v>
      </c>
      <c r="Q119" s="67"/>
      <c r="R119" s="128">
        <f>R120</f>
        <v>0.54517399999999994</v>
      </c>
      <c r="S119" s="67"/>
      <c r="T119" s="129">
        <f>T120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8" t="s">
        <v>72</v>
      </c>
      <c r="AU119" s="18" t="s">
        <v>102</v>
      </c>
      <c r="BK119" s="130">
        <f>BK120</f>
        <v>0</v>
      </c>
    </row>
    <row r="120" spans="1:65" s="12" customFormat="1" ht="25.9" customHeight="1">
      <c r="B120" s="131"/>
      <c r="D120" s="132" t="s">
        <v>72</v>
      </c>
      <c r="E120" s="133" t="s">
        <v>119</v>
      </c>
      <c r="F120" s="133" t="s">
        <v>120</v>
      </c>
      <c r="I120" s="134"/>
      <c r="J120" s="135">
        <f>BK120</f>
        <v>0</v>
      </c>
      <c r="L120" s="131"/>
      <c r="M120" s="136"/>
      <c r="N120" s="137"/>
      <c r="O120" s="137"/>
      <c r="P120" s="138">
        <f>P121+P165</f>
        <v>0</v>
      </c>
      <c r="Q120" s="137"/>
      <c r="R120" s="138">
        <f>R121+R165</f>
        <v>0.54517399999999994</v>
      </c>
      <c r="S120" s="137"/>
      <c r="T120" s="139">
        <f>T121+T165</f>
        <v>0</v>
      </c>
      <c r="AR120" s="132" t="s">
        <v>30</v>
      </c>
      <c r="AT120" s="140" t="s">
        <v>72</v>
      </c>
      <c r="AU120" s="140" t="s">
        <v>73</v>
      </c>
      <c r="AY120" s="132" t="s">
        <v>121</v>
      </c>
      <c r="BK120" s="141">
        <f>BK121+BK165</f>
        <v>0</v>
      </c>
    </row>
    <row r="121" spans="1:65" s="12" customFormat="1" ht="22.9" customHeight="1">
      <c r="B121" s="131"/>
      <c r="D121" s="132" t="s">
        <v>72</v>
      </c>
      <c r="E121" s="142" t="s">
        <v>122</v>
      </c>
      <c r="F121" s="142" t="s">
        <v>123</v>
      </c>
      <c r="I121" s="134"/>
      <c r="J121" s="143">
        <f>BK121</f>
        <v>0</v>
      </c>
      <c r="L121" s="131"/>
      <c r="M121" s="136"/>
      <c r="N121" s="137"/>
      <c r="O121" s="137"/>
      <c r="P121" s="138">
        <f>SUM(P122:P164)</f>
        <v>0</v>
      </c>
      <c r="Q121" s="137"/>
      <c r="R121" s="138">
        <f>SUM(R122:R164)</f>
        <v>0.54517399999999994</v>
      </c>
      <c r="S121" s="137"/>
      <c r="T121" s="139">
        <f>SUM(T122:T164)</f>
        <v>0</v>
      </c>
      <c r="AR121" s="132" t="s">
        <v>30</v>
      </c>
      <c r="AT121" s="140" t="s">
        <v>72</v>
      </c>
      <c r="AU121" s="140" t="s">
        <v>30</v>
      </c>
      <c r="AY121" s="132" t="s">
        <v>121</v>
      </c>
      <c r="BK121" s="141">
        <f>SUM(BK122:BK164)</f>
        <v>0</v>
      </c>
    </row>
    <row r="122" spans="1:65" s="2" customFormat="1" ht="16.5" customHeight="1">
      <c r="A122" s="33"/>
      <c r="B122" s="144"/>
      <c r="C122" s="145" t="s">
        <v>30</v>
      </c>
      <c r="D122" s="145" t="s">
        <v>124</v>
      </c>
      <c r="E122" s="146" t="s">
        <v>125</v>
      </c>
      <c r="F122" s="147" t="s">
        <v>126</v>
      </c>
      <c r="G122" s="148" t="s">
        <v>127</v>
      </c>
      <c r="H122" s="149">
        <v>2</v>
      </c>
      <c r="I122" s="150"/>
      <c r="J122" s="151">
        <f>ROUND(I122*H122,2)</f>
        <v>0</v>
      </c>
      <c r="K122" s="147" t="s">
        <v>1</v>
      </c>
      <c r="L122" s="34"/>
      <c r="M122" s="152" t="s">
        <v>1</v>
      </c>
      <c r="N122" s="153" t="s">
        <v>38</v>
      </c>
      <c r="O122" s="59"/>
      <c r="P122" s="154">
        <f>O122*H122</f>
        <v>0</v>
      </c>
      <c r="Q122" s="154">
        <v>2.5000000000000001E-2</v>
      </c>
      <c r="R122" s="154">
        <f>Q122*H122</f>
        <v>0.05</v>
      </c>
      <c r="S122" s="154">
        <v>0</v>
      </c>
      <c r="T122" s="15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56" t="s">
        <v>128</v>
      </c>
      <c r="AT122" s="156" t="s">
        <v>124</v>
      </c>
      <c r="AU122" s="156" t="s">
        <v>82</v>
      </c>
      <c r="AY122" s="18" t="s">
        <v>121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8" t="s">
        <v>30</v>
      </c>
      <c r="BK122" s="157">
        <f>ROUND(I122*H122,2)</f>
        <v>0</v>
      </c>
      <c r="BL122" s="18" t="s">
        <v>128</v>
      </c>
      <c r="BM122" s="156" t="s">
        <v>129</v>
      </c>
    </row>
    <row r="123" spans="1:65" s="13" customFormat="1" ht="11.25">
      <c r="B123" s="158"/>
      <c r="D123" s="159" t="s">
        <v>130</v>
      </c>
      <c r="E123" s="160" t="s">
        <v>1</v>
      </c>
      <c r="F123" s="161" t="s">
        <v>131</v>
      </c>
      <c r="H123" s="162">
        <v>2</v>
      </c>
      <c r="I123" s="163"/>
      <c r="L123" s="158"/>
      <c r="M123" s="164"/>
      <c r="N123" s="165"/>
      <c r="O123" s="165"/>
      <c r="P123" s="165"/>
      <c r="Q123" s="165"/>
      <c r="R123" s="165"/>
      <c r="S123" s="165"/>
      <c r="T123" s="166"/>
      <c r="AT123" s="160" t="s">
        <v>130</v>
      </c>
      <c r="AU123" s="160" t="s">
        <v>82</v>
      </c>
      <c r="AV123" s="13" t="s">
        <v>82</v>
      </c>
      <c r="AW123" s="13" t="s">
        <v>29</v>
      </c>
      <c r="AX123" s="13" t="s">
        <v>73</v>
      </c>
      <c r="AY123" s="160" t="s">
        <v>121</v>
      </c>
    </row>
    <row r="124" spans="1:65" s="14" customFormat="1" ht="11.25">
      <c r="B124" s="167"/>
      <c r="D124" s="159" t="s">
        <v>130</v>
      </c>
      <c r="E124" s="168" t="s">
        <v>1</v>
      </c>
      <c r="F124" s="169" t="s">
        <v>132</v>
      </c>
      <c r="H124" s="170">
        <v>2</v>
      </c>
      <c r="I124" s="171"/>
      <c r="L124" s="167"/>
      <c r="M124" s="172"/>
      <c r="N124" s="173"/>
      <c r="O124" s="173"/>
      <c r="P124" s="173"/>
      <c r="Q124" s="173"/>
      <c r="R124" s="173"/>
      <c r="S124" s="173"/>
      <c r="T124" s="174"/>
      <c r="AT124" s="168" t="s">
        <v>130</v>
      </c>
      <c r="AU124" s="168" t="s">
        <v>82</v>
      </c>
      <c r="AV124" s="14" t="s">
        <v>128</v>
      </c>
      <c r="AW124" s="14" t="s">
        <v>29</v>
      </c>
      <c r="AX124" s="14" t="s">
        <v>30</v>
      </c>
      <c r="AY124" s="168" t="s">
        <v>121</v>
      </c>
    </row>
    <row r="125" spans="1:65" s="2" customFormat="1" ht="16.5" customHeight="1">
      <c r="A125" s="33"/>
      <c r="B125" s="144"/>
      <c r="C125" s="145" t="s">
        <v>82</v>
      </c>
      <c r="D125" s="145" t="s">
        <v>124</v>
      </c>
      <c r="E125" s="146" t="s">
        <v>133</v>
      </c>
      <c r="F125" s="147" t="s">
        <v>134</v>
      </c>
      <c r="G125" s="148" t="s">
        <v>127</v>
      </c>
      <c r="H125" s="149">
        <v>2</v>
      </c>
      <c r="I125" s="150"/>
      <c r="J125" s="151">
        <f>ROUND(I125*H125,2)</f>
        <v>0</v>
      </c>
      <c r="K125" s="147" t="s">
        <v>135</v>
      </c>
      <c r="L125" s="34"/>
      <c r="M125" s="152" t="s">
        <v>1</v>
      </c>
      <c r="N125" s="153" t="s">
        <v>38</v>
      </c>
      <c r="O125" s="59"/>
      <c r="P125" s="154">
        <f>O125*H125</f>
        <v>0</v>
      </c>
      <c r="Q125" s="154">
        <v>5.0800000000000003E-3</v>
      </c>
      <c r="R125" s="154">
        <f>Q125*H125</f>
        <v>1.0160000000000001E-2</v>
      </c>
      <c r="S125" s="154">
        <v>0</v>
      </c>
      <c r="T125" s="15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6" t="s">
        <v>128</v>
      </c>
      <c r="AT125" s="156" t="s">
        <v>124</v>
      </c>
      <c r="AU125" s="156" t="s">
        <v>82</v>
      </c>
      <c r="AY125" s="18" t="s">
        <v>121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8" t="s">
        <v>30</v>
      </c>
      <c r="BK125" s="157">
        <f>ROUND(I125*H125,2)</f>
        <v>0</v>
      </c>
      <c r="BL125" s="18" t="s">
        <v>128</v>
      </c>
      <c r="BM125" s="156" t="s">
        <v>136</v>
      </c>
    </row>
    <row r="126" spans="1:65" s="13" customFormat="1" ht="11.25">
      <c r="B126" s="158"/>
      <c r="D126" s="159" t="s">
        <v>130</v>
      </c>
      <c r="E126" s="160" t="s">
        <v>1</v>
      </c>
      <c r="F126" s="161" t="s">
        <v>82</v>
      </c>
      <c r="H126" s="162">
        <v>2</v>
      </c>
      <c r="I126" s="163"/>
      <c r="L126" s="158"/>
      <c r="M126" s="164"/>
      <c r="N126" s="165"/>
      <c r="O126" s="165"/>
      <c r="P126" s="165"/>
      <c r="Q126" s="165"/>
      <c r="R126" s="165"/>
      <c r="S126" s="165"/>
      <c r="T126" s="166"/>
      <c r="AT126" s="160" t="s">
        <v>130</v>
      </c>
      <c r="AU126" s="160" t="s">
        <v>82</v>
      </c>
      <c r="AV126" s="13" t="s">
        <v>82</v>
      </c>
      <c r="AW126" s="13" t="s">
        <v>29</v>
      </c>
      <c r="AX126" s="13" t="s">
        <v>30</v>
      </c>
      <c r="AY126" s="160" t="s">
        <v>121</v>
      </c>
    </row>
    <row r="127" spans="1:65" s="2" customFormat="1" ht="16.5" customHeight="1">
      <c r="A127" s="33"/>
      <c r="B127" s="144"/>
      <c r="C127" s="145" t="s">
        <v>137</v>
      </c>
      <c r="D127" s="145" t="s">
        <v>124</v>
      </c>
      <c r="E127" s="146" t="s">
        <v>138</v>
      </c>
      <c r="F127" s="147" t="s">
        <v>139</v>
      </c>
      <c r="G127" s="148" t="s">
        <v>127</v>
      </c>
      <c r="H127" s="149">
        <v>2</v>
      </c>
      <c r="I127" s="150"/>
      <c r="J127" s="151">
        <f>ROUND(I127*H127,2)</f>
        <v>0</v>
      </c>
      <c r="K127" s="147" t="s">
        <v>135</v>
      </c>
      <c r="L127" s="34"/>
      <c r="M127" s="152" t="s">
        <v>1</v>
      </c>
      <c r="N127" s="153" t="s">
        <v>38</v>
      </c>
      <c r="O127" s="59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6" t="s">
        <v>128</v>
      </c>
      <c r="AT127" s="156" t="s">
        <v>124</v>
      </c>
      <c r="AU127" s="156" t="s">
        <v>82</v>
      </c>
      <c r="AY127" s="18" t="s">
        <v>121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8" t="s">
        <v>30</v>
      </c>
      <c r="BK127" s="157">
        <f>ROUND(I127*H127,2)</f>
        <v>0</v>
      </c>
      <c r="BL127" s="18" t="s">
        <v>128</v>
      </c>
      <c r="BM127" s="156" t="s">
        <v>140</v>
      </c>
    </row>
    <row r="128" spans="1:65" s="13" customFormat="1" ht="11.25">
      <c r="B128" s="158"/>
      <c r="D128" s="159" t="s">
        <v>130</v>
      </c>
      <c r="E128" s="160" t="s">
        <v>1</v>
      </c>
      <c r="F128" s="161" t="s">
        <v>82</v>
      </c>
      <c r="H128" s="162">
        <v>2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130</v>
      </c>
      <c r="AU128" s="160" t="s">
        <v>82</v>
      </c>
      <c r="AV128" s="13" t="s">
        <v>82</v>
      </c>
      <c r="AW128" s="13" t="s">
        <v>29</v>
      </c>
      <c r="AX128" s="13" t="s">
        <v>30</v>
      </c>
      <c r="AY128" s="160" t="s">
        <v>121</v>
      </c>
    </row>
    <row r="129" spans="1:65" s="2" customFormat="1" ht="16.5" customHeight="1">
      <c r="A129" s="33"/>
      <c r="B129" s="144"/>
      <c r="C129" s="175" t="s">
        <v>128</v>
      </c>
      <c r="D129" s="175" t="s">
        <v>141</v>
      </c>
      <c r="E129" s="176" t="s">
        <v>142</v>
      </c>
      <c r="F129" s="177" t="s">
        <v>143</v>
      </c>
      <c r="G129" s="178" t="s">
        <v>127</v>
      </c>
      <c r="H129" s="179">
        <v>2.02</v>
      </c>
      <c r="I129" s="180"/>
      <c r="J129" s="181">
        <f>ROUND(I129*H129,2)</f>
        <v>0</v>
      </c>
      <c r="K129" s="177" t="s">
        <v>1</v>
      </c>
      <c r="L129" s="182"/>
      <c r="M129" s="183" t="s">
        <v>1</v>
      </c>
      <c r="N129" s="184" t="s">
        <v>38</v>
      </c>
      <c r="O129" s="59"/>
      <c r="P129" s="154">
        <f>O129*H129</f>
        <v>0</v>
      </c>
      <c r="Q129" s="154">
        <v>0.10199999999999999</v>
      </c>
      <c r="R129" s="154">
        <f>Q129*H129</f>
        <v>0.20604</v>
      </c>
      <c r="S129" s="154">
        <v>0</v>
      </c>
      <c r="T129" s="15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122</v>
      </c>
      <c r="AT129" s="156" t="s">
        <v>141</v>
      </c>
      <c r="AU129" s="156" t="s">
        <v>82</v>
      </c>
      <c r="AY129" s="18" t="s">
        <v>121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30</v>
      </c>
      <c r="BK129" s="157">
        <f>ROUND(I129*H129,2)</f>
        <v>0</v>
      </c>
      <c r="BL129" s="18" t="s">
        <v>128</v>
      </c>
      <c r="BM129" s="156" t="s">
        <v>144</v>
      </c>
    </row>
    <row r="130" spans="1:65" s="13" customFormat="1" ht="11.25">
      <c r="B130" s="158"/>
      <c r="D130" s="159" t="s">
        <v>130</v>
      </c>
      <c r="E130" s="160" t="s">
        <v>1</v>
      </c>
      <c r="F130" s="161" t="s">
        <v>145</v>
      </c>
      <c r="H130" s="162">
        <v>2.02</v>
      </c>
      <c r="I130" s="163"/>
      <c r="L130" s="158"/>
      <c r="M130" s="164"/>
      <c r="N130" s="165"/>
      <c r="O130" s="165"/>
      <c r="P130" s="165"/>
      <c r="Q130" s="165"/>
      <c r="R130" s="165"/>
      <c r="S130" s="165"/>
      <c r="T130" s="166"/>
      <c r="AT130" s="160" t="s">
        <v>130</v>
      </c>
      <c r="AU130" s="160" t="s">
        <v>82</v>
      </c>
      <c r="AV130" s="13" t="s">
        <v>82</v>
      </c>
      <c r="AW130" s="13" t="s">
        <v>29</v>
      </c>
      <c r="AX130" s="13" t="s">
        <v>73</v>
      </c>
      <c r="AY130" s="160" t="s">
        <v>121</v>
      </c>
    </row>
    <row r="131" spans="1:65" s="14" customFormat="1" ht="11.25">
      <c r="B131" s="167"/>
      <c r="D131" s="159" t="s">
        <v>130</v>
      </c>
      <c r="E131" s="168" t="s">
        <v>1</v>
      </c>
      <c r="F131" s="169" t="s">
        <v>132</v>
      </c>
      <c r="H131" s="170">
        <v>2.02</v>
      </c>
      <c r="I131" s="171"/>
      <c r="L131" s="167"/>
      <c r="M131" s="172"/>
      <c r="N131" s="173"/>
      <c r="O131" s="173"/>
      <c r="P131" s="173"/>
      <c r="Q131" s="173"/>
      <c r="R131" s="173"/>
      <c r="S131" s="173"/>
      <c r="T131" s="174"/>
      <c r="AT131" s="168" t="s">
        <v>130</v>
      </c>
      <c r="AU131" s="168" t="s">
        <v>82</v>
      </c>
      <c r="AV131" s="14" t="s">
        <v>128</v>
      </c>
      <c r="AW131" s="14" t="s">
        <v>29</v>
      </c>
      <c r="AX131" s="14" t="s">
        <v>30</v>
      </c>
      <c r="AY131" s="168" t="s">
        <v>121</v>
      </c>
    </row>
    <row r="132" spans="1:65" s="2" customFormat="1" ht="16.5" customHeight="1">
      <c r="A132" s="33"/>
      <c r="B132" s="144"/>
      <c r="C132" s="175" t="s">
        <v>146</v>
      </c>
      <c r="D132" s="175" t="s">
        <v>141</v>
      </c>
      <c r="E132" s="176" t="s">
        <v>147</v>
      </c>
      <c r="F132" s="177" t="s">
        <v>148</v>
      </c>
      <c r="G132" s="178" t="s">
        <v>127</v>
      </c>
      <c r="H132" s="179">
        <v>2.02</v>
      </c>
      <c r="I132" s="180"/>
      <c r="J132" s="181">
        <f>ROUND(I132*H132,2)</f>
        <v>0</v>
      </c>
      <c r="K132" s="177" t="s">
        <v>135</v>
      </c>
      <c r="L132" s="182"/>
      <c r="M132" s="183" t="s">
        <v>1</v>
      </c>
      <c r="N132" s="184" t="s">
        <v>38</v>
      </c>
      <c r="O132" s="59"/>
      <c r="P132" s="154">
        <f>O132*H132</f>
        <v>0</v>
      </c>
      <c r="Q132" s="154">
        <v>1.0999999999999999E-2</v>
      </c>
      <c r="R132" s="154">
        <f>Q132*H132</f>
        <v>2.222E-2</v>
      </c>
      <c r="S132" s="154">
        <v>0</v>
      </c>
      <c r="T132" s="15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6" t="s">
        <v>122</v>
      </c>
      <c r="AT132" s="156" t="s">
        <v>141</v>
      </c>
      <c r="AU132" s="156" t="s">
        <v>82</v>
      </c>
      <c r="AY132" s="18" t="s">
        <v>121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8" t="s">
        <v>30</v>
      </c>
      <c r="BK132" s="157">
        <f>ROUND(I132*H132,2)</f>
        <v>0</v>
      </c>
      <c r="BL132" s="18" t="s">
        <v>128</v>
      </c>
      <c r="BM132" s="156" t="s">
        <v>149</v>
      </c>
    </row>
    <row r="133" spans="1:65" s="13" customFormat="1" ht="11.25">
      <c r="B133" s="158"/>
      <c r="D133" s="159" t="s">
        <v>130</v>
      </c>
      <c r="E133" s="160" t="s">
        <v>1</v>
      </c>
      <c r="F133" s="161" t="s">
        <v>145</v>
      </c>
      <c r="H133" s="162">
        <v>2.02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130</v>
      </c>
      <c r="AU133" s="160" t="s">
        <v>82</v>
      </c>
      <c r="AV133" s="13" t="s">
        <v>82</v>
      </c>
      <c r="AW133" s="13" t="s">
        <v>29</v>
      </c>
      <c r="AX133" s="13" t="s">
        <v>73</v>
      </c>
      <c r="AY133" s="160" t="s">
        <v>121</v>
      </c>
    </row>
    <row r="134" spans="1:65" s="14" customFormat="1" ht="11.25">
      <c r="B134" s="167"/>
      <c r="D134" s="159" t="s">
        <v>130</v>
      </c>
      <c r="E134" s="168" t="s">
        <v>1</v>
      </c>
      <c r="F134" s="169" t="s">
        <v>132</v>
      </c>
      <c r="H134" s="170">
        <v>2.02</v>
      </c>
      <c r="I134" s="171"/>
      <c r="L134" s="167"/>
      <c r="M134" s="172"/>
      <c r="N134" s="173"/>
      <c r="O134" s="173"/>
      <c r="P134" s="173"/>
      <c r="Q134" s="173"/>
      <c r="R134" s="173"/>
      <c r="S134" s="173"/>
      <c r="T134" s="174"/>
      <c r="AT134" s="168" t="s">
        <v>130</v>
      </c>
      <c r="AU134" s="168" t="s">
        <v>82</v>
      </c>
      <c r="AV134" s="14" t="s">
        <v>128</v>
      </c>
      <c r="AW134" s="14" t="s">
        <v>29</v>
      </c>
      <c r="AX134" s="14" t="s">
        <v>30</v>
      </c>
      <c r="AY134" s="168" t="s">
        <v>121</v>
      </c>
    </row>
    <row r="135" spans="1:65" s="2" customFormat="1" ht="16.5" customHeight="1">
      <c r="A135" s="33"/>
      <c r="B135" s="144"/>
      <c r="C135" s="145" t="s">
        <v>150</v>
      </c>
      <c r="D135" s="145" t="s">
        <v>124</v>
      </c>
      <c r="E135" s="146" t="s">
        <v>151</v>
      </c>
      <c r="F135" s="147" t="s">
        <v>152</v>
      </c>
      <c r="G135" s="148" t="s">
        <v>127</v>
      </c>
      <c r="H135" s="149">
        <v>2</v>
      </c>
      <c r="I135" s="150"/>
      <c r="J135" s="151">
        <f>ROUND(I135*H135,2)</f>
        <v>0</v>
      </c>
      <c r="K135" s="147" t="s">
        <v>135</v>
      </c>
      <c r="L135" s="34"/>
      <c r="M135" s="152" t="s">
        <v>1</v>
      </c>
      <c r="N135" s="153" t="s">
        <v>38</v>
      </c>
      <c r="O135" s="59"/>
      <c r="P135" s="154">
        <f>O135*H135</f>
        <v>0</v>
      </c>
      <c r="Q135" s="154">
        <v>5.0499999999999998E-3</v>
      </c>
      <c r="R135" s="154">
        <f>Q135*H135</f>
        <v>1.01E-2</v>
      </c>
      <c r="S135" s="154">
        <v>0</v>
      </c>
      <c r="T135" s="15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6" t="s">
        <v>128</v>
      </c>
      <c r="AT135" s="156" t="s">
        <v>124</v>
      </c>
      <c r="AU135" s="156" t="s">
        <v>82</v>
      </c>
      <c r="AY135" s="18" t="s">
        <v>121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8" t="s">
        <v>30</v>
      </c>
      <c r="BK135" s="157">
        <f>ROUND(I135*H135,2)</f>
        <v>0</v>
      </c>
      <c r="BL135" s="18" t="s">
        <v>128</v>
      </c>
      <c r="BM135" s="156" t="s">
        <v>153</v>
      </c>
    </row>
    <row r="136" spans="1:65" s="13" customFormat="1" ht="11.25">
      <c r="B136" s="158"/>
      <c r="D136" s="159" t="s">
        <v>130</v>
      </c>
      <c r="E136" s="160" t="s">
        <v>1</v>
      </c>
      <c r="F136" s="161" t="s">
        <v>82</v>
      </c>
      <c r="H136" s="162">
        <v>2</v>
      </c>
      <c r="I136" s="163"/>
      <c r="L136" s="158"/>
      <c r="M136" s="164"/>
      <c r="N136" s="165"/>
      <c r="O136" s="165"/>
      <c r="P136" s="165"/>
      <c r="Q136" s="165"/>
      <c r="R136" s="165"/>
      <c r="S136" s="165"/>
      <c r="T136" s="166"/>
      <c r="AT136" s="160" t="s">
        <v>130</v>
      </c>
      <c r="AU136" s="160" t="s">
        <v>82</v>
      </c>
      <c r="AV136" s="13" t="s">
        <v>82</v>
      </c>
      <c r="AW136" s="13" t="s">
        <v>29</v>
      </c>
      <c r="AX136" s="13" t="s">
        <v>30</v>
      </c>
      <c r="AY136" s="160" t="s">
        <v>121</v>
      </c>
    </row>
    <row r="137" spans="1:65" s="2" customFormat="1" ht="24.2" customHeight="1">
      <c r="A137" s="33"/>
      <c r="B137" s="144"/>
      <c r="C137" s="145" t="s">
        <v>154</v>
      </c>
      <c r="D137" s="145" t="s">
        <v>124</v>
      </c>
      <c r="E137" s="146" t="s">
        <v>155</v>
      </c>
      <c r="F137" s="147" t="s">
        <v>156</v>
      </c>
      <c r="G137" s="148" t="s">
        <v>127</v>
      </c>
      <c r="H137" s="149">
        <v>2</v>
      </c>
      <c r="I137" s="150"/>
      <c r="J137" s="151">
        <f>ROUND(I137*H137,2)</f>
        <v>0</v>
      </c>
      <c r="K137" s="147" t="s">
        <v>135</v>
      </c>
      <c r="L137" s="34"/>
      <c r="M137" s="152" t="s">
        <v>1</v>
      </c>
      <c r="N137" s="153" t="s">
        <v>38</v>
      </c>
      <c r="O137" s="59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128</v>
      </c>
      <c r="AT137" s="156" t="s">
        <v>124</v>
      </c>
      <c r="AU137" s="156" t="s">
        <v>82</v>
      </c>
      <c r="AY137" s="18" t="s">
        <v>121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30</v>
      </c>
      <c r="BK137" s="157">
        <f>ROUND(I137*H137,2)</f>
        <v>0</v>
      </c>
      <c r="BL137" s="18" t="s">
        <v>128</v>
      </c>
      <c r="BM137" s="156" t="s">
        <v>157</v>
      </c>
    </row>
    <row r="138" spans="1:65" s="13" customFormat="1" ht="11.25">
      <c r="B138" s="158"/>
      <c r="D138" s="159" t="s">
        <v>130</v>
      </c>
      <c r="E138" s="160" t="s">
        <v>1</v>
      </c>
      <c r="F138" s="161" t="s">
        <v>82</v>
      </c>
      <c r="H138" s="162">
        <v>2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130</v>
      </c>
      <c r="AU138" s="160" t="s">
        <v>82</v>
      </c>
      <c r="AV138" s="13" t="s">
        <v>82</v>
      </c>
      <c r="AW138" s="13" t="s">
        <v>29</v>
      </c>
      <c r="AX138" s="13" t="s">
        <v>30</v>
      </c>
      <c r="AY138" s="160" t="s">
        <v>121</v>
      </c>
    </row>
    <row r="139" spans="1:65" s="2" customFormat="1" ht="16.5" customHeight="1">
      <c r="A139" s="33"/>
      <c r="B139" s="144"/>
      <c r="C139" s="175" t="s">
        <v>122</v>
      </c>
      <c r="D139" s="175" t="s">
        <v>141</v>
      </c>
      <c r="E139" s="176" t="s">
        <v>158</v>
      </c>
      <c r="F139" s="177" t="s">
        <v>159</v>
      </c>
      <c r="G139" s="178" t="s">
        <v>127</v>
      </c>
      <c r="H139" s="179">
        <v>2.02</v>
      </c>
      <c r="I139" s="180"/>
      <c r="J139" s="181">
        <f>ROUND(I139*H139,2)</f>
        <v>0</v>
      </c>
      <c r="K139" s="177" t="s">
        <v>1</v>
      </c>
      <c r="L139" s="182"/>
      <c r="M139" s="183" t="s">
        <v>1</v>
      </c>
      <c r="N139" s="184" t="s">
        <v>38</v>
      </c>
      <c r="O139" s="59"/>
      <c r="P139" s="154">
        <f>O139*H139</f>
        <v>0</v>
      </c>
      <c r="Q139" s="154">
        <v>3.1199999999999999E-2</v>
      </c>
      <c r="R139" s="154">
        <f>Q139*H139</f>
        <v>6.3023999999999997E-2</v>
      </c>
      <c r="S139" s="154">
        <v>0</v>
      </c>
      <c r="T139" s="15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6" t="s">
        <v>122</v>
      </c>
      <c r="AT139" s="156" t="s">
        <v>141</v>
      </c>
      <c r="AU139" s="156" t="s">
        <v>82</v>
      </c>
      <c r="AY139" s="18" t="s">
        <v>121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30</v>
      </c>
      <c r="BK139" s="157">
        <f>ROUND(I139*H139,2)</f>
        <v>0</v>
      </c>
      <c r="BL139" s="18" t="s">
        <v>128</v>
      </c>
      <c r="BM139" s="156" t="s">
        <v>160</v>
      </c>
    </row>
    <row r="140" spans="1:65" s="13" customFormat="1" ht="11.25">
      <c r="B140" s="158"/>
      <c r="D140" s="159" t="s">
        <v>130</v>
      </c>
      <c r="E140" s="160" t="s">
        <v>1</v>
      </c>
      <c r="F140" s="161" t="s">
        <v>145</v>
      </c>
      <c r="H140" s="162">
        <v>2.02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130</v>
      </c>
      <c r="AU140" s="160" t="s">
        <v>82</v>
      </c>
      <c r="AV140" s="13" t="s">
        <v>82</v>
      </c>
      <c r="AW140" s="13" t="s">
        <v>29</v>
      </c>
      <c r="AX140" s="13" t="s">
        <v>73</v>
      </c>
      <c r="AY140" s="160" t="s">
        <v>121</v>
      </c>
    </row>
    <row r="141" spans="1:65" s="14" customFormat="1" ht="11.25">
      <c r="B141" s="167"/>
      <c r="D141" s="159" t="s">
        <v>130</v>
      </c>
      <c r="E141" s="168" t="s">
        <v>1</v>
      </c>
      <c r="F141" s="169" t="s">
        <v>132</v>
      </c>
      <c r="H141" s="170">
        <v>2.02</v>
      </c>
      <c r="I141" s="171"/>
      <c r="L141" s="167"/>
      <c r="M141" s="172"/>
      <c r="N141" s="173"/>
      <c r="O141" s="173"/>
      <c r="P141" s="173"/>
      <c r="Q141" s="173"/>
      <c r="R141" s="173"/>
      <c r="S141" s="173"/>
      <c r="T141" s="174"/>
      <c r="AT141" s="168" t="s">
        <v>130</v>
      </c>
      <c r="AU141" s="168" t="s">
        <v>82</v>
      </c>
      <c r="AV141" s="14" t="s">
        <v>128</v>
      </c>
      <c r="AW141" s="14" t="s">
        <v>29</v>
      </c>
      <c r="AX141" s="14" t="s">
        <v>30</v>
      </c>
      <c r="AY141" s="168" t="s">
        <v>121</v>
      </c>
    </row>
    <row r="142" spans="1:65" s="2" customFormat="1" ht="16.5" customHeight="1">
      <c r="A142" s="33"/>
      <c r="B142" s="144"/>
      <c r="C142" s="145" t="s">
        <v>161</v>
      </c>
      <c r="D142" s="145" t="s">
        <v>124</v>
      </c>
      <c r="E142" s="146" t="s">
        <v>162</v>
      </c>
      <c r="F142" s="147" t="s">
        <v>163</v>
      </c>
      <c r="G142" s="148" t="s">
        <v>127</v>
      </c>
      <c r="H142" s="149">
        <v>1</v>
      </c>
      <c r="I142" s="150"/>
      <c r="J142" s="151">
        <f>ROUND(I142*H142,2)</f>
        <v>0</v>
      </c>
      <c r="K142" s="147" t="s">
        <v>135</v>
      </c>
      <c r="L142" s="34"/>
      <c r="M142" s="152" t="s">
        <v>1</v>
      </c>
      <c r="N142" s="153" t="s">
        <v>38</v>
      </c>
      <c r="O142" s="59"/>
      <c r="P142" s="154">
        <f>O142*H142</f>
        <v>0</v>
      </c>
      <c r="Q142" s="154">
        <v>2.7499999999999998E-3</v>
      </c>
      <c r="R142" s="154">
        <f>Q142*H142</f>
        <v>2.7499999999999998E-3</v>
      </c>
      <c r="S142" s="154">
        <v>0</v>
      </c>
      <c r="T142" s="15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6" t="s">
        <v>128</v>
      </c>
      <c r="AT142" s="156" t="s">
        <v>124</v>
      </c>
      <c r="AU142" s="156" t="s">
        <v>82</v>
      </c>
      <c r="AY142" s="18" t="s">
        <v>121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8" t="s">
        <v>30</v>
      </c>
      <c r="BK142" s="157">
        <f>ROUND(I142*H142,2)</f>
        <v>0</v>
      </c>
      <c r="BL142" s="18" t="s">
        <v>128</v>
      </c>
      <c r="BM142" s="156" t="s">
        <v>164</v>
      </c>
    </row>
    <row r="143" spans="1:65" s="13" customFormat="1" ht="11.25">
      <c r="B143" s="158"/>
      <c r="D143" s="159" t="s">
        <v>130</v>
      </c>
      <c r="E143" s="160" t="s">
        <v>1</v>
      </c>
      <c r="F143" s="161" t="s">
        <v>30</v>
      </c>
      <c r="H143" s="162">
        <v>1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130</v>
      </c>
      <c r="AU143" s="160" t="s">
        <v>82</v>
      </c>
      <c r="AV143" s="13" t="s">
        <v>82</v>
      </c>
      <c r="AW143" s="13" t="s">
        <v>29</v>
      </c>
      <c r="AX143" s="13" t="s">
        <v>30</v>
      </c>
      <c r="AY143" s="160" t="s">
        <v>121</v>
      </c>
    </row>
    <row r="144" spans="1:65" s="2" customFormat="1" ht="16.5" customHeight="1">
      <c r="A144" s="33"/>
      <c r="B144" s="144"/>
      <c r="C144" s="145" t="s">
        <v>165</v>
      </c>
      <c r="D144" s="145" t="s">
        <v>124</v>
      </c>
      <c r="E144" s="146" t="s">
        <v>166</v>
      </c>
      <c r="F144" s="147" t="s">
        <v>167</v>
      </c>
      <c r="G144" s="148" t="s">
        <v>127</v>
      </c>
      <c r="H144" s="149">
        <v>1</v>
      </c>
      <c r="I144" s="150"/>
      <c r="J144" s="151">
        <f>ROUND(I144*H144,2)</f>
        <v>0</v>
      </c>
      <c r="K144" s="147" t="s">
        <v>135</v>
      </c>
      <c r="L144" s="34"/>
      <c r="M144" s="152" t="s">
        <v>1</v>
      </c>
      <c r="N144" s="153" t="s">
        <v>38</v>
      </c>
      <c r="O144" s="59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6" t="s">
        <v>128</v>
      </c>
      <c r="AT144" s="156" t="s">
        <v>124</v>
      </c>
      <c r="AU144" s="156" t="s">
        <v>82</v>
      </c>
      <c r="AY144" s="18" t="s">
        <v>121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8" t="s">
        <v>30</v>
      </c>
      <c r="BK144" s="157">
        <f>ROUND(I144*H144,2)</f>
        <v>0</v>
      </c>
      <c r="BL144" s="18" t="s">
        <v>128</v>
      </c>
      <c r="BM144" s="156" t="s">
        <v>168</v>
      </c>
    </row>
    <row r="145" spans="1:65" s="13" customFormat="1" ht="11.25">
      <c r="B145" s="158"/>
      <c r="D145" s="159" t="s">
        <v>130</v>
      </c>
      <c r="E145" s="160" t="s">
        <v>1</v>
      </c>
      <c r="F145" s="161" t="s">
        <v>30</v>
      </c>
      <c r="H145" s="162">
        <v>1</v>
      </c>
      <c r="I145" s="163"/>
      <c r="L145" s="158"/>
      <c r="M145" s="164"/>
      <c r="N145" s="165"/>
      <c r="O145" s="165"/>
      <c r="P145" s="165"/>
      <c r="Q145" s="165"/>
      <c r="R145" s="165"/>
      <c r="S145" s="165"/>
      <c r="T145" s="166"/>
      <c r="AT145" s="160" t="s">
        <v>130</v>
      </c>
      <c r="AU145" s="160" t="s">
        <v>82</v>
      </c>
      <c r="AV145" s="13" t="s">
        <v>82</v>
      </c>
      <c r="AW145" s="13" t="s">
        <v>29</v>
      </c>
      <c r="AX145" s="13" t="s">
        <v>30</v>
      </c>
      <c r="AY145" s="160" t="s">
        <v>121</v>
      </c>
    </row>
    <row r="146" spans="1:65" s="2" customFormat="1" ht="16.5" customHeight="1">
      <c r="A146" s="33"/>
      <c r="B146" s="144"/>
      <c r="C146" s="175" t="s">
        <v>169</v>
      </c>
      <c r="D146" s="175" t="s">
        <v>141</v>
      </c>
      <c r="E146" s="176" t="s">
        <v>170</v>
      </c>
      <c r="F146" s="177" t="s">
        <v>171</v>
      </c>
      <c r="G146" s="178" t="s">
        <v>127</v>
      </c>
      <c r="H146" s="179">
        <v>1.01</v>
      </c>
      <c r="I146" s="180"/>
      <c r="J146" s="181">
        <f>ROUND(I146*H146,2)</f>
        <v>0</v>
      </c>
      <c r="K146" s="177" t="s">
        <v>1</v>
      </c>
      <c r="L146" s="182"/>
      <c r="M146" s="183" t="s">
        <v>1</v>
      </c>
      <c r="N146" s="184" t="s">
        <v>38</v>
      </c>
      <c r="O146" s="59"/>
      <c r="P146" s="154">
        <f>O146*H146</f>
        <v>0</v>
      </c>
      <c r="Q146" s="154">
        <v>8.4000000000000005E-2</v>
      </c>
      <c r="R146" s="154">
        <f>Q146*H146</f>
        <v>8.4840000000000013E-2</v>
      </c>
      <c r="S146" s="154">
        <v>0</v>
      </c>
      <c r="T146" s="15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6" t="s">
        <v>172</v>
      </c>
      <c r="AT146" s="156" t="s">
        <v>141</v>
      </c>
      <c r="AU146" s="156" t="s">
        <v>82</v>
      </c>
      <c r="AY146" s="18" t="s">
        <v>121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8" t="s">
        <v>30</v>
      </c>
      <c r="BK146" s="157">
        <f>ROUND(I146*H146,2)</f>
        <v>0</v>
      </c>
      <c r="BL146" s="18" t="s">
        <v>173</v>
      </c>
      <c r="BM146" s="156" t="s">
        <v>174</v>
      </c>
    </row>
    <row r="147" spans="1:65" s="13" customFormat="1" ht="11.25">
      <c r="B147" s="158"/>
      <c r="D147" s="159" t="s">
        <v>130</v>
      </c>
      <c r="E147" s="160" t="s">
        <v>1</v>
      </c>
      <c r="F147" s="161" t="s">
        <v>175</v>
      </c>
      <c r="H147" s="162">
        <v>1.01</v>
      </c>
      <c r="I147" s="16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130</v>
      </c>
      <c r="AU147" s="160" t="s">
        <v>82</v>
      </c>
      <c r="AV147" s="13" t="s">
        <v>82</v>
      </c>
      <c r="AW147" s="13" t="s">
        <v>29</v>
      </c>
      <c r="AX147" s="13" t="s">
        <v>73</v>
      </c>
      <c r="AY147" s="160" t="s">
        <v>121</v>
      </c>
    </row>
    <row r="148" spans="1:65" s="14" customFormat="1" ht="11.25">
      <c r="B148" s="167"/>
      <c r="D148" s="159" t="s">
        <v>130</v>
      </c>
      <c r="E148" s="168" t="s">
        <v>1</v>
      </c>
      <c r="F148" s="169" t="s">
        <v>132</v>
      </c>
      <c r="H148" s="170">
        <v>1.01</v>
      </c>
      <c r="I148" s="171"/>
      <c r="L148" s="167"/>
      <c r="M148" s="172"/>
      <c r="N148" s="173"/>
      <c r="O148" s="173"/>
      <c r="P148" s="173"/>
      <c r="Q148" s="173"/>
      <c r="R148" s="173"/>
      <c r="S148" s="173"/>
      <c r="T148" s="174"/>
      <c r="AT148" s="168" t="s">
        <v>130</v>
      </c>
      <c r="AU148" s="168" t="s">
        <v>82</v>
      </c>
      <c r="AV148" s="14" t="s">
        <v>128</v>
      </c>
      <c r="AW148" s="14" t="s">
        <v>29</v>
      </c>
      <c r="AX148" s="14" t="s">
        <v>30</v>
      </c>
      <c r="AY148" s="168" t="s">
        <v>121</v>
      </c>
    </row>
    <row r="149" spans="1:65" s="2" customFormat="1" ht="16.5" customHeight="1">
      <c r="A149" s="33"/>
      <c r="B149" s="144"/>
      <c r="C149" s="145" t="s">
        <v>8</v>
      </c>
      <c r="D149" s="145" t="s">
        <v>124</v>
      </c>
      <c r="E149" s="146" t="s">
        <v>176</v>
      </c>
      <c r="F149" s="147" t="s">
        <v>177</v>
      </c>
      <c r="G149" s="148" t="s">
        <v>127</v>
      </c>
      <c r="H149" s="149">
        <v>1</v>
      </c>
      <c r="I149" s="150"/>
      <c r="J149" s="151">
        <f>ROUND(I149*H149,2)</f>
        <v>0</v>
      </c>
      <c r="K149" s="147" t="s">
        <v>135</v>
      </c>
      <c r="L149" s="34"/>
      <c r="M149" s="152" t="s">
        <v>1</v>
      </c>
      <c r="N149" s="153" t="s">
        <v>38</v>
      </c>
      <c r="O149" s="59"/>
      <c r="P149" s="154">
        <f>O149*H149</f>
        <v>0</v>
      </c>
      <c r="Q149" s="154">
        <v>2.7499999999999998E-3</v>
      </c>
      <c r="R149" s="154">
        <f>Q149*H149</f>
        <v>2.7499999999999998E-3</v>
      </c>
      <c r="S149" s="154">
        <v>0</v>
      </c>
      <c r="T149" s="15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6" t="s">
        <v>128</v>
      </c>
      <c r="AT149" s="156" t="s">
        <v>124</v>
      </c>
      <c r="AU149" s="156" t="s">
        <v>82</v>
      </c>
      <c r="AY149" s="18" t="s">
        <v>121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8" t="s">
        <v>30</v>
      </c>
      <c r="BK149" s="157">
        <f>ROUND(I149*H149,2)</f>
        <v>0</v>
      </c>
      <c r="BL149" s="18" t="s">
        <v>128</v>
      </c>
      <c r="BM149" s="156" t="s">
        <v>178</v>
      </c>
    </row>
    <row r="150" spans="1:65" s="13" customFormat="1" ht="11.25">
      <c r="B150" s="158"/>
      <c r="D150" s="159" t="s">
        <v>130</v>
      </c>
      <c r="E150" s="160" t="s">
        <v>1</v>
      </c>
      <c r="F150" s="161" t="s">
        <v>30</v>
      </c>
      <c r="H150" s="162">
        <v>1</v>
      </c>
      <c r="I150" s="163"/>
      <c r="L150" s="158"/>
      <c r="M150" s="164"/>
      <c r="N150" s="165"/>
      <c r="O150" s="165"/>
      <c r="P150" s="165"/>
      <c r="Q150" s="165"/>
      <c r="R150" s="165"/>
      <c r="S150" s="165"/>
      <c r="T150" s="166"/>
      <c r="AT150" s="160" t="s">
        <v>130</v>
      </c>
      <c r="AU150" s="160" t="s">
        <v>82</v>
      </c>
      <c r="AV150" s="13" t="s">
        <v>82</v>
      </c>
      <c r="AW150" s="13" t="s">
        <v>29</v>
      </c>
      <c r="AX150" s="13" t="s">
        <v>30</v>
      </c>
      <c r="AY150" s="160" t="s">
        <v>121</v>
      </c>
    </row>
    <row r="151" spans="1:65" s="2" customFormat="1" ht="16.5" customHeight="1">
      <c r="A151" s="33"/>
      <c r="B151" s="144"/>
      <c r="C151" s="145" t="s">
        <v>179</v>
      </c>
      <c r="D151" s="145" t="s">
        <v>124</v>
      </c>
      <c r="E151" s="146" t="s">
        <v>166</v>
      </c>
      <c r="F151" s="147" t="s">
        <v>167</v>
      </c>
      <c r="G151" s="148" t="s">
        <v>127</v>
      </c>
      <c r="H151" s="149">
        <v>1</v>
      </c>
      <c r="I151" s="150"/>
      <c r="J151" s="151">
        <f>ROUND(I151*H151,2)</f>
        <v>0</v>
      </c>
      <c r="K151" s="147" t="s">
        <v>135</v>
      </c>
      <c r="L151" s="34"/>
      <c r="M151" s="152" t="s">
        <v>1</v>
      </c>
      <c r="N151" s="153" t="s">
        <v>38</v>
      </c>
      <c r="O151" s="59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6" t="s">
        <v>128</v>
      </c>
      <c r="AT151" s="156" t="s">
        <v>124</v>
      </c>
      <c r="AU151" s="156" t="s">
        <v>82</v>
      </c>
      <c r="AY151" s="18" t="s">
        <v>121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8" t="s">
        <v>30</v>
      </c>
      <c r="BK151" s="157">
        <f>ROUND(I151*H151,2)</f>
        <v>0</v>
      </c>
      <c r="BL151" s="18" t="s">
        <v>128</v>
      </c>
      <c r="BM151" s="156" t="s">
        <v>180</v>
      </c>
    </row>
    <row r="152" spans="1:65" s="13" customFormat="1" ht="11.25">
      <c r="B152" s="158"/>
      <c r="D152" s="159" t="s">
        <v>130</v>
      </c>
      <c r="E152" s="160" t="s">
        <v>1</v>
      </c>
      <c r="F152" s="161" t="s">
        <v>30</v>
      </c>
      <c r="H152" s="162">
        <v>1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130</v>
      </c>
      <c r="AU152" s="160" t="s">
        <v>82</v>
      </c>
      <c r="AV152" s="13" t="s">
        <v>82</v>
      </c>
      <c r="AW152" s="13" t="s">
        <v>29</v>
      </c>
      <c r="AX152" s="13" t="s">
        <v>30</v>
      </c>
      <c r="AY152" s="160" t="s">
        <v>121</v>
      </c>
    </row>
    <row r="153" spans="1:65" s="2" customFormat="1" ht="16.5" customHeight="1">
      <c r="A153" s="33"/>
      <c r="B153" s="144"/>
      <c r="C153" s="175" t="s">
        <v>181</v>
      </c>
      <c r="D153" s="175" t="s">
        <v>141</v>
      </c>
      <c r="E153" s="176" t="s">
        <v>182</v>
      </c>
      <c r="F153" s="177" t="s">
        <v>183</v>
      </c>
      <c r="G153" s="178" t="s">
        <v>127</v>
      </c>
      <c r="H153" s="179">
        <v>1.01</v>
      </c>
      <c r="I153" s="180"/>
      <c r="J153" s="181">
        <f>ROUND(I153*H153,2)</f>
        <v>0</v>
      </c>
      <c r="K153" s="177" t="s">
        <v>1</v>
      </c>
      <c r="L153" s="182"/>
      <c r="M153" s="183" t="s">
        <v>1</v>
      </c>
      <c r="N153" s="184" t="s">
        <v>38</v>
      </c>
      <c r="O153" s="59"/>
      <c r="P153" s="154">
        <f>O153*H153</f>
        <v>0</v>
      </c>
      <c r="Q153" s="154">
        <v>3.5000000000000003E-2</v>
      </c>
      <c r="R153" s="154">
        <f>Q153*H153</f>
        <v>3.5350000000000006E-2</v>
      </c>
      <c r="S153" s="154">
        <v>0</v>
      </c>
      <c r="T153" s="15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6" t="s">
        <v>122</v>
      </c>
      <c r="AT153" s="156" t="s">
        <v>141</v>
      </c>
      <c r="AU153" s="156" t="s">
        <v>82</v>
      </c>
      <c r="AY153" s="18" t="s">
        <v>121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8" t="s">
        <v>30</v>
      </c>
      <c r="BK153" s="157">
        <f>ROUND(I153*H153,2)</f>
        <v>0</v>
      </c>
      <c r="BL153" s="18" t="s">
        <v>128</v>
      </c>
      <c r="BM153" s="156" t="s">
        <v>184</v>
      </c>
    </row>
    <row r="154" spans="1:65" s="13" customFormat="1" ht="11.25">
      <c r="B154" s="158"/>
      <c r="D154" s="159" t="s">
        <v>130</v>
      </c>
      <c r="E154" s="160" t="s">
        <v>1</v>
      </c>
      <c r="F154" s="161" t="s">
        <v>175</v>
      </c>
      <c r="H154" s="162">
        <v>1.01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130</v>
      </c>
      <c r="AU154" s="160" t="s">
        <v>82</v>
      </c>
      <c r="AV154" s="13" t="s">
        <v>82</v>
      </c>
      <c r="AW154" s="13" t="s">
        <v>29</v>
      </c>
      <c r="AX154" s="13" t="s">
        <v>73</v>
      </c>
      <c r="AY154" s="160" t="s">
        <v>121</v>
      </c>
    </row>
    <row r="155" spans="1:65" s="14" customFormat="1" ht="11.25">
      <c r="B155" s="167"/>
      <c r="D155" s="159" t="s">
        <v>130</v>
      </c>
      <c r="E155" s="168" t="s">
        <v>1</v>
      </c>
      <c r="F155" s="169" t="s">
        <v>132</v>
      </c>
      <c r="H155" s="170">
        <v>1.01</v>
      </c>
      <c r="I155" s="171"/>
      <c r="L155" s="167"/>
      <c r="M155" s="172"/>
      <c r="N155" s="173"/>
      <c r="O155" s="173"/>
      <c r="P155" s="173"/>
      <c r="Q155" s="173"/>
      <c r="R155" s="173"/>
      <c r="S155" s="173"/>
      <c r="T155" s="174"/>
      <c r="AT155" s="168" t="s">
        <v>130</v>
      </c>
      <c r="AU155" s="168" t="s">
        <v>82</v>
      </c>
      <c r="AV155" s="14" t="s">
        <v>128</v>
      </c>
      <c r="AW155" s="14" t="s">
        <v>29</v>
      </c>
      <c r="AX155" s="14" t="s">
        <v>30</v>
      </c>
      <c r="AY155" s="168" t="s">
        <v>121</v>
      </c>
    </row>
    <row r="156" spans="1:65" s="2" customFormat="1" ht="16.5" customHeight="1">
      <c r="A156" s="33"/>
      <c r="B156" s="144"/>
      <c r="C156" s="145" t="s">
        <v>185</v>
      </c>
      <c r="D156" s="145" t="s">
        <v>124</v>
      </c>
      <c r="E156" s="146" t="s">
        <v>186</v>
      </c>
      <c r="F156" s="147" t="s">
        <v>187</v>
      </c>
      <c r="G156" s="148" t="s">
        <v>127</v>
      </c>
      <c r="H156" s="149">
        <v>1</v>
      </c>
      <c r="I156" s="150"/>
      <c r="J156" s="151">
        <f>ROUND(I156*H156,2)</f>
        <v>0</v>
      </c>
      <c r="K156" s="147" t="s">
        <v>1</v>
      </c>
      <c r="L156" s="34"/>
      <c r="M156" s="152" t="s">
        <v>1</v>
      </c>
      <c r="N156" s="153" t="s">
        <v>38</v>
      </c>
      <c r="O156" s="59"/>
      <c r="P156" s="154">
        <f>O156*H156</f>
        <v>0</v>
      </c>
      <c r="Q156" s="154">
        <v>1.3799999999999999E-3</v>
      </c>
      <c r="R156" s="154">
        <f>Q156*H156</f>
        <v>1.3799999999999999E-3</v>
      </c>
      <c r="S156" s="154">
        <v>0</v>
      </c>
      <c r="T156" s="15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6" t="s">
        <v>128</v>
      </c>
      <c r="AT156" s="156" t="s">
        <v>124</v>
      </c>
      <c r="AU156" s="156" t="s">
        <v>82</v>
      </c>
      <c r="AY156" s="18" t="s">
        <v>121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8" t="s">
        <v>30</v>
      </c>
      <c r="BK156" s="157">
        <f>ROUND(I156*H156,2)</f>
        <v>0</v>
      </c>
      <c r="BL156" s="18" t="s">
        <v>128</v>
      </c>
      <c r="BM156" s="156" t="s">
        <v>188</v>
      </c>
    </row>
    <row r="157" spans="1:65" s="13" customFormat="1" ht="11.25">
      <c r="B157" s="158"/>
      <c r="D157" s="159" t="s">
        <v>130</v>
      </c>
      <c r="E157" s="160" t="s">
        <v>1</v>
      </c>
      <c r="F157" s="161" t="s">
        <v>30</v>
      </c>
      <c r="H157" s="162">
        <v>1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130</v>
      </c>
      <c r="AU157" s="160" t="s">
        <v>82</v>
      </c>
      <c r="AV157" s="13" t="s">
        <v>82</v>
      </c>
      <c r="AW157" s="13" t="s">
        <v>29</v>
      </c>
      <c r="AX157" s="13" t="s">
        <v>30</v>
      </c>
      <c r="AY157" s="160" t="s">
        <v>121</v>
      </c>
    </row>
    <row r="158" spans="1:65" s="2" customFormat="1" ht="16.5" customHeight="1">
      <c r="A158" s="33"/>
      <c r="B158" s="144"/>
      <c r="C158" s="175" t="s">
        <v>173</v>
      </c>
      <c r="D158" s="175" t="s">
        <v>141</v>
      </c>
      <c r="E158" s="176" t="s">
        <v>189</v>
      </c>
      <c r="F158" s="177" t="s">
        <v>190</v>
      </c>
      <c r="G158" s="178" t="s">
        <v>127</v>
      </c>
      <c r="H158" s="179">
        <v>1.01</v>
      </c>
      <c r="I158" s="180"/>
      <c r="J158" s="181">
        <f>ROUND(I158*H158,2)</f>
        <v>0</v>
      </c>
      <c r="K158" s="177" t="s">
        <v>1</v>
      </c>
      <c r="L158" s="182"/>
      <c r="M158" s="183" t="s">
        <v>1</v>
      </c>
      <c r="N158" s="184" t="s">
        <v>38</v>
      </c>
      <c r="O158" s="59"/>
      <c r="P158" s="154">
        <f>O158*H158</f>
        <v>0</v>
      </c>
      <c r="Q158" s="154">
        <v>5.6000000000000001E-2</v>
      </c>
      <c r="R158" s="154">
        <f>Q158*H158</f>
        <v>5.6559999999999999E-2</v>
      </c>
      <c r="S158" s="154">
        <v>0</v>
      </c>
      <c r="T158" s="15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6" t="s">
        <v>122</v>
      </c>
      <c r="AT158" s="156" t="s">
        <v>141</v>
      </c>
      <c r="AU158" s="156" t="s">
        <v>82</v>
      </c>
      <c r="AY158" s="18" t="s">
        <v>121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8" t="s">
        <v>30</v>
      </c>
      <c r="BK158" s="157">
        <f>ROUND(I158*H158,2)</f>
        <v>0</v>
      </c>
      <c r="BL158" s="18" t="s">
        <v>128</v>
      </c>
      <c r="BM158" s="156" t="s">
        <v>191</v>
      </c>
    </row>
    <row r="159" spans="1:65" s="13" customFormat="1" ht="11.25">
      <c r="B159" s="158"/>
      <c r="D159" s="159" t="s">
        <v>130</v>
      </c>
      <c r="E159" s="160" t="s">
        <v>1</v>
      </c>
      <c r="F159" s="161" t="s">
        <v>175</v>
      </c>
      <c r="H159" s="162">
        <v>1.01</v>
      </c>
      <c r="I159" s="163"/>
      <c r="L159" s="158"/>
      <c r="M159" s="164"/>
      <c r="N159" s="165"/>
      <c r="O159" s="165"/>
      <c r="P159" s="165"/>
      <c r="Q159" s="165"/>
      <c r="R159" s="165"/>
      <c r="S159" s="165"/>
      <c r="T159" s="166"/>
      <c r="AT159" s="160" t="s">
        <v>130</v>
      </c>
      <c r="AU159" s="160" t="s">
        <v>82</v>
      </c>
      <c r="AV159" s="13" t="s">
        <v>82</v>
      </c>
      <c r="AW159" s="13" t="s">
        <v>29</v>
      </c>
      <c r="AX159" s="13" t="s">
        <v>73</v>
      </c>
      <c r="AY159" s="160" t="s">
        <v>121</v>
      </c>
    </row>
    <row r="160" spans="1:65" s="14" customFormat="1" ht="11.25">
      <c r="B160" s="167"/>
      <c r="D160" s="159" t="s">
        <v>130</v>
      </c>
      <c r="E160" s="168" t="s">
        <v>1</v>
      </c>
      <c r="F160" s="169" t="s">
        <v>132</v>
      </c>
      <c r="H160" s="170">
        <v>1.01</v>
      </c>
      <c r="I160" s="171"/>
      <c r="L160" s="167"/>
      <c r="M160" s="172"/>
      <c r="N160" s="173"/>
      <c r="O160" s="173"/>
      <c r="P160" s="173"/>
      <c r="Q160" s="173"/>
      <c r="R160" s="173"/>
      <c r="S160" s="173"/>
      <c r="T160" s="174"/>
      <c r="AT160" s="168" t="s">
        <v>130</v>
      </c>
      <c r="AU160" s="168" t="s">
        <v>82</v>
      </c>
      <c r="AV160" s="14" t="s">
        <v>128</v>
      </c>
      <c r="AW160" s="14" t="s">
        <v>29</v>
      </c>
      <c r="AX160" s="14" t="s">
        <v>30</v>
      </c>
      <c r="AY160" s="168" t="s">
        <v>121</v>
      </c>
    </row>
    <row r="161" spans="1:65" s="2" customFormat="1" ht="16.5" customHeight="1">
      <c r="A161" s="33"/>
      <c r="B161" s="144"/>
      <c r="C161" s="175" t="s">
        <v>192</v>
      </c>
      <c r="D161" s="175" t="s">
        <v>141</v>
      </c>
      <c r="E161" s="176" t="s">
        <v>193</v>
      </c>
      <c r="F161" s="177" t="s">
        <v>194</v>
      </c>
      <c r="G161" s="178" t="s">
        <v>195</v>
      </c>
      <c r="H161" s="179">
        <v>1</v>
      </c>
      <c r="I161" s="180"/>
      <c r="J161" s="181">
        <f>ROUND(I161*H161,2)</f>
        <v>0</v>
      </c>
      <c r="K161" s="177" t="s">
        <v>1</v>
      </c>
      <c r="L161" s="182"/>
      <c r="M161" s="183" t="s">
        <v>1</v>
      </c>
      <c r="N161" s="184" t="s">
        <v>38</v>
      </c>
      <c r="O161" s="59"/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6" t="s">
        <v>122</v>
      </c>
      <c r="AT161" s="156" t="s">
        <v>141</v>
      </c>
      <c r="AU161" s="156" t="s">
        <v>82</v>
      </c>
      <c r="AY161" s="18" t="s">
        <v>121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8" t="s">
        <v>30</v>
      </c>
      <c r="BK161" s="157">
        <f>ROUND(I161*H161,2)</f>
        <v>0</v>
      </c>
      <c r="BL161" s="18" t="s">
        <v>128</v>
      </c>
      <c r="BM161" s="156" t="s">
        <v>196</v>
      </c>
    </row>
    <row r="162" spans="1:65" s="13" customFormat="1" ht="11.25">
      <c r="B162" s="158"/>
      <c r="D162" s="159" t="s">
        <v>130</v>
      </c>
      <c r="E162" s="160" t="s">
        <v>1</v>
      </c>
      <c r="F162" s="161" t="s">
        <v>30</v>
      </c>
      <c r="H162" s="162">
        <v>1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130</v>
      </c>
      <c r="AU162" s="160" t="s">
        <v>82</v>
      </c>
      <c r="AV162" s="13" t="s">
        <v>82</v>
      </c>
      <c r="AW162" s="13" t="s">
        <v>29</v>
      </c>
      <c r="AX162" s="13" t="s">
        <v>30</v>
      </c>
      <c r="AY162" s="160" t="s">
        <v>121</v>
      </c>
    </row>
    <row r="163" spans="1:65" s="2" customFormat="1" ht="16.5" customHeight="1">
      <c r="A163" s="33"/>
      <c r="B163" s="144"/>
      <c r="C163" s="145" t="s">
        <v>197</v>
      </c>
      <c r="D163" s="145" t="s">
        <v>124</v>
      </c>
      <c r="E163" s="146" t="s">
        <v>198</v>
      </c>
      <c r="F163" s="147" t="s">
        <v>199</v>
      </c>
      <c r="G163" s="148" t="s">
        <v>195</v>
      </c>
      <c r="H163" s="149">
        <v>1</v>
      </c>
      <c r="I163" s="150"/>
      <c r="J163" s="151">
        <f>ROUND(I163*H163,2)</f>
        <v>0</v>
      </c>
      <c r="K163" s="147" t="s">
        <v>1</v>
      </c>
      <c r="L163" s="34"/>
      <c r="M163" s="152" t="s">
        <v>1</v>
      </c>
      <c r="N163" s="153" t="s">
        <v>38</v>
      </c>
      <c r="O163" s="59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6" t="s">
        <v>128</v>
      </c>
      <c r="AT163" s="156" t="s">
        <v>124</v>
      </c>
      <c r="AU163" s="156" t="s">
        <v>82</v>
      </c>
      <c r="AY163" s="18" t="s">
        <v>121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8" t="s">
        <v>30</v>
      </c>
      <c r="BK163" s="157">
        <f>ROUND(I163*H163,2)</f>
        <v>0</v>
      </c>
      <c r="BL163" s="18" t="s">
        <v>128</v>
      </c>
      <c r="BM163" s="156" t="s">
        <v>200</v>
      </c>
    </row>
    <row r="164" spans="1:65" s="13" customFormat="1" ht="11.25">
      <c r="B164" s="158"/>
      <c r="D164" s="159" t="s">
        <v>130</v>
      </c>
      <c r="E164" s="160" t="s">
        <v>1</v>
      </c>
      <c r="F164" s="161" t="s">
        <v>30</v>
      </c>
      <c r="H164" s="162">
        <v>1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130</v>
      </c>
      <c r="AU164" s="160" t="s">
        <v>82</v>
      </c>
      <c r="AV164" s="13" t="s">
        <v>82</v>
      </c>
      <c r="AW164" s="13" t="s">
        <v>29</v>
      </c>
      <c r="AX164" s="13" t="s">
        <v>30</v>
      </c>
      <c r="AY164" s="160" t="s">
        <v>121</v>
      </c>
    </row>
    <row r="165" spans="1:65" s="12" customFormat="1" ht="22.9" customHeight="1">
      <c r="B165" s="131"/>
      <c r="D165" s="132" t="s">
        <v>72</v>
      </c>
      <c r="E165" s="142" t="s">
        <v>161</v>
      </c>
      <c r="F165" s="142" t="s">
        <v>201</v>
      </c>
      <c r="I165" s="134"/>
      <c r="J165" s="143">
        <f>BK165</f>
        <v>0</v>
      </c>
      <c r="L165" s="131"/>
      <c r="M165" s="136"/>
      <c r="N165" s="137"/>
      <c r="O165" s="137"/>
      <c r="P165" s="138">
        <f>SUM(P166:P169)</f>
        <v>0</v>
      </c>
      <c r="Q165" s="137"/>
      <c r="R165" s="138">
        <f>SUM(R166:R169)</f>
        <v>0</v>
      </c>
      <c r="S165" s="137"/>
      <c r="T165" s="139">
        <f>SUM(T166:T169)</f>
        <v>0</v>
      </c>
      <c r="AR165" s="132" t="s">
        <v>30</v>
      </c>
      <c r="AT165" s="140" t="s">
        <v>72</v>
      </c>
      <c r="AU165" s="140" t="s">
        <v>30</v>
      </c>
      <c r="AY165" s="132" t="s">
        <v>121</v>
      </c>
      <c r="BK165" s="141">
        <f>SUM(BK166:BK169)</f>
        <v>0</v>
      </c>
    </row>
    <row r="166" spans="1:65" s="2" customFormat="1" ht="16.5" customHeight="1">
      <c r="A166" s="33"/>
      <c r="B166" s="144"/>
      <c r="C166" s="145" t="s">
        <v>202</v>
      </c>
      <c r="D166" s="145" t="s">
        <v>124</v>
      </c>
      <c r="E166" s="146" t="s">
        <v>203</v>
      </c>
      <c r="F166" s="147" t="s">
        <v>204</v>
      </c>
      <c r="G166" s="148" t="s">
        <v>195</v>
      </c>
      <c r="H166" s="149">
        <v>2</v>
      </c>
      <c r="I166" s="150"/>
      <c r="J166" s="151">
        <f>ROUND(I166*H166,2)</f>
        <v>0</v>
      </c>
      <c r="K166" s="147" t="s">
        <v>1</v>
      </c>
      <c r="L166" s="34"/>
      <c r="M166" s="152" t="s">
        <v>1</v>
      </c>
      <c r="N166" s="153" t="s">
        <v>38</v>
      </c>
      <c r="O166" s="59"/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6" t="s">
        <v>128</v>
      </c>
      <c r="AT166" s="156" t="s">
        <v>124</v>
      </c>
      <c r="AU166" s="156" t="s">
        <v>82</v>
      </c>
      <c r="AY166" s="18" t="s">
        <v>121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8" t="s">
        <v>30</v>
      </c>
      <c r="BK166" s="157">
        <f>ROUND(I166*H166,2)</f>
        <v>0</v>
      </c>
      <c r="BL166" s="18" t="s">
        <v>128</v>
      </c>
      <c r="BM166" s="156" t="s">
        <v>205</v>
      </c>
    </row>
    <row r="167" spans="1:65" s="13" customFormat="1" ht="11.25">
      <c r="B167" s="158"/>
      <c r="D167" s="159" t="s">
        <v>130</v>
      </c>
      <c r="E167" s="160" t="s">
        <v>1</v>
      </c>
      <c r="F167" s="161" t="s">
        <v>131</v>
      </c>
      <c r="H167" s="162">
        <v>2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130</v>
      </c>
      <c r="AU167" s="160" t="s">
        <v>82</v>
      </c>
      <c r="AV167" s="13" t="s">
        <v>82</v>
      </c>
      <c r="AW167" s="13" t="s">
        <v>29</v>
      </c>
      <c r="AX167" s="13" t="s">
        <v>73</v>
      </c>
      <c r="AY167" s="160" t="s">
        <v>121</v>
      </c>
    </row>
    <row r="168" spans="1:65" s="14" customFormat="1" ht="11.25">
      <c r="B168" s="167"/>
      <c r="D168" s="159" t="s">
        <v>130</v>
      </c>
      <c r="E168" s="168" t="s">
        <v>1</v>
      </c>
      <c r="F168" s="169" t="s">
        <v>132</v>
      </c>
      <c r="H168" s="170">
        <v>2</v>
      </c>
      <c r="I168" s="171"/>
      <c r="L168" s="167"/>
      <c r="M168" s="172"/>
      <c r="N168" s="173"/>
      <c r="O168" s="173"/>
      <c r="P168" s="173"/>
      <c r="Q168" s="173"/>
      <c r="R168" s="173"/>
      <c r="S168" s="173"/>
      <c r="T168" s="174"/>
      <c r="AT168" s="168" t="s">
        <v>130</v>
      </c>
      <c r="AU168" s="168" t="s">
        <v>82</v>
      </c>
      <c r="AV168" s="14" t="s">
        <v>128</v>
      </c>
      <c r="AW168" s="14" t="s">
        <v>29</v>
      </c>
      <c r="AX168" s="14" t="s">
        <v>30</v>
      </c>
      <c r="AY168" s="168" t="s">
        <v>121</v>
      </c>
    </row>
    <row r="169" spans="1:65" s="2" customFormat="1" ht="16.5" customHeight="1">
      <c r="A169" s="33"/>
      <c r="B169" s="144"/>
      <c r="C169" s="145" t="s">
        <v>206</v>
      </c>
      <c r="D169" s="145" t="s">
        <v>124</v>
      </c>
      <c r="E169" s="146" t="s">
        <v>207</v>
      </c>
      <c r="F169" s="147" t="s">
        <v>208</v>
      </c>
      <c r="G169" s="148" t="s">
        <v>209</v>
      </c>
      <c r="H169" s="149">
        <v>0.46</v>
      </c>
      <c r="I169" s="150"/>
      <c r="J169" s="151">
        <f>ROUND(I169*H169,2)</f>
        <v>0</v>
      </c>
      <c r="K169" s="147" t="s">
        <v>135</v>
      </c>
      <c r="L169" s="34"/>
      <c r="M169" s="185" t="s">
        <v>1</v>
      </c>
      <c r="N169" s="186" t="s">
        <v>38</v>
      </c>
      <c r="O169" s="187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6" t="s">
        <v>128</v>
      </c>
      <c r="AT169" s="156" t="s">
        <v>124</v>
      </c>
      <c r="AU169" s="156" t="s">
        <v>82</v>
      </c>
      <c r="AY169" s="18" t="s">
        <v>121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8" t="s">
        <v>30</v>
      </c>
      <c r="BK169" s="157">
        <f>ROUND(I169*H169,2)</f>
        <v>0</v>
      </c>
      <c r="BL169" s="18" t="s">
        <v>128</v>
      </c>
      <c r="BM169" s="156" t="s">
        <v>210</v>
      </c>
    </row>
    <row r="170" spans="1:65" s="2" customFormat="1" ht="6.95" customHeight="1">
      <c r="A170" s="33"/>
      <c r="B170" s="48"/>
      <c r="C170" s="49"/>
      <c r="D170" s="49"/>
      <c r="E170" s="49"/>
      <c r="F170" s="49"/>
      <c r="G170" s="49"/>
      <c r="H170" s="49"/>
      <c r="I170" s="49"/>
      <c r="J170" s="49"/>
      <c r="K170" s="49"/>
      <c r="L170" s="34"/>
      <c r="M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</row>
  </sheetData>
  <autoFilter ref="C118:K169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3"/>
  <sheetViews>
    <sheetView showGridLines="0" workbookViewId="0">
      <selection activeCell="J12" sqref="J1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95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0" t="str">
        <f>'Rekapitulace stavby'!K6</f>
        <v>BRNO, LOKALITA VINIČNÍ - ŠEDOVÁ, POSÍLENÍ ZÁSOBENÍ VODOU, II. ETAPA</v>
      </c>
      <c r="F7" s="251"/>
      <c r="G7" s="251"/>
      <c r="H7" s="251"/>
      <c r="L7" s="21"/>
    </row>
    <row r="8" spans="1:46" s="2" customFormat="1" ht="12" customHeight="1">
      <c r="A8" s="33"/>
      <c r="B8" s="34"/>
      <c r="C8" s="33"/>
      <c r="D8" s="28" t="s">
        <v>96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1" t="s">
        <v>211</v>
      </c>
      <c r="F9" s="252"/>
      <c r="G9" s="252"/>
      <c r="H9" s="25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3" t="str">
        <f>'Rekapitulace stavby'!E14</f>
        <v>Vyplň údaj</v>
      </c>
      <c r="F18" s="233"/>
      <c r="G18" s="233"/>
      <c r="H18" s="233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38" t="s">
        <v>1</v>
      </c>
      <c r="F27" s="238"/>
      <c r="G27" s="238"/>
      <c r="H27" s="238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ROUND(J123,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ROUND((SUM(BE123:BE462)),  0)</f>
        <v>0</v>
      </c>
      <c r="G33" s="33"/>
      <c r="H33" s="33"/>
      <c r="I33" s="101">
        <v>0.21</v>
      </c>
      <c r="J33" s="100">
        <f>ROUND(((SUM(BE123:BE462))*I33),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ROUND((SUM(BF123:BF462)),  0)</f>
        <v>0</v>
      </c>
      <c r="G34" s="33"/>
      <c r="H34" s="33"/>
      <c r="I34" s="101">
        <v>0.12</v>
      </c>
      <c r="J34" s="100">
        <f>ROUND(((SUM(BF123:BF462))*I34),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ROUND((SUM(BG123:BG462)),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ROUND((SUM(BH123:BH462)),  0)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ROUND((SUM(BI123:BI462)),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0" t="str">
        <f>E7</f>
        <v>BRNO, LOKALITA VINIČNÍ - ŠEDOVÁ, POSÍLENÍ ZÁSOBENÍ VODOU, II. ETAPA</v>
      </c>
      <c r="F85" s="251"/>
      <c r="G85" s="251"/>
      <c r="H85" s="25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96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1" t="str">
        <f>E9</f>
        <v>SO 331 - Vodovodní řad - dolní tlak. pásmo (3.11.1)</v>
      </c>
      <c r="F87" s="252"/>
      <c r="G87" s="252"/>
      <c r="H87" s="25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99</v>
      </c>
      <c r="D94" s="102"/>
      <c r="E94" s="102"/>
      <c r="F94" s="102"/>
      <c r="G94" s="102"/>
      <c r="H94" s="102"/>
      <c r="I94" s="102"/>
      <c r="J94" s="111" t="s">
        <v>100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101</v>
      </c>
      <c r="D96" s="33"/>
      <c r="E96" s="33"/>
      <c r="F96" s="33"/>
      <c r="G96" s="33"/>
      <c r="H96" s="33"/>
      <c r="I96" s="33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102</v>
      </c>
    </row>
    <row r="97" spans="1:31" s="9" customFormat="1" ht="24.95" customHeight="1">
      <c r="B97" s="113"/>
      <c r="D97" s="114" t="s">
        <v>103</v>
      </c>
      <c r="E97" s="115"/>
      <c r="F97" s="115"/>
      <c r="G97" s="115"/>
      <c r="H97" s="115"/>
      <c r="I97" s="115"/>
      <c r="J97" s="116">
        <f>J124</f>
        <v>0</v>
      </c>
      <c r="L97" s="113"/>
    </row>
    <row r="98" spans="1:31" s="10" customFormat="1" ht="19.899999999999999" customHeight="1">
      <c r="B98" s="117"/>
      <c r="D98" s="118" t="s">
        <v>212</v>
      </c>
      <c r="E98" s="119"/>
      <c r="F98" s="119"/>
      <c r="G98" s="119"/>
      <c r="H98" s="119"/>
      <c r="I98" s="119"/>
      <c r="J98" s="120">
        <f>J125</f>
        <v>0</v>
      </c>
      <c r="L98" s="117"/>
    </row>
    <row r="99" spans="1:31" s="10" customFormat="1" ht="19.899999999999999" customHeight="1">
      <c r="B99" s="117"/>
      <c r="D99" s="118" t="s">
        <v>213</v>
      </c>
      <c r="E99" s="119"/>
      <c r="F99" s="119"/>
      <c r="G99" s="119"/>
      <c r="H99" s="119"/>
      <c r="I99" s="119"/>
      <c r="J99" s="120">
        <f>J241</f>
        <v>0</v>
      </c>
      <c r="L99" s="117"/>
    </row>
    <row r="100" spans="1:31" s="10" customFormat="1" ht="19.899999999999999" customHeight="1">
      <c r="B100" s="117"/>
      <c r="D100" s="118" t="s">
        <v>214</v>
      </c>
      <c r="E100" s="119"/>
      <c r="F100" s="119"/>
      <c r="G100" s="119"/>
      <c r="H100" s="119"/>
      <c r="I100" s="119"/>
      <c r="J100" s="120">
        <f>J268</f>
        <v>0</v>
      </c>
      <c r="L100" s="117"/>
    </row>
    <row r="101" spans="1:31" s="10" customFormat="1" ht="19.899999999999999" customHeight="1">
      <c r="B101" s="117"/>
      <c r="D101" s="118" t="s">
        <v>215</v>
      </c>
      <c r="E101" s="119"/>
      <c r="F101" s="119"/>
      <c r="G101" s="119"/>
      <c r="H101" s="119"/>
      <c r="I101" s="119"/>
      <c r="J101" s="120">
        <f>J282</f>
        <v>0</v>
      </c>
      <c r="L101" s="117"/>
    </row>
    <row r="102" spans="1:31" s="10" customFormat="1" ht="19.899999999999999" customHeight="1">
      <c r="B102" s="117"/>
      <c r="D102" s="118" t="s">
        <v>104</v>
      </c>
      <c r="E102" s="119"/>
      <c r="F102" s="119"/>
      <c r="G102" s="119"/>
      <c r="H102" s="119"/>
      <c r="I102" s="119"/>
      <c r="J102" s="120">
        <f>J292</f>
        <v>0</v>
      </c>
      <c r="L102" s="117"/>
    </row>
    <row r="103" spans="1:31" s="10" customFormat="1" ht="19.899999999999999" customHeight="1">
      <c r="B103" s="117"/>
      <c r="D103" s="118" t="s">
        <v>105</v>
      </c>
      <c r="E103" s="119"/>
      <c r="F103" s="119"/>
      <c r="G103" s="119"/>
      <c r="H103" s="119"/>
      <c r="I103" s="119"/>
      <c r="J103" s="120">
        <f>J443</f>
        <v>0</v>
      </c>
      <c r="L103" s="117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106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50" t="str">
        <f>E7</f>
        <v>BRNO, LOKALITA VINIČNÍ - ŠEDOVÁ, POSÍLENÍ ZÁSOBENÍ VODOU, II. ETAPA</v>
      </c>
      <c r="F113" s="251"/>
      <c r="G113" s="251"/>
      <c r="H113" s="251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96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11" t="str">
        <f>E9</f>
        <v>SO 331 - Vodovodní řad - dolní tlak. pásmo (3.11.1)</v>
      </c>
      <c r="F115" s="252"/>
      <c r="G115" s="252"/>
      <c r="H115" s="252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F12</f>
        <v xml:space="preserve"> </v>
      </c>
      <c r="G117" s="33"/>
      <c r="H117" s="33"/>
      <c r="I117" s="28" t="s">
        <v>22</v>
      </c>
      <c r="J117" s="56" t="str">
        <f>IF(J12="","",J12)</f>
        <v/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23</v>
      </c>
      <c r="D119" s="33"/>
      <c r="E119" s="33"/>
      <c r="F119" s="26" t="str">
        <f>E15</f>
        <v xml:space="preserve"> </v>
      </c>
      <c r="G119" s="33"/>
      <c r="H119" s="33"/>
      <c r="I119" s="28" t="s">
        <v>28</v>
      </c>
      <c r="J119" s="31" t="str">
        <f>E21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26</v>
      </c>
      <c r="D120" s="33"/>
      <c r="E120" s="33"/>
      <c r="F120" s="26" t="str">
        <f>IF(E18="","",E18)</f>
        <v>Vyplň údaj</v>
      </c>
      <c r="G120" s="33"/>
      <c r="H120" s="33"/>
      <c r="I120" s="28" t="s">
        <v>31</v>
      </c>
      <c r="J120" s="31" t="str">
        <f>E24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1"/>
      <c r="B122" s="122"/>
      <c r="C122" s="123" t="s">
        <v>107</v>
      </c>
      <c r="D122" s="124" t="s">
        <v>58</v>
      </c>
      <c r="E122" s="124" t="s">
        <v>54</v>
      </c>
      <c r="F122" s="124" t="s">
        <v>55</v>
      </c>
      <c r="G122" s="124" t="s">
        <v>108</v>
      </c>
      <c r="H122" s="124" t="s">
        <v>109</v>
      </c>
      <c r="I122" s="124" t="s">
        <v>110</v>
      </c>
      <c r="J122" s="124" t="s">
        <v>100</v>
      </c>
      <c r="K122" s="125" t="s">
        <v>111</v>
      </c>
      <c r="L122" s="126"/>
      <c r="M122" s="63" t="s">
        <v>1</v>
      </c>
      <c r="N122" s="64" t="s">
        <v>37</v>
      </c>
      <c r="O122" s="64" t="s">
        <v>112</v>
      </c>
      <c r="P122" s="64" t="s">
        <v>113</v>
      </c>
      <c r="Q122" s="64" t="s">
        <v>114</v>
      </c>
      <c r="R122" s="64" t="s">
        <v>115</v>
      </c>
      <c r="S122" s="64" t="s">
        <v>116</v>
      </c>
      <c r="T122" s="65" t="s">
        <v>117</v>
      </c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</row>
    <row r="123" spans="1:65" s="2" customFormat="1" ht="22.9" customHeight="1">
      <c r="A123" s="33"/>
      <c r="B123" s="34"/>
      <c r="C123" s="70" t="s">
        <v>118</v>
      </c>
      <c r="D123" s="33"/>
      <c r="E123" s="33"/>
      <c r="F123" s="33"/>
      <c r="G123" s="33"/>
      <c r="H123" s="33"/>
      <c r="I123" s="33"/>
      <c r="J123" s="127">
        <f>BK123</f>
        <v>0</v>
      </c>
      <c r="K123" s="33"/>
      <c r="L123" s="34"/>
      <c r="M123" s="66"/>
      <c r="N123" s="57"/>
      <c r="O123" s="67"/>
      <c r="P123" s="128">
        <f>P124</f>
        <v>0</v>
      </c>
      <c r="Q123" s="67"/>
      <c r="R123" s="128">
        <f>R124</f>
        <v>215.51695373999999</v>
      </c>
      <c r="S123" s="67"/>
      <c r="T123" s="129">
        <f>T124</f>
        <v>15.898285000000001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72</v>
      </c>
      <c r="AU123" s="18" t="s">
        <v>102</v>
      </c>
      <c r="BK123" s="130">
        <f>BK124</f>
        <v>0</v>
      </c>
    </row>
    <row r="124" spans="1:65" s="12" customFormat="1" ht="25.9" customHeight="1">
      <c r="B124" s="131"/>
      <c r="D124" s="132" t="s">
        <v>72</v>
      </c>
      <c r="E124" s="133" t="s">
        <v>119</v>
      </c>
      <c r="F124" s="133" t="s">
        <v>120</v>
      </c>
      <c r="I124" s="134"/>
      <c r="J124" s="135">
        <f>BK124</f>
        <v>0</v>
      </c>
      <c r="L124" s="131"/>
      <c r="M124" s="136"/>
      <c r="N124" s="137"/>
      <c r="O124" s="137"/>
      <c r="P124" s="138">
        <f>P125+P241+P268+P282+P292+P443</f>
        <v>0</v>
      </c>
      <c r="Q124" s="137"/>
      <c r="R124" s="138">
        <f>R125+R241+R268+R282+R292+R443</f>
        <v>215.51695373999999</v>
      </c>
      <c r="S124" s="137"/>
      <c r="T124" s="139">
        <f>T125+T241+T268+T282+T292+T443</f>
        <v>15.898285000000001</v>
      </c>
      <c r="AR124" s="132" t="s">
        <v>30</v>
      </c>
      <c r="AT124" s="140" t="s">
        <v>72</v>
      </c>
      <c r="AU124" s="140" t="s">
        <v>73</v>
      </c>
      <c r="AY124" s="132" t="s">
        <v>121</v>
      </c>
      <c r="BK124" s="141">
        <f>BK125+BK241+BK268+BK282+BK292+BK443</f>
        <v>0</v>
      </c>
    </row>
    <row r="125" spans="1:65" s="12" customFormat="1" ht="22.9" customHeight="1">
      <c r="B125" s="131"/>
      <c r="D125" s="132" t="s">
        <v>72</v>
      </c>
      <c r="E125" s="142" t="s">
        <v>30</v>
      </c>
      <c r="F125" s="142" t="s">
        <v>216</v>
      </c>
      <c r="I125" s="134"/>
      <c r="J125" s="143">
        <f>BK125</f>
        <v>0</v>
      </c>
      <c r="L125" s="131"/>
      <c r="M125" s="136"/>
      <c r="N125" s="137"/>
      <c r="O125" s="137"/>
      <c r="P125" s="138">
        <f>SUM(P126:P240)</f>
        <v>0</v>
      </c>
      <c r="Q125" s="137"/>
      <c r="R125" s="138">
        <f>SUM(R126:R240)</f>
        <v>3.0351256000000002</v>
      </c>
      <c r="S125" s="137"/>
      <c r="T125" s="139">
        <f>SUM(T126:T240)</f>
        <v>15.898285000000001</v>
      </c>
      <c r="AR125" s="132" t="s">
        <v>30</v>
      </c>
      <c r="AT125" s="140" t="s">
        <v>72</v>
      </c>
      <c r="AU125" s="140" t="s">
        <v>30</v>
      </c>
      <c r="AY125" s="132" t="s">
        <v>121</v>
      </c>
      <c r="BK125" s="141">
        <f>SUM(BK126:BK240)</f>
        <v>0</v>
      </c>
    </row>
    <row r="126" spans="1:65" s="2" customFormat="1" ht="16.5" customHeight="1">
      <c r="A126" s="33"/>
      <c r="B126" s="144"/>
      <c r="C126" s="145" t="s">
        <v>30</v>
      </c>
      <c r="D126" s="145" t="s">
        <v>124</v>
      </c>
      <c r="E126" s="146" t="s">
        <v>217</v>
      </c>
      <c r="F126" s="147" t="s">
        <v>218</v>
      </c>
      <c r="G126" s="148" t="s">
        <v>219</v>
      </c>
      <c r="H126" s="149">
        <v>13.085000000000001</v>
      </c>
      <c r="I126" s="150"/>
      <c r="J126" s="151">
        <f>ROUND(I126*H126,2)</f>
        <v>0</v>
      </c>
      <c r="K126" s="147" t="s">
        <v>135</v>
      </c>
      <c r="L126" s="34"/>
      <c r="M126" s="152" t="s">
        <v>1</v>
      </c>
      <c r="N126" s="153" t="s">
        <v>38</v>
      </c>
      <c r="O126" s="59"/>
      <c r="P126" s="154">
        <f>O126*H126</f>
        <v>0</v>
      </c>
      <c r="Q126" s="154">
        <v>0</v>
      </c>
      <c r="R126" s="154">
        <f>Q126*H126</f>
        <v>0</v>
      </c>
      <c r="S126" s="154">
        <v>0.316</v>
      </c>
      <c r="T126" s="155">
        <f>S126*H126</f>
        <v>4.1348600000000006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6" t="s">
        <v>128</v>
      </c>
      <c r="AT126" s="156" t="s">
        <v>124</v>
      </c>
      <c r="AU126" s="156" t="s">
        <v>82</v>
      </c>
      <c r="AY126" s="18" t="s">
        <v>121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8" t="s">
        <v>30</v>
      </c>
      <c r="BK126" s="157">
        <f>ROUND(I126*H126,2)</f>
        <v>0</v>
      </c>
      <c r="BL126" s="18" t="s">
        <v>128</v>
      </c>
      <c r="BM126" s="156" t="s">
        <v>220</v>
      </c>
    </row>
    <row r="127" spans="1:65" s="13" customFormat="1" ht="11.25">
      <c r="B127" s="158"/>
      <c r="D127" s="159" t="s">
        <v>130</v>
      </c>
      <c r="E127" s="160" t="s">
        <v>1</v>
      </c>
      <c r="F127" s="161" t="s">
        <v>221</v>
      </c>
      <c r="H127" s="162">
        <v>7.585</v>
      </c>
      <c r="I127" s="163"/>
      <c r="L127" s="158"/>
      <c r="M127" s="164"/>
      <c r="N127" s="165"/>
      <c r="O127" s="165"/>
      <c r="P127" s="165"/>
      <c r="Q127" s="165"/>
      <c r="R127" s="165"/>
      <c r="S127" s="165"/>
      <c r="T127" s="166"/>
      <c r="AT127" s="160" t="s">
        <v>130</v>
      </c>
      <c r="AU127" s="160" t="s">
        <v>82</v>
      </c>
      <c r="AV127" s="13" t="s">
        <v>82</v>
      </c>
      <c r="AW127" s="13" t="s">
        <v>29</v>
      </c>
      <c r="AX127" s="13" t="s">
        <v>73</v>
      </c>
      <c r="AY127" s="160" t="s">
        <v>121</v>
      </c>
    </row>
    <row r="128" spans="1:65" s="13" customFormat="1" ht="11.25">
      <c r="B128" s="158"/>
      <c r="D128" s="159" t="s">
        <v>130</v>
      </c>
      <c r="E128" s="160" t="s">
        <v>1</v>
      </c>
      <c r="F128" s="161" t="s">
        <v>222</v>
      </c>
      <c r="H128" s="162">
        <v>5.5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130</v>
      </c>
      <c r="AU128" s="160" t="s">
        <v>82</v>
      </c>
      <c r="AV128" s="13" t="s">
        <v>82</v>
      </c>
      <c r="AW128" s="13" t="s">
        <v>29</v>
      </c>
      <c r="AX128" s="13" t="s">
        <v>73</v>
      </c>
      <c r="AY128" s="160" t="s">
        <v>121</v>
      </c>
    </row>
    <row r="129" spans="1:65" s="14" customFormat="1" ht="11.25">
      <c r="B129" s="167"/>
      <c r="D129" s="159" t="s">
        <v>130</v>
      </c>
      <c r="E129" s="168" t="s">
        <v>1</v>
      </c>
      <c r="F129" s="169" t="s">
        <v>132</v>
      </c>
      <c r="H129" s="170">
        <v>13.085000000000001</v>
      </c>
      <c r="I129" s="171"/>
      <c r="L129" s="167"/>
      <c r="M129" s="172"/>
      <c r="N129" s="173"/>
      <c r="O129" s="173"/>
      <c r="P129" s="173"/>
      <c r="Q129" s="173"/>
      <c r="R129" s="173"/>
      <c r="S129" s="173"/>
      <c r="T129" s="174"/>
      <c r="AT129" s="168" t="s">
        <v>130</v>
      </c>
      <c r="AU129" s="168" t="s">
        <v>82</v>
      </c>
      <c r="AV129" s="14" t="s">
        <v>128</v>
      </c>
      <c r="AW129" s="14" t="s">
        <v>29</v>
      </c>
      <c r="AX129" s="14" t="s">
        <v>30</v>
      </c>
      <c r="AY129" s="168" t="s">
        <v>121</v>
      </c>
    </row>
    <row r="130" spans="1:65" s="2" customFormat="1" ht="16.5" customHeight="1">
      <c r="A130" s="33"/>
      <c r="B130" s="144"/>
      <c r="C130" s="145" t="s">
        <v>82</v>
      </c>
      <c r="D130" s="145" t="s">
        <v>124</v>
      </c>
      <c r="E130" s="146" t="s">
        <v>223</v>
      </c>
      <c r="F130" s="147" t="s">
        <v>224</v>
      </c>
      <c r="G130" s="148" t="s">
        <v>219</v>
      </c>
      <c r="H130" s="149">
        <v>13.085000000000001</v>
      </c>
      <c r="I130" s="150"/>
      <c r="J130" s="151">
        <f>ROUND(I130*H130,2)</f>
        <v>0</v>
      </c>
      <c r="K130" s="147" t="s">
        <v>135</v>
      </c>
      <c r="L130" s="34"/>
      <c r="M130" s="152" t="s">
        <v>1</v>
      </c>
      <c r="N130" s="153" t="s">
        <v>38</v>
      </c>
      <c r="O130" s="59"/>
      <c r="P130" s="154">
        <f>O130*H130</f>
        <v>0</v>
      </c>
      <c r="Q130" s="154">
        <v>0</v>
      </c>
      <c r="R130" s="154">
        <f>Q130*H130</f>
        <v>0</v>
      </c>
      <c r="S130" s="154">
        <v>0.625</v>
      </c>
      <c r="T130" s="155">
        <f>S130*H130</f>
        <v>8.1781250000000014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6" t="s">
        <v>128</v>
      </c>
      <c r="AT130" s="156" t="s">
        <v>124</v>
      </c>
      <c r="AU130" s="156" t="s">
        <v>82</v>
      </c>
      <c r="AY130" s="18" t="s">
        <v>121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8" t="s">
        <v>30</v>
      </c>
      <c r="BK130" s="157">
        <f>ROUND(I130*H130,2)</f>
        <v>0</v>
      </c>
      <c r="BL130" s="18" t="s">
        <v>128</v>
      </c>
      <c r="BM130" s="156" t="s">
        <v>225</v>
      </c>
    </row>
    <row r="131" spans="1:65" s="13" customFormat="1" ht="11.25">
      <c r="B131" s="158"/>
      <c r="D131" s="159" t="s">
        <v>130</v>
      </c>
      <c r="E131" s="160" t="s">
        <v>1</v>
      </c>
      <c r="F131" s="161" t="s">
        <v>226</v>
      </c>
      <c r="H131" s="162">
        <v>13.085000000000001</v>
      </c>
      <c r="I131" s="163"/>
      <c r="L131" s="158"/>
      <c r="M131" s="164"/>
      <c r="N131" s="165"/>
      <c r="O131" s="165"/>
      <c r="P131" s="165"/>
      <c r="Q131" s="165"/>
      <c r="R131" s="165"/>
      <c r="S131" s="165"/>
      <c r="T131" s="166"/>
      <c r="AT131" s="160" t="s">
        <v>130</v>
      </c>
      <c r="AU131" s="160" t="s">
        <v>82</v>
      </c>
      <c r="AV131" s="13" t="s">
        <v>82</v>
      </c>
      <c r="AW131" s="13" t="s">
        <v>29</v>
      </c>
      <c r="AX131" s="13" t="s">
        <v>30</v>
      </c>
      <c r="AY131" s="160" t="s">
        <v>121</v>
      </c>
    </row>
    <row r="132" spans="1:65" s="2" customFormat="1" ht="16.5" customHeight="1">
      <c r="A132" s="33"/>
      <c r="B132" s="144"/>
      <c r="C132" s="145" t="s">
        <v>137</v>
      </c>
      <c r="D132" s="145" t="s">
        <v>124</v>
      </c>
      <c r="E132" s="146" t="s">
        <v>227</v>
      </c>
      <c r="F132" s="147" t="s">
        <v>228</v>
      </c>
      <c r="G132" s="148" t="s">
        <v>219</v>
      </c>
      <c r="H132" s="149">
        <v>13.085000000000001</v>
      </c>
      <c r="I132" s="150"/>
      <c r="J132" s="151">
        <f>ROUND(I132*H132,2)</f>
        <v>0</v>
      </c>
      <c r="K132" s="147" t="s">
        <v>135</v>
      </c>
      <c r="L132" s="34"/>
      <c r="M132" s="152" t="s">
        <v>1</v>
      </c>
      <c r="N132" s="153" t="s">
        <v>38</v>
      </c>
      <c r="O132" s="59"/>
      <c r="P132" s="154">
        <f>O132*H132</f>
        <v>0</v>
      </c>
      <c r="Q132" s="154">
        <v>0</v>
      </c>
      <c r="R132" s="154">
        <f>Q132*H132</f>
        <v>0</v>
      </c>
      <c r="S132" s="154">
        <v>0.18</v>
      </c>
      <c r="T132" s="155">
        <f>S132*H132</f>
        <v>2.3553000000000002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6" t="s">
        <v>128</v>
      </c>
      <c r="AT132" s="156" t="s">
        <v>124</v>
      </c>
      <c r="AU132" s="156" t="s">
        <v>82</v>
      </c>
      <c r="AY132" s="18" t="s">
        <v>121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8" t="s">
        <v>30</v>
      </c>
      <c r="BK132" s="157">
        <f>ROUND(I132*H132,2)</f>
        <v>0</v>
      </c>
      <c r="BL132" s="18" t="s">
        <v>128</v>
      </c>
      <c r="BM132" s="156" t="s">
        <v>229</v>
      </c>
    </row>
    <row r="133" spans="1:65" s="13" customFormat="1" ht="11.25">
      <c r="B133" s="158"/>
      <c r="D133" s="159" t="s">
        <v>130</v>
      </c>
      <c r="E133" s="160" t="s">
        <v>1</v>
      </c>
      <c r="F133" s="161" t="s">
        <v>226</v>
      </c>
      <c r="H133" s="162">
        <v>13.085000000000001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130</v>
      </c>
      <c r="AU133" s="160" t="s">
        <v>82</v>
      </c>
      <c r="AV133" s="13" t="s">
        <v>82</v>
      </c>
      <c r="AW133" s="13" t="s">
        <v>29</v>
      </c>
      <c r="AX133" s="13" t="s">
        <v>30</v>
      </c>
      <c r="AY133" s="160" t="s">
        <v>121</v>
      </c>
    </row>
    <row r="134" spans="1:65" s="2" customFormat="1" ht="16.5" customHeight="1">
      <c r="A134" s="33"/>
      <c r="B134" s="144"/>
      <c r="C134" s="145" t="s">
        <v>128</v>
      </c>
      <c r="D134" s="145" t="s">
        <v>124</v>
      </c>
      <c r="E134" s="146" t="s">
        <v>230</v>
      </c>
      <c r="F134" s="147" t="s">
        <v>231</v>
      </c>
      <c r="G134" s="148" t="s">
        <v>232</v>
      </c>
      <c r="H134" s="149">
        <v>6</v>
      </c>
      <c r="I134" s="150"/>
      <c r="J134" s="151">
        <f>ROUND(I134*H134,2)</f>
        <v>0</v>
      </c>
      <c r="K134" s="147" t="s">
        <v>135</v>
      </c>
      <c r="L134" s="34"/>
      <c r="M134" s="152" t="s">
        <v>1</v>
      </c>
      <c r="N134" s="153" t="s">
        <v>38</v>
      </c>
      <c r="O134" s="59"/>
      <c r="P134" s="154">
        <f>O134*H134</f>
        <v>0</v>
      </c>
      <c r="Q134" s="154">
        <v>0</v>
      </c>
      <c r="R134" s="154">
        <f>Q134*H134</f>
        <v>0</v>
      </c>
      <c r="S134" s="154">
        <v>0.20499999999999999</v>
      </c>
      <c r="T134" s="155">
        <f>S134*H134</f>
        <v>1.23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6" t="s">
        <v>128</v>
      </c>
      <c r="AT134" s="156" t="s">
        <v>124</v>
      </c>
      <c r="AU134" s="156" t="s">
        <v>82</v>
      </c>
      <c r="AY134" s="18" t="s">
        <v>121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8" t="s">
        <v>30</v>
      </c>
      <c r="BK134" s="157">
        <f>ROUND(I134*H134,2)</f>
        <v>0</v>
      </c>
      <c r="BL134" s="18" t="s">
        <v>128</v>
      </c>
      <c r="BM134" s="156" t="s">
        <v>233</v>
      </c>
    </row>
    <row r="135" spans="1:65" s="13" customFormat="1" ht="11.25">
      <c r="B135" s="158"/>
      <c r="D135" s="159" t="s">
        <v>130</v>
      </c>
      <c r="E135" s="160" t="s">
        <v>1</v>
      </c>
      <c r="F135" s="161" t="s">
        <v>234</v>
      </c>
      <c r="H135" s="162">
        <v>6</v>
      </c>
      <c r="I135" s="163"/>
      <c r="L135" s="158"/>
      <c r="M135" s="164"/>
      <c r="N135" s="165"/>
      <c r="O135" s="165"/>
      <c r="P135" s="165"/>
      <c r="Q135" s="165"/>
      <c r="R135" s="165"/>
      <c r="S135" s="165"/>
      <c r="T135" s="166"/>
      <c r="AT135" s="160" t="s">
        <v>130</v>
      </c>
      <c r="AU135" s="160" t="s">
        <v>82</v>
      </c>
      <c r="AV135" s="13" t="s">
        <v>82</v>
      </c>
      <c r="AW135" s="13" t="s">
        <v>29</v>
      </c>
      <c r="AX135" s="13" t="s">
        <v>73</v>
      </c>
      <c r="AY135" s="160" t="s">
        <v>121</v>
      </c>
    </row>
    <row r="136" spans="1:65" s="14" customFormat="1" ht="11.25">
      <c r="B136" s="167"/>
      <c r="D136" s="159" t="s">
        <v>130</v>
      </c>
      <c r="E136" s="168" t="s">
        <v>1</v>
      </c>
      <c r="F136" s="169" t="s">
        <v>132</v>
      </c>
      <c r="H136" s="170">
        <v>6</v>
      </c>
      <c r="I136" s="171"/>
      <c r="L136" s="167"/>
      <c r="M136" s="172"/>
      <c r="N136" s="173"/>
      <c r="O136" s="173"/>
      <c r="P136" s="173"/>
      <c r="Q136" s="173"/>
      <c r="R136" s="173"/>
      <c r="S136" s="173"/>
      <c r="T136" s="174"/>
      <c r="AT136" s="168" t="s">
        <v>130</v>
      </c>
      <c r="AU136" s="168" t="s">
        <v>82</v>
      </c>
      <c r="AV136" s="14" t="s">
        <v>128</v>
      </c>
      <c r="AW136" s="14" t="s">
        <v>29</v>
      </c>
      <c r="AX136" s="14" t="s">
        <v>30</v>
      </c>
      <c r="AY136" s="168" t="s">
        <v>121</v>
      </c>
    </row>
    <row r="137" spans="1:65" s="2" customFormat="1" ht="16.5" customHeight="1">
      <c r="A137" s="33"/>
      <c r="B137" s="144"/>
      <c r="C137" s="145" t="s">
        <v>146</v>
      </c>
      <c r="D137" s="145" t="s">
        <v>124</v>
      </c>
      <c r="E137" s="146" t="s">
        <v>235</v>
      </c>
      <c r="F137" s="147" t="s">
        <v>236</v>
      </c>
      <c r="G137" s="148" t="s">
        <v>237</v>
      </c>
      <c r="H137" s="149">
        <v>200</v>
      </c>
      <c r="I137" s="150"/>
      <c r="J137" s="151">
        <f>ROUND(I137*H137,2)</f>
        <v>0</v>
      </c>
      <c r="K137" s="147" t="s">
        <v>135</v>
      </c>
      <c r="L137" s="34"/>
      <c r="M137" s="152" t="s">
        <v>1</v>
      </c>
      <c r="N137" s="153" t="s">
        <v>38</v>
      </c>
      <c r="O137" s="59"/>
      <c r="P137" s="154">
        <f>O137*H137</f>
        <v>0</v>
      </c>
      <c r="Q137" s="154">
        <v>3.0000000000000001E-5</v>
      </c>
      <c r="R137" s="154">
        <f>Q137*H137</f>
        <v>6.0000000000000001E-3</v>
      </c>
      <c r="S137" s="154">
        <v>0</v>
      </c>
      <c r="T137" s="15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128</v>
      </c>
      <c r="AT137" s="156" t="s">
        <v>124</v>
      </c>
      <c r="AU137" s="156" t="s">
        <v>82</v>
      </c>
      <c r="AY137" s="18" t="s">
        <v>121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30</v>
      </c>
      <c r="BK137" s="157">
        <f>ROUND(I137*H137,2)</f>
        <v>0</v>
      </c>
      <c r="BL137" s="18" t="s">
        <v>128</v>
      </c>
      <c r="BM137" s="156" t="s">
        <v>238</v>
      </c>
    </row>
    <row r="138" spans="1:65" s="15" customFormat="1" ht="11.25">
      <c r="B138" s="190"/>
      <c r="D138" s="159" t="s">
        <v>130</v>
      </c>
      <c r="E138" s="191" t="s">
        <v>1</v>
      </c>
      <c r="F138" s="192" t="s">
        <v>239</v>
      </c>
      <c r="H138" s="191" t="s">
        <v>1</v>
      </c>
      <c r="I138" s="193"/>
      <c r="L138" s="190"/>
      <c r="M138" s="194"/>
      <c r="N138" s="195"/>
      <c r="O138" s="195"/>
      <c r="P138" s="195"/>
      <c r="Q138" s="195"/>
      <c r="R138" s="195"/>
      <c r="S138" s="195"/>
      <c r="T138" s="196"/>
      <c r="AT138" s="191" t="s">
        <v>130</v>
      </c>
      <c r="AU138" s="191" t="s">
        <v>82</v>
      </c>
      <c r="AV138" s="15" t="s">
        <v>30</v>
      </c>
      <c r="AW138" s="15" t="s">
        <v>29</v>
      </c>
      <c r="AX138" s="15" t="s">
        <v>73</v>
      </c>
      <c r="AY138" s="191" t="s">
        <v>121</v>
      </c>
    </row>
    <row r="139" spans="1:65" s="13" customFormat="1" ht="11.25">
      <c r="B139" s="158"/>
      <c r="D139" s="159" t="s">
        <v>130</v>
      </c>
      <c r="E139" s="160" t="s">
        <v>1</v>
      </c>
      <c r="F139" s="161" t="s">
        <v>240</v>
      </c>
      <c r="H139" s="162">
        <v>200</v>
      </c>
      <c r="I139" s="163"/>
      <c r="L139" s="158"/>
      <c r="M139" s="164"/>
      <c r="N139" s="165"/>
      <c r="O139" s="165"/>
      <c r="P139" s="165"/>
      <c r="Q139" s="165"/>
      <c r="R139" s="165"/>
      <c r="S139" s="165"/>
      <c r="T139" s="166"/>
      <c r="AT139" s="160" t="s">
        <v>130</v>
      </c>
      <c r="AU139" s="160" t="s">
        <v>82</v>
      </c>
      <c r="AV139" s="13" t="s">
        <v>82</v>
      </c>
      <c r="AW139" s="13" t="s">
        <v>29</v>
      </c>
      <c r="AX139" s="13" t="s">
        <v>30</v>
      </c>
      <c r="AY139" s="160" t="s">
        <v>121</v>
      </c>
    </row>
    <row r="140" spans="1:65" s="2" customFormat="1" ht="16.5" customHeight="1">
      <c r="A140" s="33"/>
      <c r="B140" s="144"/>
      <c r="C140" s="145" t="s">
        <v>150</v>
      </c>
      <c r="D140" s="145" t="s">
        <v>124</v>
      </c>
      <c r="E140" s="146" t="s">
        <v>241</v>
      </c>
      <c r="F140" s="147" t="s">
        <v>242</v>
      </c>
      <c r="G140" s="148" t="s">
        <v>243</v>
      </c>
      <c r="H140" s="149">
        <v>100</v>
      </c>
      <c r="I140" s="150"/>
      <c r="J140" s="151">
        <f>ROUND(I140*H140,2)</f>
        <v>0</v>
      </c>
      <c r="K140" s="147" t="s">
        <v>135</v>
      </c>
      <c r="L140" s="34"/>
      <c r="M140" s="152" t="s">
        <v>1</v>
      </c>
      <c r="N140" s="153" t="s">
        <v>38</v>
      </c>
      <c r="O140" s="59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6" t="s">
        <v>128</v>
      </c>
      <c r="AT140" s="156" t="s">
        <v>124</v>
      </c>
      <c r="AU140" s="156" t="s">
        <v>82</v>
      </c>
      <c r="AY140" s="18" t="s">
        <v>121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8" t="s">
        <v>30</v>
      </c>
      <c r="BK140" s="157">
        <f>ROUND(I140*H140,2)</f>
        <v>0</v>
      </c>
      <c r="BL140" s="18" t="s">
        <v>128</v>
      </c>
      <c r="BM140" s="156" t="s">
        <v>244</v>
      </c>
    </row>
    <row r="141" spans="1:65" s="13" customFormat="1" ht="11.25">
      <c r="B141" s="158"/>
      <c r="D141" s="159" t="s">
        <v>130</v>
      </c>
      <c r="E141" s="160" t="s">
        <v>1</v>
      </c>
      <c r="F141" s="161" t="s">
        <v>245</v>
      </c>
      <c r="H141" s="162">
        <v>100</v>
      </c>
      <c r="I141" s="163"/>
      <c r="L141" s="158"/>
      <c r="M141" s="164"/>
      <c r="N141" s="165"/>
      <c r="O141" s="165"/>
      <c r="P141" s="165"/>
      <c r="Q141" s="165"/>
      <c r="R141" s="165"/>
      <c r="S141" s="165"/>
      <c r="T141" s="166"/>
      <c r="AT141" s="160" t="s">
        <v>130</v>
      </c>
      <c r="AU141" s="160" t="s">
        <v>82</v>
      </c>
      <c r="AV141" s="13" t="s">
        <v>82</v>
      </c>
      <c r="AW141" s="13" t="s">
        <v>29</v>
      </c>
      <c r="AX141" s="13" t="s">
        <v>30</v>
      </c>
      <c r="AY141" s="160" t="s">
        <v>121</v>
      </c>
    </row>
    <row r="142" spans="1:65" s="2" customFormat="1" ht="16.5" customHeight="1">
      <c r="A142" s="33"/>
      <c r="B142" s="144"/>
      <c r="C142" s="145" t="s">
        <v>154</v>
      </c>
      <c r="D142" s="145" t="s">
        <v>124</v>
      </c>
      <c r="E142" s="146" t="s">
        <v>246</v>
      </c>
      <c r="F142" s="147" t="s">
        <v>247</v>
      </c>
      <c r="G142" s="148" t="s">
        <v>232</v>
      </c>
      <c r="H142" s="149">
        <v>0.75</v>
      </c>
      <c r="I142" s="150"/>
      <c r="J142" s="151">
        <f>ROUND(I142*H142,2)</f>
        <v>0</v>
      </c>
      <c r="K142" s="147" t="s">
        <v>135</v>
      </c>
      <c r="L142" s="34"/>
      <c r="M142" s="152" t="s">
        <v>1</v>
      </c>
      <c r="N142" s="153" t="s">
        <v>38</v>
      </c>
      <c r="O142" s="59"/>
      <c r="P142" s="154">
        <f>O142*H142</f>
        <v>0</v>
      </c>
      <c r="Q142" s="154">
        <v>8.6800000000000002E-3</v>
      </c>
      <c r="R142" s="154">
        <f>Q142*H142</f>
        <v>6.5100000000000002E-3</v>
      </c>
      <c r="S142" s="154">
        <v>0</v>
      </c>
      <c r="T142" s="15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6" t="s">
        <v>128</v>
      </c>
      <c r="AT142" s="156" t="s">
        <v>124</v>
      </c>
      <c r="AU142" s="156" t="s">
        <v>82</v>
      </c>
      <c r="AY142" s="18" t="s">
        <v>121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8" t="s">
        <v>30</v>
      </c>
      <c r="BK142" s="157">
        <f>ROUND(I142*H142,2)</f>
        <v>0</v>
      </c>
      <c r="BL142" s="18" t="s">
        <v>128</v>
      </c>
      <c r="BM142" s="156" t="s">
        <v>248</v>
      </c>
    </row>
    <row r="143" spans="1:65" s="13" customFormat="1" ht="11.25">
      <c r="B143" s="158"/>
      <c r="D143" s="159" t="s">
        <v>130</v>
      </c>
      <c r="E143" s="160" t="s">
        <v>1</v>
      </c>
      <c r="F143" s="161" t="s">
        <v>249</v>
      </c>
      <c r="H143" s="162">
        <v>0.75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130</v>
      </c>
      <c r="AU143" s="160" t="s">
        <v>82</v>
      </c>
      <c r="AV143" s="13" t="s">
        <v>82</v>
      </c>
      <c r="AW143" s="13" t="s">
        <v>29</v>
      </c>
      <c r="AX143" s="13" t="s">
        <v>73</v>
      </c>
      <c r="AY143" s="160" t="s">
        <v>121</v>
      </c>
    </row>
    <row r="144" spans="1:65" s="14" customFormat="1" ht="11.25">
      <c r="B144" s="167"/>
      <c r="D144" s="159" t="s">
        <v>130</v>
      </c>
      <c r="E144" s="168" t="s">
        <v>1</v>
      </c>
      <c r="F144" s="169" t="s">
        <v>132</v>
      </c>
      <c r="H144" s="170">
        <v>0.75</v>
      </c>
      <c r="I144" s="171"/>
      <c r="L144" s="167"/>
      <c r="M144" s="172"/>
      <c r="N144" s="173"/>
      <c r="O144" s="173"/>
      <c r="P144" s="173"/>
      <c r="Q144" s="173"/>
      <c r="R144" s="173"/>
      <c r="S144" s="173"/>
      <c r="T144" s="174"/>
      <c r="AT144" s="168" t="s">
        <v>130</v>
      </c>
      <c r="AU144" s="168" t="s">
        <v>82</v>
      </c>
      <c r="AV144" s="14" t="s">
        <v>128</v>
      </c>
      <c r="AW144" s="14" t="s">
        <v>29</v>
      </c>
      <c r="AX144" s="14" t="s">
        <v>30</v>
      </c>
      <c r="AY144" s="168" t="s">
        <v>121</v>
      </c>
    </row>
    <row r="145" spans="1:65" s="2" customFormat="1" ht="16.5" customHeight="1">
      <c r="A145" s="33"/>
      <c r="B145" s="144"/>
      <c r="C145" s="145" t="s">
        <v>122</v>
      </c>
      <c r="D145" s="145" t="s">
        <v>124</v>
      </c>
      <c r="E145" s="146" t="s">
        <v>250</v>
      </c>
      <c r="F145" s="147" t="s">
        <v>251</v>
      </c>
      <c r="G145" s="148" t="s">
        <v>232</v>
      </c>
      <c r="H145" s="149">
        <v>14.1</v>
      </c>
      <c r="I145" s="150"/>
      <c r="J145" s="151">
        <f>ROUND(I145*H145,2)</f>
        <v>0</v>
      </c>
      <c r="K145" s="147" t="s">
        <v>135</v>
      </c>
      <c r="L145" s="34"/>
      <c r="M145" s="152" t="s">
        <v>1</v>
      </c>
      <c r="N145" s="153" t="s">
        <v>38</v>
      </c>
      <c r="O145" s="59"/>
      <c r="P145" s="154">
        <f>O145*H145</f>
        <v>0</v>
      </c>
      <c r="Q145" s="154">
        <v>3.6900000000000002E-2</v>
      </c>
      <c r="R145" s="154">
        <f>Q145*H145</f>
        <v>0.52029000000000003</v>
      </c>
      <c r="S145" s="154">
        <v>0</v>
      </c>
      <c r="T145" s="15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6" t="s">
        <v>128</v>
      </c>
      <c r="AT145" s="156" t="s">
        <v>124</v>
      </c>
      <c r="AU145" s="156" t="s">
        <v>82</v>
      </c>
      <c r="AY145" s="18" t="s">
        <v>121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8" t="s">
        <v>30</v>
      </c>
      <c r="BK145" s="157">
        <f>ROUND(I145*H145,2)</f>
        <v>0</v>
      </c>
      <c r="BL145" s="18" t="s">
        <v>128</v>
      </c>
      <c r="BM145" s="156" t="s">
        <v>252</v>
      </c>
    </row>
    <row r="146" spans="1:65" s="13" customFormat="1" ht="11.25">
      <c r="B146" s="158"/>
      <c r="D146" s="159" t="s">
        <v>130</v>
      </c>
      <c r="E146" s="160" t="s">
        <v>1</v>
      </c>
      <c r="F146" s="161" t="s">
        <v>253</v>
      </c>
      <c r="H146" s="162">
        <v>7.5</v>
      </c>
      <c r="I146" s="163"/>
      <c r="L146" s="158"/>
      <c r="M146" s="164"/>
      <c r="N146" s="165"/>
      <c r="O146" s="165"/>
      <c r="P146" s="165"/>
      <c r="Q146" s="165"/>
      <c r="R146" s="165"/>
      <c r="S146" s="165"/>
      <c r="T146" s="166"/>
      <c r="AT146" s="160" t="s">
        <v>130</v>
      </c>
      <c r="AU146" s="160" t="s">
        <v>82</v>
      </c>
      <c r="AV146" s="13" t="s">
        <v>82</v>
      </c>
      <c r="AW146" s="13" t="s">
        <v>29</v>
      </c>
      <c r="AX146" s="13" t="s">
        <v>73</v>
      </c>
      <c r="AY146" s="160" t="s">
        <v>121</v>
      </c>
    </row>
    <row r="147" spans="1:65" s="13" customFormat="1" ht="11.25">
      <c r="B147" s="158"/>
      <c r="D147" s="159" t="s">
        <v>130</v>
      </c>
      <c r="E147" s="160" t="s">
        <v>1</v>
      </c>
      <c r="F147" s="161" t="s">
        <v>254</v>
      </c>
      <c r="H147" s="162">
        <v>6.6</v>
      </c>
      <c r="I147" s="16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130</v>
      </c>
      <c r="AU147" s="160" t="s">
        <v>82</v>
      </c>
      <c r="AV147" s="13" t="s">
        <v>82</v>
      </c>
      <c r="AW147" s="13" t="s">
        <v>29</v>
      </c>
      <c r="AX147" s="13" t="s">
        <v>73</v>
      </c>
      <c r="AY147" s="160" t="s">
        <v>121</v>
      </c>
    </row>
    <row r="148" spans="1:65" s="14" customFormat="1" ht="11.25">
      <c r="B148" s="167"/>
      <c r="D148" s="159" t="s">
        <v>130</v>
      </c>
      <c r="E148" s="168" t="s">
        <v>1</v>
      </c>
      <c r="F148" s="169" t="s">
        <v>132</v>
      </c>
      <c r="H148" s="170">
        <v>14.1</v>
      </c>
      <c r="I148" s="171"/>
      <c r="L148" s="167"/>
      <c r="M148" s="172"/>
      <c r="N148" s="173"/>
      <c r="O148" s="173"/>
      <c r="P148" s="173"/>
      <c r="Q148" s="173"/>
      <c r="R148" s="173"/>
      <c r="S148" s="173"/>
      <c r="T148" s="174"/>
      <c r="AT148" s="168" t="s">
        <v>130</v>
      </c>
      <c r="AU148" s="168" t="s">
        <v>82</v>
      </c>
      <c r="AV148" s="14" t="s">
        <v>128</v>
      </c>
      <c r="AW148" s="14" t="s">
        <v>29</v>
      </c>
      <c r="AX148" s="14" t="s">
        <v>30</v>
      </c>
      <c r="AY148" s="168" t="s">
        <v>121</v>
      </c>
    </row>
    <row r="149" spans="1:65" s="2" customFormat="1" ht="16.5" customHeight="1">
      <c r="A149" s="33"/>
      <c r="B149" s="144"/>
      <c r="C149" s="145" t="s">
        <v>161</v>
      </c>
      <c r="D149" s="145" t="s">
        <v>124</v>
      </c>
      <c r="E149" s="146" t="s">
        <v>255</v>
      </c>
      <c r="F149" s="147" t="s">
        <v>256</v>
      </c>
      <c r="G149" s="148" t="s">
        <v>232</v>
      </c>
      <c r="H149" s="149">
        <v>22</v>
      </c>
      <c r="I149" s="150"/>
      <c r="J149" s="151">
        <f>ROUND(I149*H149,2)</f>
        <v>0</v>
      </c>
      <c r="K149" s="147" t="s">
        <v>135</v>
      </c>
      <c r="L149" s="34"/>
      <c r="M149" s="152" t="s">
        <v>1</v>
      </c>
      <c r="N149" s="153" t="s">
        <v>38</v>
      </c>
      <c r="O149" s="59"/>
      <c r="P149" s="154">
        <f>O149*H149</f>
        <v>0</v>
      </c>
      <c r="Q149" s="154">
        <v>6.9999999999999994E-5</v>
      </c>
      <c r="R149" s="154">
        <f>Q149*H149</f>
        <v>1.5399999999999999E-3</v>
      </c>
      <c r="S149" s="154">
        <v>0</v>
      </c>
      <c r="T149" s="15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6" t="s">
        <v>128</v>
      </c>
      <c r="AT149" s="156" t="s">
        <v>124</v>
      </c>
      <c r="AU149" s="156" t="s">
        <v>82</v>
      </c>
      <c r="AY149" s="18" t="s">
        <v>121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8" t="s">
        <v>30</v>
      </c>
      <c r="BK149" s="157">
        <f>ROUND(I149*H149,2)</f>
        <v>0</v>
      </c>
      <c r="BL149" s="18" t="s">
        <v>128</v>
      </c>
      <c r="BM149" s="156" t="s">
        <v>257</v>
      </c>
    </row>
    <row r="150" spans="1:65" s="13" customFormat="1" ht="11.25">
      <c r="B150" s="158"/>
      <c r="D150" s="159" t="s">
        <v>130</v>
      </c>
      <c r="E150" s="160" t="s">
        <v>1</v>
      </c>
      <c r="F150" s="161" t="s">
        <v>258</v>
      </c>
      <c r="H150" s="162">
        <v>10</v>
      </c>
      <c r="I150" s="163"/>
      <c r="L150" s="158"/>
      <c r="M150" s="164"/>
      <c r="N150" s="165"/>
      <c r="O150" s="165"/>
      <c r="P150" s="165"/>
      <c r="Q150" s="165"/>
      <c r="R150" s="165"/>
      <c r="S150" s="165"/>
      <c r="T150" s="166"/>
      <c r="AT150" s="160" t="s">
        <v>130</v>
      </c>
      <c r="AU150" s="160" t="s">
        <v>82</v>
      </c>
      <c r="AV150" s="13" t="s">
        <v>82</v>
      </c>
      <c r="AW150" s="13" t="s">
        <v>29</v>
      </c>
      <c r="AX150" s="13" t="s">
        <v>73</v>
      </c>
      <c r="AY150" s="160" t="s">
        <v>121</v>
      </c>
    </row>
    <row r="151" spans="1:65" s="13" customFormat="1" ht="11.25">
      <c r="B151" s="158"/>
      <c r="D151" s="159" t="s">
        <v>130</v>
      </c>
      <c r="E151" s="160" t="s">
        <v>1</v>
      </c>
      <c r="F151" s="161" t="s">
        <v>259</v>
      </c>
      <c r="H151" s="162">
        <v>12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130</v>
      </c>
      <c r="AU151" s="160" t="s">
        <v>82</v>
      </c>
      <c r="AV151" s="13" t="s">
        <v>82</v>
      </c>
      <c r="AW151" s="13" t="s">
        <v>29</v>
      </c>
      <c r="AX151" s="13" t="s">
        <v>73</v>
      </c>
      <c r="AY151" s="160" t="s">
        <v>121</v>
      </c>
    </row>
    <row r="152" spans="1:65" s="14" customFormat="1" ht="11.25">
      <c r="B152" s="167"/>
      <c r="D152" s="159" t="s">
        <v>130</v>
      </c>
      <c r="E152" s="168" t="s">
        <v>1</v>
      </c>
      <c r="F152" s="169" t="s">
        <v>132</v>
      </c>
      <c r="H152" s="170">
        <v>22</v>
      </c>
      <c r="I152" s="171"/>
      <c r="L152" s="167"/>
      <c r="M152" s="172"/>
      <c r="N152" s="173"/>
      <c r="O152" s="173"/>
      <c r="P152" s="173"/>
      <c r="Q152" s="173"/>
      <c r="R152" s="173"/>
      <c r="S152" s="173"/>
      <c r="T152" s="174"/>
      <c r="AT152" s="168" t="s">
        <v>130</v>
      </c>
      <c r="AU152" s="168" t="s">
        <v>82</v>
      </c>
      <c r="AV152" s="14" t="s">
        <v>128</v>
      </c>
      <c r="AW152" s="14" t="s">
        <v>29</v>
      </c>
      <c r="AX152" s="14" t="s">
        <v>30</v>
      </c>
      <c r="AY152" s="168" t="s">
        <v>121</v>
      </c>
    </row>
    <row r="153" spans="1:65" s="2" customFormat="1" ht="21.75" customHeight="1">
      <c r="A153" s="33"/>
      <c r="B153" s="144"/>
      <c r="C153" s="145" t="s">
        <v>165</v>
      </c>
      <c r="D153" s="145" t="s">
        <v>124</v>
      </c>
      <c r="E153" s="146" t="s">
        <v>260</v>
      </c>
      <c r="F153" s="147" t="s">
        <v>261</v>
      </c>
      <c r="G153" s="148" t="s">
        <v>232</v>
      </c>
      <c r="H153" s="149">
        <v>22</v>
      </c>
      <c r="I153" s="150"/>
      <c r="J153" s="151">
        <f>ROUND(I153*H153,2)</f>
        <v>0</v>
      </c>
      <c r="K153" s="147" t="s">
        <v>1</v>
      </c>
      <c r="L153" s="34"/>
      <c r="M153" s="152" t="s">
        <v>1</v>
      </c>
      <c r="N153" s="153" t="s">
        <v>38</v>
      </c>
      <c r="O153" s="59"/>
      <c r="P153" s="154">
        <f>O153*H153</f>
        <v>0</v>
      </c>
      <c r="Q153" s="154">
        <v>7.9200000000000007E-2</v>
      </c>
      <c r="R153" s="154">
        <f>Q153*H153</f>
        <v>1.7424000000000002</v>
      </c>
      <c r="S153" s="154">
        <v>0</v>
      </c>
      <c r="T153" s="15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6" t="s">
        <v>128</v>
      </c>
      <c r="AT153" s="156" t="s">
        <v>124</v>
      </c>
      <c r="AU153" s="156" t="s">
        <v>82</v>
      </c>
      <c r="AY153" s="18" t="s">
        <v>121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8" t="s">
        <v>30</v>
      </c>
      <c r="BK153" s="157">
        <f>ROUND(I153*H153,2)</f>
        <v>0</v>
      </c>
      <c r="BL153" s="18" t="s">
        <v>128</v>
      </c>
      <c r="BM153" s="156" t="s">
        <v>262</v>
      </c>
    </row>
    <row r="154" spans="1:65" s="13" customFormat="1" ht="11.25">
      <c r="B154" s="158"/>
      <c r="D154" s="159" t="s">
        <v>130</v>
      </c>
      <c r="E154" s="160" t="s">
        <v>1</v>
      </c>
      <c r="F154" s="161" t="s">
        <v>263</v>
      </c>
      <c r="H154" s="162">
        <v>22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130</v>
      </c>
      <c r="AU154" s="160" t="s">
        <v>82</v>
      </c>
      <c r="AV154" s="13" t="s">
        <v>82</v>
      </c>
      <c r="AW154" s="13" t="s">
        <v>29</v>
      </c>
      <c r="AX154" s="13" t="s">
        <v>30</v>
      </c>
      <c r="AY154" s="160" t="s">
        <v>121</v>
      </c>
    </row>
    <row r="155" spans="1:65" s="2" customFormat="1" ht="16.5" customHeight="1">
      <c r="A155" s="33"/>
      <c r="B155" s="144"/>
      <c r="C155" s="145" t="s">
        <v>169</v>
      </c>
      <c r="D155" s="145" t="s">
        <v>124</v>
      </c>
      <c r="E155" s="146" t="s">
        <v>264</v>
      </c>
      <c r="F155" s="147" t="s">
        <v>265</v>
      </c>
      <c r="G155" s="148" t="s">
        <v>266</v>
      </c>
      <c r="H155" s="149">
        <v>28.515000000000001</v>
      </c>
      <c r="I155" s="150"/>
      <c r="J155" s="151">
        <f>ROUND(I155*H155,2)</f>
        <v>0</v>
      </c>
      <c r="K155" s="147" t="s">
        <v>135</v>
      </c>
      <c r="L155" s="34"/>
      <c r="M155" s="152" t="s">
        <v>1</v>
      </c>
      <c r="N155" s="153" t="s">
        <v>38</v>
      </c>
      <c r="O155" s="59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6" t="s">
        <v>128</v>
      </c>
      <c r="AT155" s="156" t="s">
        <v>124</v>
      </c>
      <c r="AU155" s="156" t="s">
        <v>82</v>
      </c>
      <c r="AY155" s="18" t="s">
        <v>121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8" t="s">
        <v>30</v>
      </c>
      <c r="BK155" s="157">
        <f>ROUND(I155*H155,2)</f>
        <v>0</v>
      </c>
      <c r="BL155" s="18" t="s">
        <v>128</v>
      </c>
      <c r="BM155" s="156" t="s">
        <v>267</v>
      </c>
    </row>
    <row r="156" spans="1:65" s="13" customFormat="1" ht="11.25">
      <c r="B156" s="158"/>
      <c r="D156" s="159" t="s">
        <v>130</v>
      </c>
      <c r="E156" s="160" t="s">
        <v>1</v>
      </c>
      <c r="F156" s="161" t="s">
        <v>268</v>
      </c>
      <c r="H156" s="162">
        <v>28.515000000000001</v>
      </c>
      <c r="I156" s="163"/>
      <c r="L156" s="158"/>
      <c r="M156" s="164"/>
      <c r="N156" s="165"/>
      <c r="O156" s="165"/>
      <c r="P156" s="165"/>
      <c r="Q156" s="165"/>
      <c r="R156" s="165"/>
      <c r="S156" s="165"/>
      <c r="T156" s="166"/>
      <c r="AT156" s="160" t="s">
        <v>130</v>
      </c>
      <c r="AU156" s="160" t="s">
        <v>82</v>
      </c>
      <c r="AV156" s="13" t="s">
        <v>82</v>
      </c>
      <c r="AW156" s="13" t="s">
        <v>29</v>
      </c>
      <c r="AX156" s="13" t="s">
        <v>30</v>
      </c>
      <c r="AY156" s="160" t="s">
        <v>121</v>
      </c>
    </row>
    <row r="157" spans="1:65" s="2" customFormat="1" ht="24.2" customHeight="1">
      <c r="A157" s="33"/>
      <c r="B157" s="144"/>
      <c r="C157" s="145" t="s">
        <v>8</v>
      </c>
      <c r="D157" s="145" t="s">
        <v>124</v>
      </c>
      <c r="E157" s="146" t="s">
        <v>269</v>
      </c>
      <c r="F157" s="147" t="s">
        <v>270</v>
      </c>
      <c r="G157" s="148" t="s">
        <v>266</v>
      </c>
      <c r="H157" s="149">
        <v>342.18</v>
      </c>
      <c r="I157" s="150"/>
      <c r="J157" s="151">
        <f>ROUND(I157*H157,2)</f>
        <v>0</v>
      </c>
      <c r="K157" s="147" t="s">
        <v>135</v>
      </c>
      <c r="L157" s="34"/>
      <c r="M157" s="152" t="s">
        <v>1</v>
      </c>
      <c r="N157" s="153" t="s">
        <v>38</v>
      </c>
      <c r="O157" s="59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6" t="s">
        <v>128</v>
      </c>
      <c r="AT157" s="156" t="s">
        <v>124</v>
      </c>
      <c r="AU157" s="156" t="s">
        <v>82</v>
      </c>
      <c r="AY157" s="18" t="s">
        <v>121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8" t="s">
        <v>30</v>
      </c>
      <c r="BK157" s="157">
        <f>ROUND(I157*H157,2)</f>
        <v>0</v>
      </c>
      <c r="BL157" s="18" t="s">
        <v>128</v>
      </c>
      <c r="BM157" s="156" t="s">
        <v>271</v>
      </c>
    </row>
    <row r="158" spans="1:65" s="15" customFormat="1" ht="11.25">
      <c r="B158" s="190"/>
      <c r="D158" s="159" t="s">
        <v>130</v>
      </c>
      <c r="E158" s="191" t="s">
        <v>1</v>
      </c>
      <c r="F158" s="192" t="s">
        <v>272</v>
      </c>
      <c r="H158" s="191" t="s">
        <v>1</v>
      </c>
      <c r="I158" s="193"/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130</v>
      </c>
      <c r="AU158" s="191" t="s">
        <v>82</v>
      </c>
      <c r="AV158" s="15" t="s">
        <v>30</v>
      </c>
      <c r="AW158" s="15" t="s">
        <v>29</v>
      </c>
      <c r="AX158" s="15" t="s">
        <v>73</v>
      </c>
      <c r="AY158" s="191" t="s">
        <v>121</v>
      </c>
    </row>
    <row r="159" spans="1:65" s="15" customFormat="1" ht="11.25">
      <c r="B159" s="190"/>
      <c r="D159" s="159" t="s">
        <v>130</v>
      </c>
      <c r="E159" s="191" t="s">
        <v>1</v>
      </c>
      <c r="F159" s="192" t="s">
        <v>273</v>
      </c>
      <c r="H159" s="191" t="s">
        <v>1</v>
      </c>
      <c r="I159" s="193"/>
      <c r="L159" s="190"/>
      <c r="M159" s="194"/>
      <c r="N159" s="195"/>
      <c r="O159" s="195"/>
      <c r="P159" s="195"/>
      <c r="Q159" s="195"/>
      <c r="R159" s="195"/>
      <c r="S159" s="195"/>
      <c r="T159" s="196"/>
      <c r="AT159" s="191" t="s">
        <v>130</v>
      </c>
      <c r="AU159" s="191" t="s">
        <v>82</v>
      </c>
      <c r="AV159" s="15" t="s">
        <v>30</v>
      </c>
      <c r="AW159" s="15" t="s">
        <v>29</v>
      </c>
      <c r="AX159" s="15" t="s">
        <v>73</v>
      </c>
      <c r="AY159" s="191" t="s">
        <v>121</v>
      </c>
    </row>
    <row r="160" spans="1:65" s="13" customFormat="1" ht="11.25">
      <c r="B160" s="158"/>
      <c r="D160" s="159" t="s">
        <v>130</v>
      </c>
      <c r="E160" s="160" t="s">
        <v>1</v>
      </c>
      <c r="F160" s="161" t="s">
        <v>274</v>
      </c>
      <c r="H160" s="162">
        <v>13.26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130</v>
      </c>
      <c r="AU160" s="160" t="s">
        <v>82</v>
      </c>
      <c r="AV160" s="13" t="s">
        <v>82</v>
      </c>
      <c r="AW160" s="13" t="s">
        <v>29</v>
      </c>
      <c r="AX160" s="13" t="s">
        <v>73</v>
      </c>
      <c r="AY160" s="160" t="s">
        <v>121</v>
      </c>
    </row>
    <row r="161" spans="2:51" s="13" customFormat="1" ht="11.25">
      <c r="B161" s="158"/>
      <c r="D161" s="159" t="s">
        <v>130</v>
      </c>
      <c r="E161" s="160" t="s">
        <v>1</v>
      </c>
      <c r="F161" s="161" t="s">
        <v>275</v>
      </c>
      <c r="H161" s="162">
        <v>3.661</v>
      </c>
      <c r="I161" s="163"/>
      <c r="L161" s="158"/>
      <c r="M161" s="164"/>
      <c r="N161" s="165"/>
      <c r="O161" s="165"/>
      <c r="P161" s="165"/>
      <c r="Q161" s="165"/>
      <c r="R161" s="165"/>
      <c r="S161" s="165"/>
      <c r="T161" s="166"/>
      <c r="AT161" s="160" t="s">
        <v>130</v>
      </c>
      <c r="AU161" s="160" t="s">
        <v>82</v>
      </c>
      <c r="AV161" s="13" t="s">
        <v>82</v>
      </c>
      <c r="AW161" s="13" t="s">
        <v>29</v>
      </c>
      <c r="AX161" s="13" t="s">
        <v>73</v>
      </c>
      <c r="AY161" s="160" t="s">
        <v>121</v>
      </c>
    </row>
    <row r="162" spans="2:51" s="13" customFormat="1" ht="11.25">
      <c r="B162" s="158"/>
      <c r="D162" s="159" t="s">
        <v>130</v>
      </c>
      <c r="E162" s="160" t="s">
        <v>1</v>
      </c>
      <c r="F162" s="161" t="s">
        <v>276</v>
      </c>
      <c r="H162" s="162">
        <v>237.6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130</v>
      </c>
      <c r="AU162" s="160" t="s">
        <v>82</v>
      </c>
      <c r="AV162" s="13" t="s">
        <v>82</v>
      </c>
      <c r="AW162" s="13" t="s">
        <v>29</v>
      </c>
      <c r="AX162" s="13" t="s">
        <v>73</v>
      </c>
      <c r="AY162" s="160" t="s">
        <v>121</v>
      </c>
    </row>
    <row r="163" spans="2:51" s="13" customFormat="1" ht="11.25">
      <c r="B163" s="158"/>
      <c r="D163" s="159" t="s">
        <v>130</v>
      </c>
      <c r="E163" s="160" t="s">
        <v>1</v>
      </c>
      <c r="F163" s="161" t="s">
        <v>277</v>
      </c>
      <c r="H163" s="162">
        <v>304.72199999999998</v>
      </c>
      <c r="I163" s="16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130</v>
      </c>
      <c r="AU163" s="160" t="s">
        <v>82</v>
      </c>
      <c r="AV163" s="13" t="s">
        <v>82</v>
      </c>
      <c r="AW163" s="13" t="s">
        <v>29</v>
      </c>
      <c r="AX163" s="13" t="s">
        <v>73</v>
      </c>
      <c r="AY163" s="160" t="s">
        <v>121</v>
      </c>
    </row>
    <row r="164" spans="2:51" s="16" customFormat="1" ht="11.25">
      <c r="B164" s="197"/>
      <c r="D164" s="159" t="s">
        <v>130</v>
      </c>
      <c r="E164" s="198" t="s">
        <v>1</v>
      </c>
      <c r="F164" s="199" t="s">
        <v>278</v>
      </c>
      <c r="H164" s="200">
        <v>559.24300000000005</v>
      </c>
      <c r="I164" s="201"/>
      <c r="L164" s="197"/>
      <c r="M164" s="202"/>
      <c r="N164" s="203"/>
      <c r="O164" s="203"/>
      <c r="P164" s="203"/>
      <c r="Q164" s="203"/>
      <c r="R164" s="203"/>
      <c r="S164" s="203"/>
      <c r="T164" s="204"/>
      <c r="AT164" s="198" t="s">
        <v>130</v>
      </c>
      <c r="AU164" s="198" t="s">
        <v>82</v>
      </c>
      <c r="AV164" s="16" t="s">
        <v>137</v>
      </c>
      <c r="AW164" s="16" t="s">
        <v>29</v>
      </c>
      <c r="AX164" s="16" t="s">
        <v>73</v>
      </c>
      <c r="AY164" s="198" t="s">
        <v>121</v>
      </c>
    </row>
    <row r="165" spans="2:51" s="15" customFormat="1" ht="11.25">
      <c r="B165" s="190"/>
      <c r="D165" s="159" t="s">
        <v>130</v>
      </c>
      <c r="E165" s="191" t="s">
        <v>1</v>
      </c>
      <c r="F165" s="192" t="s">
        <v>279</v>
      </c>
      <c r="H165" s="191" t="s">
        <v>1</v>
      </c>
      <c r="I165" s="193"/>
      <c r="L165" s="190"/>
      <c r="M165" s="194"/>
      <c r="N165" s="195"/>
      <c r="O165" s="195"/>
      <c r="P165" s="195"/>
      <c r="Q165" s="195"/>
      <c r="R165" s="195"/>
      <c r="S165" s="195"/>
      <c r="T165" s="196"/>
      <c r="AT165" s="191" t="s">
        <v>130</v>
      </c>
      <c r="AU165" s="191" t="s">
        <v>82</v>
      </c>
      <c r="AV165" s="15" t="s">
        <v>30</v>
      </c>
      <c r="AW165" s="15" t="s">
        <v>29</v>
      </c>
      <c r="AX165" s="15" t="s">
        <v>73</v>
      </c>
      <c r="AY165" s="191" t="s">
        <v>121</v>
      </c>
    </row>
    <row r="166" spans="2:51" s="15" customFormat="1" ht="11.25">
      <c r="B166" s="190"/>
      <c r="D166" s="159" t="s">
        <v>130</v>
      </c>
      <c r="E166" s="191" t="s">
        <v>1</v>
      </c>
      <c r="F166" s="192" t="s">
        <v>280</v>
      </c>
      <c r="H166" s="191" t="s">
        <v>1</v>
      </c>
      <c r="I166" s="193"/>
      <c r="L166" s="190"/>
      <c r="M166" s="194"/>
      <c r="N166" s="195"/>
      <c r="O166" s="195"/>
      <c r="P166" s="195"/>
      <c r="Q166" s="195"/>
      <c r="R166" s="195"/>
      <c r="S166" s="195"/>
      <c r="T166" s="196"/>
      <c r="AT166" s="191" t="s">
        <v>130</v>
      </c>
      <c r="AU166" s="191" t="s">
        <v>82</v>
      </c>
      <c r="AV166" s="15" t="s">
        <v>30</v>
      </c>
      <c r="AW166" s="15" t="s">
        <v>29</v>
      </c>
      <c r="AX166" s="15" t="s">
        <v>73</v>
      </c>
      <c r="AY166" s="191" t="s">
        <v>121</v>
      </c>
    </row>
    <row r="167" spans="2:51" s="13" customFormat="1" ht="11.25">
      <c r="B167" s="158"/>
      <c r="D167" s="159" t="s">
        <v>130</v>
      </c>
      <c r="E167" s="160" t="s">
        <v>1</v>
      </c>
      <c r="F167" s="161" t="s">
        <v>281</v>
      </c>
      <c r="H167" s="162">
        <v>-3.7930000000000001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130</v>
      </c>
      <c r="AU167" s="160" t="s">
        <v>82</v>
      </c>
      <c r="AV167" s="13" t="s">
        <v>82</v>
      </c>
      <c r="AW167" s="13" t="s">
        <v>29</v>
      </c>
      <c r="AX167" s="13" t="s">
        <v>73</v>
      </c>
      <c r="AY167" s="160" t="s">
        <v>121</v>
      </c>
    </row>
    <row r="168" spans="2:51" s="16" customFormat="1" ht="11.25">
      <c r="B168" s="197"/>
      <c r="D168" s="159" t="s">
        <v>130</v>
      </c>
      <c r="E168" s="198" t="s">
        <v>1</v>
      </c>
      <c r="F168" s="199" t="s">
        <v>278</v>
      </c>
      <c r="H168" s="200">
        <v>-3.7930000000000001</v>
      </c>
      <c r="I168" s="201"/>
      <c r="L168" s="197"/>
      <c r="M168" s="202"/>
      <c r="N168" s="203"/>
      <c r="O168" s="203"/>
      <c r="P168" s="203"/>
      <c r="Q168" s="203"/>
      <c r="R168" s="203"/>
      <c r="S168" s="203"/>
      <c r="T168" s="204"/>
      <c r="AT168" s="198" t="s">
        <v>130</v>
      </c>
      <c r="AU168" s="198" t="s">
        <v>82</v>
      </c>
      <c r="AV168" s="16" t="s">
        <v>137</v>
      </c>
      <c r="AW168" s="16" t="s">
        <v>29</v>
      </c>
      <c r="AX168" s="16" t="s">
        <v>73</v>
      </c>
      <c r="AY168" s="198" t="s">
        <v>121</v>
      </c>
    </row>
    <row r="169" spans="2:51" s="15" customFormat="1" ht="11.25">
      <c r="B169" s="190"/>
      <c r="D169" s="159" t="s">
        <v>130</v>
      </c>
      <c r="E169" s="191" t="s">
        <v>1</v>
      </c>
      <c r="F169" s="192" t="s">
        <v>282</v>
      </c>
      <c r="H169" s="191" t="s">
        <v>1</v>
      </c>
      <c r="I169" s="193"/>
      <c r="L169" s="190"/>
      <c r="M169" s="194"/>
      <c r="N169" s="195"/>
      <c r="O169" s="195"/>
      <c r="P169" s="195"/>
      <c r="Q169" s="195"/>
      <c r="R169" s="195"/>
      <c r="S169" s="195"/>
      <c r="T169" s="196"/>
      <c r="AT169" s="191" t="s">
        <v>130</v>
      </c>
      <c r="AU169" s="191" t="s">
        <v>82</v>
      </c>
      <c r="AV169" s="15" t="s">
        <v>30</v>
      </c>
      <c r="AW169" s="15" t="s">
        <v>29</v>
      </c>
      <c r="AX169" s="15" t="s">
        <v>73</v>
      </c>
      <c r="AY169" s="191" t="s">
        <v>121</v>
      </c>
    </row>
    <row r="170" spans="2:51" s="15" customFormat="1" ht="11.25">
      <c r="B170" s="190"/>
      <c r="D170" s="159" t="s">
        <v>130</v>
      </c>
      <c r="E170" s="191" t="s">
        <v>1</v>
      </c>
      <c r="F170" s="192" t="s">
        <v>283</v>
      </c>
      <c r="H170" s="191" t="s">
        <v>1</v>
      </c>
      <c r="I170" s="193"/>
      <c r="L170" s="190"/>
      <c r="M170" s="194"/>
      <c r="N170" s="195"/>
      <c r="O170" s="195"/>
      <c r="P170" s="195"/>
      <c r="Q170" s="195"/>
      <c r="R170" s="195"/>
      <c r="S170" s="195"/>
      <c r="T170" s="196"/>
      <c r="AT170" s="191" t="s">
        <v>130</v>
      </c>
      <c r="AU170" s="191" t="s">
        <v>82</v>
      </c>
      <c r="AV170" s="15" t="s">
        <v>30</v>
      </c>
      <c r="AW170" s="15" t="s">
        <v>29</v>
      </c>
      <c r="AX170" s="15" t="s">
        <v>73</v>
      </c>
      <c r="AY170" s="191" t="s">
        <v>121</v>
      </c>
    </row>
    <row r="171" spans="2:51" s="13" customFormat="1" ht="11.25">
      <c r="B171" s="158"/>
      <c r="D171" s="159" t="s">
        <v>130</v>
      </c>
      <c r="E171" s="160" t="s">
        <v>1</v>
      </c>
      <c r="F171" s="161" t="s">
        <v>284</v>
      </c>
      <c r="H171" s="162">
        <v>17.600000000000001</v>
      </c>
      <c r="I171" s="163"/>
      <c r="L171" s="158"/>
      <c r="M171" s="164"/>
      <c r="N171" s="165"/>
      <c r="O171" s="165"/>
      <c r="P171" s="165"/>
      <c r="Q171" s="165"/>
      <c r="R171" s="165"/>
      <c r="S171" s="165"/>
      <c r="T171" s="166"/>
      <c r="AT171" s="160" t="s">
        <v>130</v>
      </c>
      <c r="AU171" s="160" t="s">
        <v>82</v>
      </c>
      <c r="AV171" s="13" t="s">
        <v>82</v>
      </c>
      <c r="AW171" s="13" t="s">
        <v>29</v>
      </c>
      <c r="AX171" s="13" t="s">
        <v>73</v>
      </c>
      <c r="AY171" s="160" t="s">
        <v>121</v>
      </c>
    </row>
    <row r="172" spans="2:51" s="16" customFormat="1" ht="11.25">
      <c r="B172" s="197"/>
      <c r="D172" s="159" t="s">
        <v>130</v>
      </c>
      <c r="E172" s="198" t="s">
        <v>1</v>
      </c>
      <c r="F172" s="199" t="s">
        <v>278</v>
      </c>
      <c r="H172" s="200">
        <v>17.600000000000001</v>
      </c>
      <c r="I172" s="201"/>
      <c r="L172" s="197"/>
      <c r="M172" s="202"/>
      <c r="N172" s="203"/>
      <c r="O172" s="203"/>
      <c r="P172" s="203"/>
      <c r="Q172" s="203"/>
      <c r="R172" s="203"/>
      <c r="S172" s="203"/>
      <c r="T172" s="204"/>
      <c r="AT172" s="198" t="s">
        <v>130</v>
      </c>
      <c r="AU172" s="198" t="s">
        <v>82</v>
      </c>
      <c r="AV172" s="16" t="s">
        <v>137</v>
      </c>
      <c r="AW172" s="16" t="s">
        <v>29</v>
      </c>
      <c r="AX172" s="16" t="s">
        <v>73</v>
      </c>
      <c r="AY172" s="198" t="s">
        <v>121</v>
      </c>
    </row>
    <row r="173" spans="2:51" s="15" customFormat="1" ht="11.25">
      <c r="B173" s="190"/>
      <c r="D173" s="159" t="s">
        <v>130</v>
      </c>
      <c r="E173" s="191" t="s">
        <v>1</v>
      </c>
      <c r="F173" s="192" t="s">
        <v>285</v>
      </c>
      <c r="H173" s="191" t="s">
        <v>1</v>
      </c>
      <c r="I173" s="193"/>
      <c r="L173" s="190"/>
      <c r="M173" s="194"/>
      <c r="N173" s="195"/>
      <c r="O173" s="195"/>
      <c r="P173" s="195"/>
      <c r="Q173" s="195"/>
      <c r="R173" s="195"/>
      <c r="S173" s="195"/>
      <c r="T173" s="196"/>
      <c r="AT173" s="191" t="s">
        <v>130</v>
      </c>
      <c r="AU173" s="191" t="s">
        <v>82</v>
      </c>
      <c r="AV173" s="15" t="s">
        <v>30</v>
      </c>
      <c r="AW173" s="15" t="s">
        <v>29</v>
      </c>
      <c r="AX173" s="15" t="s">
        <v>73</v>
      </c>
      <c r="AY173" s="191" t="s">
        <v>121</v>
      </c>
    </row>
    <row r="174" spans="2:51" s="15" customFormat="1" ht="11.25">
      <c r="B174" s="190"/>
      <c r="D174" s="159" t="s">
        <v>130</v>
      </c>
      <c r="E174" s="191" t="s">
        <v>1</v>
      </c>
      <c r="F174" s="192" t="s">
        <v>286</v>
      </c>
      <c r="H174" s="191" t="s">
        <v>1</v>
      </c>
      <c r="I174" s="193"/>
      <c r="L174" s="190"/>
      <c r="M174" s="194"/>
      <c r="N174" s="195"/>
      <c r="O174" s="195"/>
      <c r="P174" s="195"/>
      <c r="Q174" s="195"/>
      <c r="R174" s="195"/>
      <c r="S174" s="195"/>
      <c r="T174" s="196"/>
      <c r="AT174" s="191" t="s">
        <v>130</v>
      </c>
      <c r="AU174" s="191" t="s">
        <v>82</v>
      </c>
      <c r="AV174" s="15" t="s">
        <v>30</v>
      </c>
      <c r="AW174" s="15" t="s">
        <v>29</v>
      </c>
      <c r="AX174" s="15" t="s">
        <v>73</v>
      </c>
      <c r="AY174" s="191" t="s">
        <v>121</v>
      </c>
    </row>
    <row r="175" spans="2:51" s="13" customFormat="1" ht="11.25">
      <c r="B175" s="158"/>
      <c r="D175" s="159" t="s">
        <v>130</v>
      </c>
      <c r="E175" s="160" t="s">
        <v>1</v>
      </c>
      <c r="F175" s="161" t="s">
        <v>287</v>
      </c>
      <c r="H175" s="162">
        <v>-2.75</v>
      </c>
      <c r="I175" s="16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130</v>
      </c>
      <c r="AU175" s="160" t="s">
        <v>82</v>
      </c>
      <c r="AV175" s="13" t="s">
        <v>82</v>
      </c>
      <c r="AW175" s="13" t="s">
        <v>29</v>
      </c>
      <c r="AX175" s="13" t="s">
        <v>73</v>
      </c>
      <c r="AY175" s="160" t="s">
        <v>121</v>
      </c>
    </row>
    <row r="176" spans="2:51" s="16" customFormat="1" ht="11.25">
      <c r="B176" s="197"/>
      <c r="D176" s="159" t="s">
        <v>130</v>
      </c>
      <c r="E176" s="198" t="s">
        <v>1</v>
      </c>
      <c r="F176" s="199" t="s">
        <v>278</v>
      </c>
      <c r="H176" s="200">
        <v>-2.75</v>
      </c>
      <c r="I176" s="201"/>
      <c r="L176" s="197"/>
      <c r="M176" s="202"/>
      <c r="N176" s="203"/>
      <c r="O176" s="203"/>
      <c r="P176" s="203"/>
      <c r="Q176" s="203"/>
      <c r="R176" s="203"/>
      <c r="S176" s="203"/>
      <c r="T176" s="204"/>
      <c r="AT176" s="198" t="s">
        <v>130</v>
      </c>
      <c r="AU176" s="198" t="s">
        <v>82</v>
      </c>
      <c r="AV176" s="16" t="s">
        <v>137</v>
      </c>
      <c r="AW176" s="16" t="s">
        <v>29</v>
      </c>
      <c r="AX176" s="16" t="s">
        <v>73</v>
      </c>
      <c r="AY176" s="198" t="s">
        <v>121</v>
      </c>
    </row>
    <row r="177" spans="1:65" s="14" customFormat="1" ht="11.25">
      <c r="B177" s="167"/>
      <c r="D177" s="159" t="s">
        <v>130</v>
      </c>
      <c r="E177" s="168" t="s">
        <v>1</v>
      </c>
      <c r="F177" s="169" t="s">
        <v>132</v>
      </c>
      <c r="H177" s="170">
        <v>570.29999999999995</v>
      </c>
      <c r="I177" s="171"/>
      <c r="L177" s="167"/>
      <c r="M177" s="172"/>
      <c r="N177" s="173"/>
      <c r="O177" s="173"/>
      <c r="P177" s="173"/>
      <c r="Q177" s="173"/>
      <c r="R177" s="173"/>
      <c r="S177" s="173"/>
      <c r="T177" s="174"/>
      <c r="AT177" s="168" t="s">
        <v>130</v>
      </c>
      <c r="AU177" s="168" t="s">
        <v>82</v>
      </c>
      <c r="AV177" s="14" t="s">
        <v>128</v>
      </c>
      <c r="AW177" s="14" t="s">
        <v>29</v>
      </c>
      <c r="AX177" s="14" t="s">
        <v>73</v>
      </c>
      <c r="AY177" s="168" t="s">
        <v>121</v>
      </c>
    </row>
    <row r="178" spans="1:65" s="13" customFormat="1" ht="11.25">
      <c r="B178" s="158"/>
      <c r="D178" s="159" t="s">
        <v>130</v>
      </c>
      <c r="E178" s="160" t="s">
        <v>1</v>
      </c>
      <c r="F178" s="161" t="s">
        <v>288</v>
      </c>
      <c r="H178" s="162">
        <v>342.18</v>
      </c>
      <c r="I178" s="163"/>
      <c r="L178" s="158"/>
      <c r="M178" s="164"/>
      <c r="N178" s="165"/>
      <c r="O178" s="165"/>
      <c r="P178" s="165"/>
      <c r="Q178" s="165"/>
      <c r="R178" s="165"/>
      <c r="S178" s="165"/>
      <c r="T178" s="166"/>
      <c r="AT178" s="160" t="s">
        <v>130</v>
      </c>
      <c r="AU178" s="160" t="s">
        <v>82</v>
      </c>
      <c r="AV178" s="13" t="s">
        <v>82</v>
      </c>
      <c r="AW178" s="13" t="s">
        <v>29</v>
      </c>
      <c r="AX178" s="13" t="s">
        <v>30</v>
      </c>
      <c r="AY178" s="160" t="s">
        <v>121</v>
      </c>
    </row>
    <row r="179" spans="1:65" s="2" customFormat="1" ht="24.2" customHeight="1">
      <c r="A179" s="33"/>
      <c r="B179" s="144"/>
      <c r="C179" s="145" t="s">
        <v>179</v>
      </c>
      <c r="D179" s="145" t="s">
        <v>124</v>
      </c>
      <c r="E179" s="146" t="s">
        <v>289</v>
      </c>
      <c r="F179" s="147" t="s">
        <v>290</v>
      </c>
      <c r="G179" s="148" t="s">
        <v>266</v>
      </c>
      <c r="H179" s="149">
        <v>228.12</v>
      </c>
      <c r="I179" s="150"/>
      <c r="J179" s="151">
        <f>ROUND(I179*H179,2)</f>
        <v>0</v>
      </c>
      <c r="K179" s="147" t="s">
        <v>135</v>
      </c>
      <c r="L179" s="34"/>
      <c r="M179" s="152" t="s">
        <v>1</v>
      </c>
      <c r="N179" s="153" t="s">
        <v>38</v>
      </c>
      <c r="O179" s="59"/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6" t="s">
        <v>128</v>
      </c>
      <c r="AT179" s="156" t="s">
        <v>124</v>
      </c>
      <c r="AU179" s="156" t="s">
        <v>82</v>
      </c>
      <c r="AY179" s="18" t="s">
        <v>121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8" t="s">
        <v>30</v>
      </c>
      <c r="BK179" s="157">
        <f>ROUND(I179*H179,2)</f>
        <v>0</v>
      </c>
      <c r="BL179" s="18" t="s">
        <v>128</v>
      </c>
      <c r="BM179" s="156" t="s">
        <v>291</v>
      </c>
    </row>
    <row r="180" spans="1:65" s="13" customFormat="1" ht="11.25">
      <c r="B180" s="158"/>
      <c r="D180" s="159" t="s">
        <v>130</v>
      </c>
      <c r="E180" s="160" t="s">
        <v>1</v>
      </c>
      <c r="F180" s="161" t="s">
        <v>292</v>
      </c>
      <c r="H180" s="162">
        <v>228.12</v>
      </c>
      <c r="I180" s="163"/>
      <c r="L180" s="158"/>
      <c r="M180" s="164"/>
      <c r="N180" s="165"/>
      <c r="O180" s="165"/>
      <c r="P180" s="165"/>
      <c r="Q180" s="165"/>
      <c r="R180" s="165"/>
      <c r="S180" s="165"/>
      <c r="T180" s="166"/>
      <c r="AT180" s="160" t="s">
        <v>130</v>
      </c>
      <c r="AU180" s="160" t="s">
        <v>82</v>
      </c>
      <c r="AV180" s="13" t="s">
        <v>82</v>
      </c>
      <c r="AW180" s="13" t="s">
        <v>29</v>
      </c>
      <c r="AX180" s="13" t="s">
        <v>30</v>
      </c>
      <c r="AY180" s="160" t="s">
        <v>121</v>
      </c>
    </row>
    <row r="181" spans="1:65" s="2" customFormat="1" ht="16.5" customHeight="1">
      <c r="A181" s="33"/>
      <c r="B181" s="144"/>
      <c r="C181" s="145" t="s">
        <v>181</v>
      </c>
      <c r="D181" s="145" t="s">
        <v>124</v>
      </c>
      <c r="E181" s="146" t="s">
        <v>293</v>
      </c>
      <c r="F181" s="147" t="s">
        <v>294</v>
      </c>
      <c r="G181" s="148" t="s">
        <v>219</v>
      </c>
      <c r="H181" s="149">
        <v>902.84</v>
      </c>
      <c r="I181" s="150"/>
      <c r="J181" s="151">
        <f>ROUND(I181*H181,2)</f>
        <v>0</v>
      </c>
      <c r="K181" s="147" t="s">
        <v>135</v>
      </c>
      <c r="L181" s="34"/>
      <c r="M181" s="152" t="s">
        <v>1</v>
      </c>
      <c r="N181" s="153" t="s">
        <v>38</v>
      </c>
      <c r="O181" s="59"/>
      <c r="P181" s="154">
        <f>O181*H181</f>
        <v>0</v>
      </c>
      <c r="Q181" s="154">
        <v>8.4000000000000003E-4</v>
      </c>
      <c r="R181" s="154">
        <f>Q181*H181</f>
        <v>0.7583856000000001</v>
      </c>
      <c r="S181" s="154">
        <v>0</v>
      </c>
      <c r="T181" s="15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6" t="s">
        <v>128</v>
      </c>
      <c r="AT181" s="156" t="s">
        <v>124</v>
      </c>
      <c r="AU181" s="156" t="s">
        <v>82</v>
      </c>
      <c r="AY181" s="18" t="s">
        <v>121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8" t="s">
        <v>30</v>
      </c>
      <c r="BK181" s="157">
        <f>ROUND(I181*H181,2)</f>
        <v>0</v>
      </c>
      <c r="BL181" s="18" t="s">
        <v>128</v>
      </c>
      <c r="BM181" s="156" t="s">
        <v>295</v>
      </c>
    </row>
    <row r="182" spans="1:65" s="13" customFormat="1" ht="11.25">
      <c r="B182" s="158"/>
      <c r="D182" s="159" t="s">
        <v>130</v>
      </c>
      <c r="E182" s="160" t="s">
        <v>1</v>
      </c>
      <c r="F182" s="161" t="s">
        <v>296</v>
      </c>
      <c r="H182" s="162">
        <v>316.8</v>
      </c>
      <c r="I182" s="16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130</v>
      </c>
      <c r="AU182" s="160" t="s">
        <v>82</v>
      </c>
      <c r="AV182" s="13" t="s">
        <v>82</v>
      </c>
      <c r="AW182" s="13" t="s">
        <v>29</v>
      </c>
      <c r="AX182" s="13" t="s">
        <v>73</v>
      </c>
      <c r="AY182" s="160" t="s">
        <v>121</v>
      </c>
    </row>
    <row r="183" spans="1:65" s="13" customFormat="1" ht="11.25">
      <c r="B183" s="158"/>
      <c r="D183" s="159" t="s">
        <v>130</v>
      </c>
      <c r="E183" s="160" t="s">
        <v>1</v>
      </c>
      <c r="F183" s="161" t="s">
        <v>297</v>
      </c>
      <c r="H183" s="162">
        <v>554.04</v>
      </c>
      <c r="I183" s="163"/>
      <c r="L183" s="158"/>
      <c r="M183" s="164"/>
      <c r="N183" s="165"/>
      <c r="O183" s="165"/>
      <c r="P183" s="165"/>
      <c r="Q183" s="165"/>
      <c r="R183" s="165"/>
      <c r="S183" s="165"/>
      <c r="T183" s="166"/>
      <c r="AT183" s="160" t="s">
        <v>130</v>
      </c>
      <c r="AU183" s="160" t="s">
        <v>82</v>
      </c>
      <c r="AV183" s="13" t="s">
        <v>82</v>
      </c>
      <c r="AW183" s="13" t="s">
        <v>29</v>
      </c>
      <c r="AX183" s="13" t="s">
        <v>73</v>
      </c>
      <c r="AY183" s="160" t="s">
        <v>121</v>
      </c>
    </row>
    <row r="184" spans="1:65" s="13" customFormat="1" ht="11.25">
      <c r="B184" s="158"/>
      <c r="D184" s="159" t="s">
        <v>130</v>
      </c>
      <c r="E184" s="160" t="s">
        <v>1</v>
      </c>
      <c r="F184" s="161" t="s">
        <v>298</v>
      </c>
      <c r="H184" s="162">
        <v>32</v>
      </c>
      <c r="I184" s="163"/>
      <c r="L184" s="158"/>
      <c r="M184" s="164"/>
      <c r="N184" s="165"/>
      <c r="O184" s="165"/>
      <c r="P184" s="165"/>
      <c r="Q184" s="165"/>
      <c r="R184" s="165"/>
      <c r="S184" s="165"/>
      <c r="T184" s="166"/>
      <c r="AT184" s="160" t="s">
        <v>130</v>
      </c>
      <c r="AU184" s="160" t="s">
        <v>82</v>
      </c>
      <c r="AV184" s="13" t="s">
        <v>82</v>
      </c>
      <c r="AW184" s="13" t="s">
        <v>29</v>
      </c>
      <c r="AX184" s="13" t="s">
        <v>73</v>
      </c>
      <c r="AY184" s="160" t="s">
        <v>121</v>
      </c>
    </row>
    <row r="185" spans="1:65" s="14" customFormat="1" ht="11.25">
      <c r="B185" s="167"/>
      <c r="D185" s="159" t="s">
        <v>130</v>
      </c>
      <c r="E185" s="168" t="s">
        <v>1</v>
      </c>
      <c r="F185" s="169" t="s">
        <v>132</v>
      </c>
      <c r="H185" s="170">
        <v>902.84</v>
      </c>
      <c r="I185" s="171"/>
      <c r="L185" s="167"/>
      <c r="M185" s="172"/>
      <c r="N185" s="173"/>
      <c r="O185" s="173"/>
      <c r="P185" s="173"/>
      <c r="Q185" s="173"/>
      <c r="R185" s="173"/>
      <c r="S185" s="173"/>
      <c r="T185" s="174"/>
      <c r="AT185" s="168" t="s">
        <v>130</v>
      </c>
      <c r="AU185" s="168" t="s">
        <v>82</v>
      </c>
      <c r="AV185" s="14" t="s">
        <v>128</v>
      </c>
      <c r="AW185" s="14" t="s">
        <v>29</v>
      </c>
      <c r="AX185" s="14" t="s">
        <v>30</v>
      </c>
      <c r="AY185" s="168" t="s">
        <v>121</v>
      </c>
    </row>
    <row r="186" spans="1:65" s="2" customFormat="1" ht="16.5" customHeight="1">
      <c r="A186" s="33"/>
      <c r="B186" s="144"/>
      <c r="C186" s="145" t="s">
        <v>185</v>
      </c>
      <c r="D186" s="145" t="s">
        <v>124</v>
      </c>
      <c r="E186" s="146" t="s">
        <v>299</v>
      </c>
      <c r="F186" s="147" t="s">
        <v>300</v>
      </c>
      <c r="G186" s="148" t="s">
        <v>219</v>
      </c>
      <c r="H186" s="149">
        <v>902.84</v>
      </c>
      <c r="I186" s="150"/>
      <c r="J186" s="151">
        <f>ROUND(I186*H186,2)</f>
        <v>0</v>
      </c>
      <c r="K186" s="147" t="s">
        <v>135</v>
      </c>
      <c r="L186" s="34"/>
      <c r="M186" s="152" t="s">
        <v>1</v>
      </c>
      <c r="N186" s="153" t="s">
        <v>38</v>
      </c>
      <c r="O186" s="59"/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6" t="s">
        <v>128</v>
      </c>
      <c r="AT186" s="156" t="s">
        <v>124</v>
      </c>
      <c r="AU186" s="156" t="s">
        <v>82</v>
      </c>
      <c r="AY186" s="18" t="s">
        <v>121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8" t="s">
        <v>30</v>
      </c>
      <c r="BK186" s="157">
        <f>ROUND(I186*H186,2)</f>
        <v>0</v>
      </c>
      <c r="BL186" s="18" t="s">
        <v>128</v>
      </c>
      <c r="BM186" s="156" t="s">
        <v>301</v>
      </c>
    </row>
    <row r="187" spans="1:65" s="13" customFormat="1" ht="11.25">
      <c r="B187" s="158"/>
      <c r="D187" s="159" t="s">
        <v>130</v>
      </c>
      <c r="E187" s="160" t="s">
        <v>1</v>
      </c>
      <c r="F187" s="161" t="s">
        <v>302</v>
      </c>
      <c r="H187" s="162">
        <v>902.84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130</v>
      </c>
      <c r="AU187" s="160" t="s">
        <v>82</v>
      </c>
      <c r="AV187" s="13" t="s">
        <v>82</v>
      </c>
      <c r="AW187" s="13" t="s">
        <v>29</v>
      </c>
      <c r="AX187" s="13" t="s">
        <v>30</v>
      </c>
      <c r="AY187" s="160" t="s">
        <v>121</v>
      </c>
    </row>
    <row r="188" spans="1:65" s="2" customFormat="1" ht="16.5" customHeight="1">
      <c r="A188" s="33"/>
      <c r="B188" s="144"/>
      <c r="C188" s="145" t="s">
        <v>173</v>
      </c>
      <c r="D188" s="145" t="s">
        <v>124</v>
      </c>
      <c r="E188" s="146" t="s">
        <v>303</v>
      </c>
      <c r="F188" s="147" t="s">
        <v>304</v>
      </c>
      <c r="G188" s="148" t="s">
        <v>219</v>
      </c>
      <c r="H188" s="149">
        <v>24.335999999999999</v>
      </c>
      <c r="I188" s="150"/>
      <c r="J188" s="151">
        <f>ROUND(I188*H188,2)</f>
        <v>0</v>
      </c>
      <c r="K188" s="147" t="s">
        <v>135</v>
      </c>
      <c r="L188" s="34"/>
      <c r="M188" s="152" t="s">
        <v>1</v>
      </c>
      <c r="N188" s="153" t="s">
        <v>38</v>
      </c>
      <c r="O188" s="59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6" t="s">
        <v>128</v>
      </c>
      <c r="AT188" s="156" t="s">
        <v>124</v>
      </c>
      <c r="AU188" s="156" t="s">
        <v>82</v>
      </c>
      <c r="AY188" s="18" t="s">
        <v>121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8" t="s">
        <v>30</v>
      </c>
      <c r="BK188" s="157">
        <f>ROUND(I188*H188,2)</f>
        <v>0</v>
      </c>
      <c r="BL188" s="18" t="s">
        <v>128</v>
      </c>
      <c r="BM188" s="156" t="s">
        <v>305</v>
      </c>
    </row>
    <row r="189" spans="1:65" s="13" customFormat="1" ht="11.25">
      <c r="B189" s="158"/>
      <c r="D189" s="159" t="s">
        <v>130</v>
      </c>
      <c r="E189" s="160" t="s">
        <v>1</v>
      </c>
      <c r="F189" s="161" t="s">
        <v>306</v>
      </c>
      <c r="H189" s="162">
        <v>17.68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130</v>
      </c>
      <c r="AU189" s="160" t="s">
        <v>82</v>
      </c>
      <c r="AV189" s="13" t="s">
        <v>82</v>
      </c>
      <c r="AW189" s="13" t="s">
        <v>29</v>
      </c>
      <c r="AX189" s="13" t="s">
        <v>73</v>
      </c>
      <c r="AY189" s="160" t="s">
        <v>121</v>
      </c>
    </row>
    <row r="190" spans="1:65" s="13" customFormat="1" ht="11.25">
      <c r="B190" s="158"/>
      <c r="D190" s="159" t="s">
        <v>130</v>
      </c>
      <c r="E190" s="160" t="s">
        <v>1</v>
      </c>
      <c r="F190" s="161" t="s">
        <v>307</v>
      </c>
      <c r="H190" s="162">
        <v>6.6559999999999997</v>
      </c>
      <c r="I190" s="163"/>
      <c r="L190" s="158"/>
      <c r="M190" s="164"/>
      <c r="N190" s="165"/>
      <c r="O190" s="165"/>
      <c r="P190" s="165"/>
      <c r="Q190" s="165"/>
      <c r="R190" s="165"/>
      <c r="S190" s="165"/>
      <c r="T190" s="166"/>
      <c r="AT190" s="160" t="s">
        <v>130</v>
      </c>
      <c r="AU190" s="160" t="s">
        <v>82</v>
      </c>
      <c r="AV190" s="13" t="s">
        <v>82</v>
      </c>
      <c r="AW190" s="13" t="s">
        <v>29</v>
      </c>
      <c r="AX190" s="13" t="s">
        <v>73</v>
      </c>
      <c r="AY190" s="160" t="s">
        <v>121</v>
      </c>
    </row>
    <row r="191" spans="1:65" s="14" customFormat="1" ht="11.25">
      <c r="B191" s="167"/>
      <c r="D191" s="159" t="s">
        <v>130</v>
      </c>
      <c r="E191" s="168" t="s">
        <v>1</v>
      </c>
      <c r="F191" s="169" t="s">
        <v>132</v>
      </c>
      <c r="H191" s="170">
        <v>24.335999999999999</v>
      </c>
      <c r="I191" s="171"/>
      <c r="L191" s="167"/>
      <c r="M191" s="172"/>
      <c r="N191" s="173"/>
      <c r="O191" s="173"/>
      <c r="P191" s="173"/>
      <c r="Q191" s="173"/>
      <c r="R191" s="173"/>
      <c r="S191" s="173"/>
      <c r="T191" s="174"/>
      <c r="AT191" s="168" t="s">
        <v>130</v>
      </c>
      <c r="AU191" s="168" t="s">
        <v>82</v>
      </c>
      <c r="AV191" s="14" t="s">
        <v>128</v>
      </c>
      <c r="AW191" s="14" t="s">
        <v>29</v>
      </c>
      <c r="AX191" s="14" t="s">
        <v>30</v>
      </c>
      <c r="AY191" s="168" t="s">
        <v>121</v>
      </c>
    </row>
    <row r="192" spans="1:65" s="2" customFormat="1" ht="16.5" customHeight="1">
      <c r="A192" s="33"/>
      <c r="B192" s="144"/>
      <c r="C192" s="145" t="s">
        <v>192</v>
      </c>
      <c r="D192" s="145" t="s">
        <v>124</v>
      </c>
      <c r="E192" s="146" t="s">
        <v>303</v>
      </c>
      <c r="F192" s="147" t="s">
        <v>304</v>
      </c>
      <c r="G192" s="148" t="s">
        <v>219</v>
      </c>
      <c r="H192" s="149">
        <v>24.335999999999999</v>
      </c>
      <c r="I192" s="150"/>
      <c r="J192" s="151">
        <f>ROUND(I192*H192,2)</f>
        <v>0</v>
      </c>
      <c r="K192" s="147" t="s">
        <v>135</v>
      </c>
      <c r="L192" s="34"/>
      <c r="M192" s="152" t="s">
        <v>1</v>
      </c>
      <c r="N192" s="153" t="s">
        <v>38</v>
      </c>
      <c r="O192" s="59"/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6" t="s">
        <v>128</v>
      </c>
      <c r="AT192" s="156" t="s">
        <v>124</v>
      </c>
      <c r="AU192" s="156" t="s">
        <v>82</v>
      </c>
      <c r="AY192" s="18" t="s">
        <v>121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8" t="s">
        <v>30</v>
      </c>
      <c r="BK192" s="157">
        <f>ROUND(I192*H192,2)</f>
        <v>0</v>
      </c>
      <c r="BL192" s="18" t="s">
        <v>128</v>
      </c>
      <c r="BM192" s="156" t="s">
        <v>308</v>
      </c>
    </row>
    <row r="193" spans="1:65" s="13" customFormat="1" ht="11.25">
      <c r="B193" s="158"/>
      <c r="D193" s="159" t="s">
        <v>130</v>
      </c>
      <c r="E193" s="160" t="s">
        <v>1</v>
      </c>
      <c r="F193" s="161" t="s">
        <v>309</v>
      </c>
      <c r="H193" s="162">
        <v>24.335999999999999</v>
      </c>
      <c r="I193" s="163"/>
      <c r="L193" s="158"/>
      <c r="M193" s="164"/>
      <c r="N193" s="165"/>
      <c r="O193" s="165"/>
      <c r="P193" s="165"/>
      <c r="Q193" s="165"/>
      <c r="R193" s="165"/>
      <c r="S193" s="165"/>
      <c r="T193" s="166"/>
      <c r="AT193" s="160" t="s">
        <v>130</v>
      </c>
      <c r="AU193" s="160" t="s">
        <v>82</v>
      </c>
      <c r="AV193" s="13" t="s">
        <v>82</v>
      </c>
      <c r="AW193" s="13" t="s">
        <v>29</v>
      </c>
      <c r="AX193" s="13" t="s">
        <v>30</v>
      </c>
      <c r="AY193" s="160" t="s">
        <v>121</v>
      </c>
    </row>
    <row r="194" spans="1:65" s="2" customFormat="1" ht="21.75" customHeight="1">
      <c r="A194" s="33"/>
      <c r="B194" s="144"/>
      <c r="C194" s="145" t="s">
        <v>197</v>
      </c>
      <c r="D194" s="145" t="s">
        <v>124</v>
      </c>
      <c r="E194" s="146" t="s">
        <v>310</v>
      </c>
      <c r="F194" s="147" t="s">
        <v>311</v>
      </c>
      <c r="G194" s="148" t="s">
        <v>266</v>
      </c>
      <c r="H194" s="149">
        <v>342.18</v>
      </c>
      <c r="I194" s="150"/>
      <c r="J194" s="151">
        <f>ROUND(I194*H194,2)</f>
        <v>0</v>
      </c>
      <c r="K194" s="147" t="s">
        <v>135</v>
      </c>
      <c r="L194" s="34"/>
      <c r="M194" s="152" t="s">
        <v>1</v>
      </c>
      <c r="N194" s="153" t="s">
        <v>38</v>
      </c>
      <c r="O194" s="59"/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6" t="s">
        <v>128</v>
      </c>
      <c r="AT194" s="156" t="s">
        <v>124</v>
      </c>
      <c r="AU194" s="156" t="s">
        <v>82</v>
      </c>
      <c r="AY194" s="18" t="s">
        <v>121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8" t="s">
        <v>30</v>
      </c>
      <c r="BK194" s="157">
        <f>ROUND(I194*H194,2)</f>
        <v>0</v>
      </c>
      <c r="BL194" s="18" t="s">
        <v>128</v>
      </c>
      <c r="BM194" s="156" t="s">
        <v>312</v>
      </c>
    </row>
    <row r="195" spans="1:65" s="13" customFormat="1" ht="11.25">
      <c r="B195" s="158"/>
      <c r="D195" s="159" t="s">
        <v>130</v>
      </c>
      <c r="E195" s="160" t="s">
        <v>1</v>
      </c>
      <c r="F195" s="161" t="s">
        <v>313</v>
      </c>
      <c r="H195" s="162">
        <v>342.18</v>
      </c>
      <c r="I195" s="163"/>
      <c r="L195" s="158"/>
      <c r="M195" s="164"/>
      <c r="N195" s="165"/>
      <c r="O195" s="165"/>
      <c r="P195" s="165"/>
      <c r="Q195" s="165"/>
      <c r="R195" s="165"/>
      <c r="S195" s="165"/>
      <c r="T195" s="166"/>
      <c r="AT195" s="160" t="s">
        <v>130</v>
      </c>
      <c r="AU195" s="160" t="s">
        <v>82</v>
      </c>
      <c r="AV195" s="13" t="s">
        <v>82</v>
      </c>
      <c r="AW195" s="13" t="s">
        <v>29</v>
      </c>
      <c r="AX195" s="13" t="s">
        <v>30</v>
      </c>
      <c r="AY195" s="160" t="s">
        <v>121</v>
      </c>
    </row>
    <row r="196" spans="1:65" s="2" customFormat="1" ht="21.75" customHeight="1">
      <c r="A196" s="33"/>
      <c r="B196" s="144"/>
      <c r="C196" s="145" t="s">
        <v>202</v>
      </c>
      <c r="D196" s="145" t="s">
        <v>124</v>
      </c>
      <c r="E196" s="146" t="s">
        <v>314</v>
      </c>
      <c r="F196" s="147" t="s">
        <v>315</v>
      </c>
      <c r="G196" s="148" t="s">
        <v>266</v>
      </c>
      <c r="H196" s="149">
        <v>228.12</v>
      </c>
      <c r="I196" s="150"/>
      <c r="J196" s="151">
        <f>ROUND(I196*H196,2)</f>
        <v>0</v>
      </c>
      <c r="K196" s="147" t="s">
        <v>135</v>
      </c>
      <c r="L196" s="34"/>
      <c r="M196" s="152" t="s">
        <v>1</v>
      </c>
      <c r="N196" s="153" t="s">
        <v>38</v>
      </c>
      <c r="O196" s="59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6" t="s">
        <v>128</v>
      </c>
      <c r="AT196" s="156" t="s">
        <v>124</v>
      </c>
      <c r="AU196" s="156" t="s">
        <v>82</v>
      </c>
      <c r="AY196" s="18" t="s">
        <v>121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8" t="s">
        <v>30</v>
      </c>
      <c r="BK196" s="157">
        <f>ROUND(I196*H196,2)</f>
        <v>0</v>
      </c>
      <c r="BL196" s="18" t="s">
        <v>128</v>
      </c>
      <c r="BM196" s="156" t="s">
        <v>316</v>
      </c>
    </row>
    <row r="197" spans="1:65" s="13" customFormat="1" ht="11.25">
      <c r="B197" s="158"/>
      <c r="D197" s="159" t="s">
        <v>130</v>
      </c>
      <c r="E197" s="160" t="s">
        <v>1</v>
      </c>
      <c r="F197" s="161" t="s">
        <v>317</v>
      </c>
      <c r="H197" s="162">
        <v>228.12</v>
      </c>
      <c r="I197" s="16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130</v>
      </c>
      <c r="AU197" s="160" t="s">
        <v>82</v>
      </c>
      <c r="AV197" s="13" t="s">
        <v>82</v>
      </c>
      <c r="AW197" s="13" t="s">
        <v>29</v>
      </c>
      <c r="AX197" s="13" t="s">
        <v>30</v>
      </c>
      <c r="AY197" s="160" t="s">
        <v>121</v>
      </c>
    </row>
    <row r="198" spans="1:65" s="2" customFormat="1" ht="16.5" customHeight="1">
      <c r="A198" s="33"/>
      <c r="B198" s="144"/>
      <c r="C198" s="145" t="s">
        <v>206</v>
      </c>
      <c r="D198" s="145" t="s">
        <v>124</v>
      </c>
      <c r="E198" s="146" t="s">
        <v>318</v>
      </c>
      <c r="F198" s="147" t="s">
        <v>319</v>
      </c>
      <c r="G198" s="148" t="s">
        <v>266</v>
      </c>
      <c r="H198" s="149">
        <v>570.29999999999995</v>
      </c>
      <c r="I198" s="150"/>
      <c r="J198" s="151">
        <f>ROUND(I198*H198,2)</f>
        <v>0</v>
      </c>
      <c r="K198" s="147" t="s">
        <v>135</v>
      </c>
      <c r="L198" s="34"/>
      <c r="M198" s="152" t="s">
        <v>1</v>
      </c>
      <c r="N198" s="153" t="s">
        <v>38</v>
      </c>
      <c r="O198" s="59"/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6" t="s">
        <v>128</v>
      </c>
      <c r="AT198" s="156" t="s">
        <v>124</v>
      </c>
      <c r="AU198" s="156" t="s">
        <v>82</v>
      </c>
      <c r="AY198" s="18" t="s">
        <v>121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8" t="s">
        <v>30</v>
      </c>
      <c r="BK198" s="157">
        <f>ROUND(I198*H198,2)</f>
        <v>0</v>
      </c>
      <c r="BL198" s="18" t="s">
        <v>128</v>
      </c>
      <c r="BM198" s="156" t="s">
        <v>320</v>
      </c>
    </row>
    <row r="199" spans="1:65" s="13" customFormat="1" ht="11.25">
      <c r="B199" s="158"/>
      <c r="D199" s="159" t="s">
        <v>130</v>
      </c>
      <c r="E199" s="160" t="s">
        <v>1</v>
      </c>
      <c r="F199" s="161" t="s">
        <v>321</v>
      </c>
      <c r="H199" s="162">
        <v>570.29999999999995</v>
      </c>
      <c r="I199" s="16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130</v>
      </c>
      <c r="AU199" s="160" t="s">
        <v>82</v>
      </c>
      <c r="AV199" s="13" t="s">
        <v>82</v>
      </c>
      <c r="AW199" s="13" t="s">
        <v>29</v>
      </c>
      <c r="AX199" s="13" t="s">
        <v>73</v>
      </c>
      <c r="AY199" s="160" t="s">
        <v>121</v>
      </c>
    </row>
    <row r="200" spans="1:65" s="14" customFormat="1" ht="11.25">
      <c r="B200" s="167"/>
      <c r="D200" s="159" t="s">
        <v>130</v>
      </c>
      <c r="E200" s="168" t="s">
        <v>1</v>
      </c>
      <c r="F200" s="169" t="s">
        <v>132</v>
      </c>
      <c r="H200" s="170">
        <v>570.29999999999995</v>
      </c>
      <c r="I200" s="171"/>
      <c r="L200" s="167"/>
      <c r="M200" s="172"/>
      <c r="N200" s="173"/>
      <c r="O200" s="173"/>
      <c r="P200" s="173"/>
      <c r="Q200" s="173"/>
      <c r="R200" s="173"/>
      <c r="S200" s="173"/>
      <c r="T200" s="174"/>
      <c r="AT200" s="168" t="s">
        <v>130</v>
      </c>
      <c r="AU200" s="168" t="s">
        <v>82</v>
      </c>
      <c r="AV200" s="14" t="s">
        <v>128</v>
      </c>
      <c r="AW200" s="14" t="s">
        <v>29</v>
      </c>
      <c r="AX200" s="14" t="s">
        <v>30</v>
      </c>
      <c r="AY200" s="168" t="s">
        <v>121</v>
      </c>
    </row>
    <row r="201" spans="1:65" s="2" customFormat="1" ht="16.5" customHeight="1">
      <c r="A201" s="33"/>
      <c r="B201" s="144"/>
      <c r="C201" s="145" t="s">
        <v>7</v>
      </c>
      <c r="D201" s="145" t="s">
        <v>124</v>
      </c>
      <c r="E201" s="146" t="s">
        <v>322</v>
      </c>
      <c r="F201" s="147" t="s">
        <v>323</v>
      </c>
      <c r="G201" s="148" t="s">
        <v>266</v>
      </c>
      <c r="H201" s="149">
        <v>513.27</v>
      </c>
      <c r="I201" s="150"/>
      <c r="J201" s="151">
        <f>ROUND(I201*H201,2)</f>
        <v>0</v>
      </c>
      <c r="K201" s="147" t="s">
        <v>1</v>
      </c>
      <c r="L201" s="34"/>
      <c r="M201" s="152" t="s">
        <v>1</v>
      </c>
      <c r="N201" s="153" t="s">
        <v>38</v>
      </c>
      <c r="O201" s="59"/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6" t="s">
        <v>128</v>
      </c>
      <c r="AT201" s="156" t="s">
        <v>124</v>
      </c>
      <c r="AU201" s="156" t="s">
        <v>82</v>
      </c>
      <c r="AY201" s="18" t="s">
        <v>121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8" t="s">
        <v>30</v>
      </c>
      <c r="BK201" s="157">
        <f>ROUND(I201*H201,2)</f>
        <v>0</v>
      </c>
      <c r="BL201" s="18" t="s">
        <v>128</v>
      </c>
      <c r="BM201" s="156" t="s">
        <v>324</v>
      </c>
    </row>
    <row r="202" spans="1:65" s="13" customFormat="1" ht="11.25">
      <c r="B202" s="158"/>
      <c r="D202" s="159" t="s">
        <v>130</v>
      </c>
      <c r="E202" s="160" t="s">
        <v>1</v>
      </c>
      <c r="F202" s="161" t="s">
        <v>325</v>
      </c>
      <c r="H202" s="162">
        <v>513.27</v>
      </c>
      <c r="I202" s="163"/>
      <c r="L202" s="158"/>
      <c r="M202" s="164"/>
      <c r="N202" s="165"/>
      <c r="O202" s="165"/>
      <c r="P202" s="165"/>
      <c r="Q202" s="165"/>
      <c r="R202" s="165"/>
      <c r="S202" s="165"/>
      <c r="T202" s="166"/>
      <c r="AT202" s="160" t="s">
        <v>130</v>
      </c>
      <c r="AU202" s="160" t="s">
        <v>82</v>
      </c>
      <c r="AV202" s="13" t="s">
        <v>82</v>
      </c>
      <c r="AW202" s="13" t="s">
        <v>29</v>
      </c>
      <c r="AX202" s="13" t="s">
        <v>30</v>
      </c>
      <c r="AY202" s="160" t="s">
        <v>121</v>
      </c>
    </row>
    <row r="203" spans="1:65" s="2" customFormat="1" ht="16.5" customHeight="1">
      <c r="A203" s="33"/>
      <c r="B203" s="144"/>
      <c r="C203" s="145" t="s">
        <v>263</v>
      </c>
      <c r="D203" s="145" t="s">
        <v>124</v>
      </c>
      <c r="E203" s="146" t="s">
        <v>326</v>
      </c>
      <c r="F203" s="147" t="s">
        <v>327</v>
      </c>
      <c r="G203" s="148" t="s">
        <v>266</v>
      </c>
      <c r="H203" s="149">
        <v>57.03</v>
      </c>
      <c r="I203" s="150"/>
      <c r="J203" s="151">
        <f>ROUND(I203*H203,2)</f>
        <v>0</v>
      </c>
      <c r="K203" s="147" t="s">
        <v>1</v>
      </c>
      <c r="L203" s="34"/>
      <c r="M203" s="152" t="s">
        <v>1</v>
      </c>
      <c r="N203" s="153" t="s">
        <v>38</v>
      </c>
      <c r="O203" s="59"/>
      <c r="P203" s="154">
        <f>O203*H203</f>
        <v>0</v>
      </c>
      <c r="Q203" s="154">
        <v>0</v>
      </c>
      <c r="R203" s="154">
        <f>Q203*H203</f>
        <v>0</v>
      </c>
      <c r="S203" s="154">
        <v>0</v>
      </c>
      <c r="T203" s="15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56" t="s">
        <v>128</v>
      </c>
      <c r="AT203" s="156" t="s">
        <v>124</v>
      </c>
      <c r="AU203" s="156" t="s">
        <v>82</v>
      </c>
      <c r="AY203" s="18" t="s">
        <v>121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8" t="s">
        <v>30</v>
      </c>
      <c r="BK203" s="157">
        <f>ROUND(I203*H203,2)</f>
        <v>0</v>
      </c>
      <c r="BL203" s="18" t="s">
        <v>128</v>
      </c>
      <c r="BM203" s="156" t="s">
        <v>328</v>
      </c>
    </row>
    <row r="204" spans="1:65" s="13" customFormat="1" ht="11.25">
      <c r="B204" s="158"/>
      <c r="D204" s="159" t="s">
        <v>130</v>
      </c>
      <c r="E204" s="160" t="s">
        <v>1</v>
      </c>
      <c r="F204" s="161" t="s">
        <v>329</v>
      </c>
      <c r="H204" s="162">
        <v>57.03</v>
      </c>
      <c r="I204" s="163"/>
      <c r="L204" s="158"/>
      <c r="M204" s="164"/>
      <c r="N204" s="165"/>
      <c r="O204" s="165"/>
      <c r="P204" s="165"/>
      <c r="Q204" s="165"/>
      <c r="R204" s="165"/>
      <c r="S204" s="165"/>
      <c r="T204" s="166"/>
      <c r="AT204" s="160" t="s">
        <v>130</v>
      </c>
      <c r="AU204" s="160" t="s">
        <v>82</v>
      </c>
      <c r="AV204" s="13" t="s">
        <v>82</v>
      </c>
      <c r="AW204" s="13" t="s">
        <v>29</v>
      </c>
      <c r="AX204" s="13" t="s">
        <v>30</v>
      </c>
      <c r="AY204" s="160" t="s">
        <v>121</v>
      </c>
    </row>
    <row r="205" spans="1:65" s="2" customFormat="1" ht="16.5" customHeight="1">
      <c r="A205" s="33"/>
      <c r="B205" s="144"/>
      <c r="C205" s="145" t="s">
        <v>330</v>
      </c>
      <c r="D205" s="145" t="s">
        <v>124</v>
      </c>
      <c r="E205" s="146" t="s">
        <v>331</v>
      </c>
      <c r="F205" s="147" t="s">
        <v>332</v>
      </c>
      <c r="G205" s="148" t="s">
        <v>266</v>
      </c>
      <c r="H205" s="149">
        <v>322.15199999999999</v>
      </c>
      <c r="I205" s="150"/>
      <c r="J205" s="151">
        <f>ROUND(I205*H205,2)</f>
        <v>0</v>
      </c>
      <c r="K205" s="147" t="s">
        <v>135</v>
      </c>
      <c r="L205" s="34"/>
      <c r="M205" s="152" t="s">
        <v>1</v>
      </c>
      <c r="N205" s="153" t="s">
        <v>38</v>
      </c>
      <c r="O205" s="59"/>
      <c r="P205" s="154">
        <f>O205*H205</f>
        <v>0</v>
      </c>
      <c r="Q205" s="154">
        <v>0</v>
      </c>
      <c r="R205" s="154">
        <f>Q205*H205</f>
        <v>0</v>
      </c>
      <c r="S205" s="154">
        <v>0</v>
      </c>
      <c r="T205" s="155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6" t="s">
        <v>128</v>
      </c>
      <c r="AT205" s="156" t="s">
        <v>124</v>
      </c>
      <c r="AU205" s="156" t="s">
        <v>82</v>
      </c>
      <c r="AY205" s="18" t="s">
        <v>121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8" t="s">
        <v>30</v>
      </c>
      <c r="BK205" s="157">
        <f>ROUND(I205*H205,2)</f>
        <v>0</v>
      </c>
      <c r="BL205" s="18" t="s">
        <v>128</v>
      </c>
      <c r="BM205" s="156" t="s">
        <v>333</v>
      </c>
    </row>
    <row r="206" spans="1:65" s="15" customFormat="1" ht="11.25">
      <c r="B206" s="190"/>
      <c r="D206" s="159" t="s">
        <v>130</v>
      </c>
      <c r="E206" s="191" t="s">
        <v>1</v>
      </c>
      <c r="F206" s="192" t="s">
        <v>273</v>
      </c>
      <c r="H206" s="191" t="s">
        <v>1</v>
      </c>
      <c r="I206" s="193"/>
      <c r="L206" s="190"/>
      <c r="M206" s="194"/>
      <c r="N206" s="195"/>
      <c r="O206" s="195"/>
      <c r="P206" s="195"/>
      <c r="Q206" s="195"/>
      <c r="R206" s="195"/>
      <c r="S206" s="195"/>
      <c r="T206" s="196"/>
      <c r="AT206" s="191" t="s">
        <v>130</v>
      </c>
      <c r="AU206" s="191" t="s">
        <v>82</v>
      </c>
      <c r="AV206" s="15" t="s">
        <v>30</v>
      </c>
      <c r="AW206" s="15" t="s">
        <v>29</v>
      </c>
      <c r="AX206" s="15" t="s">
        <v>73</v>
      </c>
      <c r="AY206" s="191" t="s">
        <v>121</v>
      </c>
    </row>
    <row r="207" spans="1:65" s="13" customFormat="1" ht="11.25">
      <c r="B207" s="158"/>
      <c r="D207" s="159" t="s">
        <v>130</v>
      </c>
      <c r="E207" s="160" t="s">
        <v>1</v>
      </c>
      <c r="F207" s="161" t="s">
        <v>334</v>
      </c>
      <c r="H207" s="162">
        <v>576.84299999999996</v>
      </c>
      <c r="I207" s="163"/>
      <c r="L207" s="158"/>
      <c r="M207" s="164"/>
      <c r="N207" s="165"/>
      <c r="O207" s="165"/>
      <c r="P207" s="165"/>
      <c r="Q207" s="165"/>
      <c r="R207" s="165"/>
      <c r="S207" s="165"/>
      <c r="T207" s="166"/>
      <c r="AT207" s="160" t="s">
        <v>130</v>
      </c>
      <c r="AU207" s="160" t="s">
        <v>82</v>
      </c>
      <c r="AV207" s="13" t="s">
        <v>82</v>
      </c>
      <c r="AW207" s="13" t="s">
        <v>29</v>
      </c>
      <c r="AX207" s="13" t="s">
        <v>73</v>
      </c>
      <c r="AY207" s="160" t="s">
        <v>121</v>
      </c>
    </row>
    <row r="208" spans="1:65" s="15" customFormat="1" ht="11.25">
      <c r="B208" s="190"/>
      <c r="D208" s="159" t="s">
        <v>130</v>
      </c>
      <c r="E208" s="191" t="s">
        <v>1</v>
      </c>
      <c r="F208" s="192" t="s">
        <v>285</v>
      </c>
      <c r="H208" s="191" t="s">
        <v>1</v>
      </c>
      <c r="I208" s="193"/>
      <c r="L208" s="190"/>
      <c r="M208" s="194"/>
      <c r="N208" s="195"/>
      <c r="O208" s="195"/>
      <c r="P208" s="195"/>
      <c r="Q208" s="195"/>
      <c r="R208" s="195"/>
      <c r="S208" s="195"/>
      <c r="T208" s="196"/>
      <c r="AT208" s="191" t="s">
        <v>130</v>
      </c>
      <c r="AU208" s="191" t="s">
        <v>82</v>
      </c>
      <c r="AV208" s="15" t="s">
        <v>30</v>
      </c>
      <c r="AW208" s="15" t="s">
        <v>29</v>
      </c>
      <c r="AX208" s="15" t="s">
        <v>73</v>
      </c>
      <c r="AY208" s="191" t="s">
        <v>121</v>
      </c>
    </row>
    <row r="209" spans="1:65" s="15" customFormat="1" ht="11.25">
      <c r="B209" s="190"/>
      <c r="D209" s="159" t="s">
        <v>130</v>
      </c>
      <c r="E209" s="191" t="s">
        <v>1</v>
      </c>
      <c r="F209" s="192" t="s">
        <v>335</v>
      </c>
      <c r="H209" s="191" t="s">
        <v>1</v>
      </c>
      <c r="I209" s="193"/>
      <c r="L209" s="190"/>
      <c r="M209" s="194"/>
      <c r="N209" s="195"/>
      <c r="O209" s="195"/>
      <c r="P209" s="195"/>
      <c r="Q209" s="195"/>
      <c r="R209" s="195"/>
      <c r="S209" s="195"/>
      <c r="T209" s="196"/>
      <c r="AT209" s="191" t="s">
        <v>130</v>
      </c>
      <c r="AU209" s="191" t="s">
        <v>82</v>
      </c>
      <c r="AV209" s="15" t="s">
        <v>30</v>
      </c>
      <c r="AW209" s="15" t="s">
        <v>29</v>
      </c>
      <c r="AX209" s="15" t="s">
        <v>73</v>
      </c>
      <c r="AY209" s="191" t="s">
        <v>121</v>
      </c>
    </row>
    <row r="210" spans="1:65" s="13" customFormat="1" ht="11.25">
      <c r="B210" s="158"/>
      <c r="D210" s="159" t="s">
        <v>130</v>
      </c>
      <c r="E210" s="160" t="s">
        <v>1</v>
      </c>
      <c r="F210" s="161" t="s">
        <v>336</v>
      </c>
      <c r="H210" s="162">
        <v>-64.084999999999994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130</v>
      </c>
      <c r="AU210" s="160" t="s">
        <v>82</v>
      </c>
      <c r="AV210" s="13" t="s">
        <v>82</v>
      </c>
      <c r="AW210" s="13" t="s">
        <v>29</v>
      </c>
      <c r="AX210" s="13" t="s">
        <v>73</v>
      </c>
      <c r="AY210" s="160" t="s">
        <v>121</v>
      </c>
    </row>
    <row r="211" spans="1:65" s="15" customFormat="1" ht="11.25">
      <c r="B211" s="190"/>
      <c r="D211" s="159" t="s">
        <v>130</v>
      </c>
      <c r="E211" s="191" t="s">
        <v>1</v>
      </c>
      <c r="F211" s="192" t="s">
        <v>337</v>
      </c>
      <c r="H211" s="191" t="s">
        <v>1</v>
      </c>
      <c r="I211" s="193"/>
      <c r="L211" s="190"/>
      <c r="M211" s="194"/>
      <c r="N211" s="195"/>
      <c r="O211" s="195"/>
      <c r="P211" s="195"/>
      <c r="Q211" s="195"/>
      <c r="R211" s="195"/>
      <c r="S211" s="195"/>
      <c r="T211" s="196"/>
      <c r="AT211" s="191" t="s">
        <v>130</v>
      </c>
      <c r="AU211" s="191" t="s">
        <v>82</v>
      </c>
      <c r="AV211" s="15" t="s">
        <v>30</v>
      </c>
      <c r="AW211" s="15" t="s">
        <v>29</v>
      </c>
      <c r="AX211" s="15" t="s">
        <v>73</v>
      </c>
      <c r="AY211" s="191" t="s">
        <v>121</v>
      </c>
    </row>
    <row r="212" spans="1:65" s="13" customFormat="1" ht="11.25">
      <c r="B212" s="158"/>
      <c r="D212" s="159" t="s">
        <v>130</v>
      </c>
      <c r="E212" s="160" t="s">
        <v>1</v>
      </c>
      <c r="F212" s="161" t="s">
        <v>338</v>
      </c>
      <c r="H212" s="162">
        <v>-158.56299999999999</v>
      </c>
      <c r="I212" s="163"/>
      <c r="L212" s="158"/>
      <c r="M212" s="164"/>
      <c r="N212" s="165"/>
      <c r="O212" s="165"/>
      <c r="P212" s="165"/>
      <c r="Q212" s="165"/>
      <c r="R212" s="165"/>
      <c r="S212" s="165"/>
      <c r="T212" s="166"/>
      <c r="AT212" s="160" t="s">
        <v>130</v>
      </c>
      <c r="AU212" s="160" t="s">
        <v>82</v>
      </c>
      <c r="AV212" s="13" t="s">
        <v>82</v>
      </c>
      <c r="AW212" s="13" t="s">
        <v>29</v>
      </c>
      <c r="AX212" s="13" t="s">
        <v>73</v>
      </c>
      <c r="AY212" s="160" t="s">
        <v>121</v>
      </c>
    </row>
    <row r="213" spans="1:65" s="15" customFormat="1" ht="11.25">
      <c r="B213" s="190"/>
      <c r="D213" s="159" t="s">
        <v>130</v>
      </c>
      <c r="E213" s="191" t="s">
        <v>1</v>
      </c>
      <c r="F213" s="192" t="s">
        <v>339</v>
      </c>
      <c r="H213" s="191" t="s">
        <v>1</v>
      </c>
      <c r="I213" s="193"/>
      <c r="L213" s="190"/>
      <c r="M213" s="194"/>
      <c r="N213" s="195"/>
      <c r="O213" s="195"/>
      <c r="P213" s="195"/>
      <c r="Q213" s="195"/>
      <c r="R213" s="195"/>
      <c r="S213" s="195"/>
      <c r="T213" s="196"/>
      <c r="AT213" s="191" t="s">
        <v>130</v>
      </c>
      <c r="AU213" s="191" t="s">
        <v>82</v>
      </c>
      <c r="AV213" s="15" t="s">
        <v>30</v>
      </c>
      <c r="AW213" s="15" t="s">
        <v>29</v>
      </c>
      <c r="AX213" s="15" t="s">
        <v>73</v>
      </c>
      <c r="AY213" s="191" t="s">
        <v>121</v>
      </c>
    </row>
    <row r="214" spans="1:65" s="13" customFormat="1" ht="11.25">
      <c r="B214" s="158"/>
      <c r="D214" s="159" t="s">
        <v>130</v>
      </c>
      <c r="E214" s="160" t="s">
        <v>1</v>
      </c>
      <c r="F214" s="161" t="s">
        <v>340</v>
      </c>
      <c r="H214" s="162">
        <v>-32.042999999999999</v>
      </c>
      <c r="I214" s="163"/>
      <c r="L214" s="158"/>
      <c r="M214" s="164"/>
      <c r="N214" s="165"/>
      <c r="O214" s="165"/>
      <c r="P214" s="165"/>
      <c r="Q214" s="165"/>
      <c r="R214" s="165"/>
      <c r="S214" s="165"/>
      <c r="T214" s="166"/>
      <c r="AT214" s="160" t="s">
        <v>130</v>
      </c>
      <c r="AU214" s="160" t="s">
        <v>82</v>
      </c>
      <c r="AV214" s="13" t="s">
        <v>82</v>
      </c>
      <c r="AW214" s="13" t="s">
        <v>29</v>
      </c>
      <c r="AX214" s="13" t="s">
        <v>73</v>
      </c>
      <c r="AY214" s="160" t="s">
        <v>121</v>
      </c>
    </row>
    <row r="215" spans="1:65" s="14" customFormat="1" ht="11.25">
      <c r="B215" s="167"/>
      <c r="D215" s="159" t="s">
        <v>130</v>
      </c>
      <c r="E215" s="168" t="s">
        <v>1</v>
      </c>
      <c r="F215" s="169" t="s">
        <v>132</v>
      </c>
      <c r="H215" s="170">
        <v>322.15199999999999</v>
      </c>
      <c r="I215" s="171"/>
      <c r="L215" s="167"/>
      <c r="M215" s="172"/>
      <c r="N215" s="173"/>
      <c r="O215" s="173"/>
      <c r="P215" s="173"/>
      <c r="Q215" s="173"/>
      <c r="R215" s="173"/>
      <c r="S215" s="173"/>
      <c r="T215" s="174"/>
      <c r="AT215" s="168" t="s">
        <v>130</v>
      </c>
      <c r="AU215" s="168" t="s">
        <v>82</v>
      </c>
      <c r="AV215" s="14" t="s">
        <v>128</v>
      </c>
      <c r="AW215" s="14" t="s">
        <v>29</v>
      </c>
      <c r="AX215" s="14" t="s">
        <v>30</v>
      </c>
      <c r="AY215" s="168" t="s">
        <v>121</v>
      </c>
    </row>
    <row r="216" spans="1:65" s="2" customFormat="1" ht="16.5" customHeight="1">
      <c r="A216" s="33"/>
      <c r="B216" s="144"/>
      <c r="C216" s="175" t="s">
        <v>341</v>
      </c>
      <c r="D216" s="175" t="s">
        <v>141</v>
      </c>
      <c r="E216" s="176" t="s">
        <v>342</v>
      </c>
      <c r="F216" s="177" t="s">
        <v>343</v>
      </c>
      <c r="G216" s="178" t="s">
        <v>209</v>
      </c>
      <c r="H216" s="179">
        <v>661.86800000000005</v>
      </c>
      <c r="I216" s="180"/>
      <c r="J216" s="181">
        <f>ROUND(I216*H216,2)</f>
        <v>0</v>
      </c>
      <c r="K216" s="177" t="s">
        <v>1</v>
      </c>
      <c r="L216" s="182"/>
      <c r="M216" s="183" t="s">
        <v>1</v>
      </c>
      <c r="N216" s="184" t="s">
        <v>38</v>
      </c>
      <c r="O216" s="59"/>
      <c r="P216" s="154">
        <f>O216*H216</f>
        <v>0</v>
      </c>
      <c r="Q216" s="154">
        <v>0</v>
      </c>
      <c r="R216" s="154">
        <f>Q216*H216</f>
        <v>0</v>
      </c>
      <c r="S216" s="154">
        <v>0</v>
      </c>
      <c r="T216" s="15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6" t="s">
        <v>122</v>
      </c>
      <c r="AT216" s="156" t="s">
        <v>141</v>
      </c>
      <c r="AU216" s="156" t="s">
        <v>82</v>
      </c>
      <c r="AY216" s="18" t="s">
        <v>121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8" t="s">
        <v>30</v>
      </c>
      <c r="BK216" s="157">
        <f>ROUND(I216*H216,2)</f>
        <v>0</v>
      </c>
      <c r="BL216" s="18" t="s">
        <v>128</v>
      </c>
      <c r="BM216" s="156" t="s">
        <v>344</v>
      </c>
    </row>
    <row r="217" spans="1:65" s="13" customFormat="1" ht="11.25">
      <c r="B217" s="158"/>
      <c r="D217" s="159" t="s">
        <v>130</v>
      </c>
      <c r="E217" s="160" t="s">
        <v>1</v>
      </c>
      <c r="F217" s="161" t="s">
        <v>345</v>
      </c>
      <c r="H217" s="162">
        <v>661.86800000000005</v>
      </c>
      <c r="I217" s="163"/>
      <c r="L217" s="158"/>
      <c r="M217" s="164"/>
      <c r="N217" s="165"/>
      <c r="O217" s="165"/>
      <c r="P217" s="165"/>
      <c r="Q217" s="165"/>
      <c r="R217" s="165"/>
      <c r="S217" s="165"/>
      <c r="T217" s="166"/>
      <c r="AT217" s="160" t="s">
        <v>130</v>
      </c>
      <c r="AU217" s="160" t="s">
        <v>82</v>
      </c>
      <c r="AV217" s="13" t="s">
        <v>82</v>
      </c>
      <c r="AW217" s="13" t="s">
        <v>29</v>
      </c>
      <c r="AX217" s="13" t="s">
        <v>73</v>
      </c>
      <c r="AY217" s="160" t="s">
        <v>121</v>
      </c>
    </row>
    <row r="218" spans="1:65" s="14" customFormat="1" ht="11.25">
      <c r="B218" s="167"/>
      <c r="D218" s="159" t="s">
        <v>130</v>
      </c>
      <c r="E218" s="168" t="s">
        <v>1</v>
      </c>
      <c r="F218" s="169" t="s">
        <v>132</v>
      </c>
      <c r="H218" s="170">
        <v>661.86800000000005</v>
      </c>
      <c r="I218" s="171"/>
      <c r="L218" s="167"/>
      <c r="M218" s="172"/>
      <c r="N218" s="173"/>
      <c r="O218" s="173"/>
      <c r="P218" s="173"/>
      <c r="Q218" s="173"/>
      <c r="R218" s="173"/>
      <c r="S218" s="173"/>
      <c r="T218" s="174"/>
      <c r="AT218" s="168" t="s">
        <v>130</v>
      </c>
      <c r="AU218" s="168" t="s">
        <v>82</v>
      </c>
      <c r="AV218" s="14" t="s">
        <v>128</v>
      </c>
      <c r="AW218" s="14" t="s">
        <v>29</v>
      </c>
      <c r="AX218" s="14" t="s">
        <v>30</v>
      </c>
      <c r="AY218" s="168" t="s">
        <v>121</v>
      </c>
    </row>
    <row r="219" spans="1:65" s="2" customFormat="1" ht="16.5" customHeight="1">
      <c r="A219" s="33"/>
      <c r="B219" s="144"/>
      <c r="C219" s="145" t="s">
        <v>346</v>
      </c>
      <c r="D219" s="145" t="s">
        <v>124</v>
      </c>
      <c r="E219" s="146" t="s">
        <v>347</v>
      </c>
      <c r="F219" s="147" t="s">
        <v>348</v>
      </c>
      <c r="G219" s="148" t="s">
        <v>266</v>
      </c>
      <c r="H219" s="149">
        <v>147.887</v>
      </c>
      <c r="I219" s="150"/>
      <c r="J219" s="151">
        <f>ROUND(I219*H219,2)</f>
        <v>0</v>
      </c>
      <c r="K219" s="147" t="s">
        <v>135</v>
      </c>
      <c r="L219" s="34"/>
      <c r="M219" s="152" t="s">
        <v>1</v>
      </c>
      <c r="N219" s="153" t="s">
        <v>38</v>
      </c>
      <c r="O219" s="59"/>
      <c r="P219" s="154">
        <f>O219*H219</f>
        <v>0</v>
      </c>
      <c r="Q219" s="154">
        <v>0</v>
      </c>
      <c r="R219" s="154">
        <f>Q219*H219</f>
        <v>0</v>
      </c>
      <c r="S219" s="154">
        <v>0</v>
      </c>
      <c r="T219" s="15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6" t="s">
        <v>128</v>
      </c>
      <c r="AT219" s="156" t="s">
        <v>124</v>
      </c>
      <c r="AU219" s="156" t="s">
        <v>82</v>
      </c>
      <c r="AY219" s="18" t="s">
        <v>121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8" t="s">
        <v>30</v>
      </c>
      <c r="BK219" s="157">
        <f>ROUND(I219*H219,2)</f>
        <v>0</v>
      </c>
      <c r="BL219" s="18" t="s">
        <v>128</v>
      </c>
      <c r="BM219" s="156" t="s">
        <v>349</v>
      </c>
    </row>
    <row r="220" spans="1:65" s="15" customFormat="1" ht="11.25">
      <c r="B220" s="190"/>
      <c r="D220" s="159" t="s">
        <v>130</v>
      </c>
      <c r="E220" s="191" t="s">
        <v>1</v>
      </c>
      <c r="F220" s="192" t="s">
        <v>273</v>
      </c>
      <c r="H220" s="191" t="s">
        <v>1</v>
      </c>
      <c r="I220" s="193"/>
      <c r="L220" s="190"/>
      <c r="M220" s="194"/>
      <c r="N220" s="195"/>
      <c r="O220" s="195"/>
      <c r="P220" s="195"/>
      <c r="Q220" s="195"/>
      <c r="R220" s="195"/>
      <c r="S220" s="195"/>
      <c r="T220" s="196"/>
      <c r="AT220" s="191" t="s">
        <v>130</v>
      </c>
      <c r="AU220" s="191" t="s">
        <v>82</v>
      </c>
      <c r="AV220" s="15" t="s">
        <v>30</v>
      </c>
      <c r="AW220" s="15" t="s">
        <v>29</v>
      </c>
      <c r="AX220" s="15" t="s">
        <v>73</v>
      </c>
      <c r="AY220" s="191" t="s">
        <v>121</v>
      </c>
    </row>
    <row r="221" spans="1:65" s="13" customFormat="1" ht="11.25">
      <c r="B221" s="158"/>
      <c r="D221" s="159" t="s">
        <v>130</v>
      </c>
      <c r="E221" s="160" t="s">
        <v>1</v>
      </c>
      <c r="F221" s="161" t="s">
        <v>350</v>
      </c>
      <c r="H221" s="162">
        <v>3.1880000000000002</v>
      </c>
      <c r="I221" s="163"/>
      <c r="L221" s="158"/>
      <c r="M221" s="164"/>
      <c r="N221" s="165"/>
      <c r="O221" s="165"/>
      <c r="P221" s="165"/>
      <c r="Q221" s="165"/>
      <c r="R221" s="165"/>
      <c r="S221" s="165"/>
      <c r="T221" s="166"/>
      <c r="AT221" s="160" t="s">
        <v>130</v>
      </c>
      <c r="AU221" s="160" t="s">
        <v>82</v>
      </c>
      <c r="AV221" s="13" t="s">
        <v>82</v>
      </c>
      <c r="AW221" s="13" t="s">
        <v>29</v>
      </c>
      <c r="AX221" s="13" t="s">
        <v>73</v>
      </c>
      <c r="AY221" s="160" t="s">
        <v>121</v>
      </c>
    </row>
    <row r="222" spans="1:65" s="13" customFormat="1" ht="11.25">
      <c r="B222" s="158"/>
      <c r="D222" s="159" t="s">
        <v>130</v>
      </c>
      <c r="E222" s="160" t="s">
        <v>1</v>
      </c>
      <c r="F222" s="161" t="s">
        <v>351</v>
      </c>
      <c r="H222" s="162">
        <v>0.88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130</v>
      </c>
      <c r="AU222" s="160" t="s">
        <v>82</v>
      </c>
      <c r="AV222" s="13" t="s">
        <v>82</v>
      </c>
      <c r="AW222" s="13" t="s">
        <v>29</v>
      </c>
      <c r="AX222" s="13" t="s">
        <v>73</v>
      </c>
      <c r="AY222" s="160" t="s">
        <v>121</v>
      </c>
    </row>
    <row r="223" spans="1:65" s="13" customFormat="1" ht="11.25">
      <c r="B223" s="158"/>
      <c r="D223" s="159" t="s">
        <v>130</v>
      </c>
      <c r="E223" s="160" t="s">
        <v>1</v>
      </c>
      <c r="F223" s="161" t="s">
        <v>352</v>
      </c>
      <c r="H223" s="162">
        <v>66</v>
      </c>
      <c r="I223" s="163"/>
      <c r="L223" s="158"/>
      <c r="M223" s="164"/>
      <c r="N223" s="165"/>
      <c r="O223" s="165"/>
      <c r="P223" s="165"/>
      <c r="Q223" s="165"/>
      <c r="R223" s="165"/>
      <c r="S223" s="165"/>
      <c r="T223" s="166"/>
      <c r="AT223" s="160" t="s">
        <v>130</v>
      </c>
      <c r="AU223" s="160" t="s">
        <v>82</v>
      </c>
      <c r="AV223" s="13" t="s">
        <v>82</v>
      </c>
      <c r="AW223" s="13" t="s">
        <v>29</v>
      </c>
      <c r="AX223" s="13" t="s">
        <v>73</v>
      </c>
      <c r="AY223" s="160" t="s">
        <v>121</v>
      </c>
    </row>
    <row r="224" spans="1:65" s="13" customFormat="1" ht="11.25">
      <c r="B224" s="158"/>
      <c r="D224" s="159" t="s">
        <v>130</v>
      </c>
      <c r="E224" s="160" t="s">
        <v>1</v>
      </c>
      <c r="F224" s="161" t="s">
        <v>353</v>
      </c>
      <c r="H224" s="162">
        <v>84.644999999999996</v>
      </c>
      <c r="I224" s="163"/>
      <c r="L224" s="158"/>
      <c r="M224" s="164"/>
      <c r="N224" s="165"/>
      <c r="O224" s="165"/>
      <c r="P224" s="165"/>
      <c r="Q224" s="165"/>
      <c r="R224" s="165"/>
      <c r="S224" s="165"/>
      <c r="T224" s="166"/>
      <c r="AT224" s="160" t="s">
        <v>130</v>
      </c>
      <c r="AU224" s="160" t="s">
        <v>82</v>
      </c>
      <c r="AV224" s="13" t="s">
        <v>82</v>
      </c>
      <c r="AW224" s="13" t="s">
        <v>29</v>
      </c>
      <c r="AX224" s="13" t="s">
        <v>73</v>
      </c>
      <c r="AY224" s="160" t="s">
        <v>121</v>
      </c>
    </row>
    <row r="225" spans="1:65" s="13" customFormat="1" ht="11.25">
      <c r="B225" s="158"/>
      <c r="D225" s="159" t="s">
        <v>130</v>
      </c>
      <c r="E225" s="160" t="s">
        <v>1</v>
      </c>
      <c r="F225" s="161" t="s">
        <v>354</v>
      </c>
      <c r="H225" s="162">
        <v>3.85</v>
      </c>
      <c r="I225" s="163"/>
      <c r="L225" s="158"/>
      <c r="M225" s="164"/>
      <c r="N225" s="165"/>
      <c r="O225" s="165"/>
      <c r="P225" s="165"/>
      <c r="Q225" s="165"/>
      <c r="R225" s="165"/>
      <c r="S225" s="165"/>
      <c r="T225" s="166"/>
      <c r="AT225" s="160" t="s">
        <v>130</v>
      </c>
      <c r="AU225" s="160" t="s">
        <v>82</v>
      </c>
      <c r="AV225" s="13" t="s">
        <v>82</v>
      </c>
      <c r="AW225" s="13" t="s">
        <v>29</v>
      </c>
      <c r="AX225" s="13" t="s">
        <v>73</v>
      </c>
      <c r="AY225" s="160" t="s">
        <v>121</v>
      </c>
    </row>
    <row r="226" spans="1:65" s="16" customFormat="1" ht="11.25">
      <c r="B226" s="197"/>
      <c r="D226" s="159" t="s">
        <v>130</v>
      </c>
      <c r="E226" s="198" t="s">
        <v>1</v>
      </c>
      <c r="F226" s="199" t="s">
        <v>278</v>
      </c>
      <c r="H226" s="200">
        <v>158.56299999999999</v>
      </c>
      <c r="I226" s="201"/>
      <c r="L226" s="197"/>
      <c r="M226" s="202"/>
      <c r="N226" s="203"/>
      <c r="O226" s="203"/>
      <c r="P226" s="203"/>
      <c r="Q226" s="203"/>
      <c r="R226" s="203"/>
      <c r="S226" s="203"/>
      <c r="T226" s="204"/>
      <c r="AT226" s="198" t="s">
        <v>130</v>
      </c>
      <c r="AU226" s="198" t="s">
        <v>82</v>
      </c>
      <c r="AV226" s="16" t="s">
        <v>137</v>
      </c>
      <c r="AW226" s="16" t="s">
        <v>29</v>
      </c>
      <c r="AX226" s="16" t="s">
        <v>73</v>
      </c>
      <c r="AY226" s="198" t="s">
        <v>121</v>
      </c>
    </row>
    <row r="227" spans="1:65" s="15" customFormat="1" ht="11.25">
      <c r="B227" s="190"/>
      <c r="D227" s="159" t="s">
        <v>130</v>
      </c>
      <c r="E227" s="191" t="s">
        <v>1</v>
      </c>
      <c r="F227" s="192" t="s">
        <v>279</v>
      </c>
      <c r="H227" s="191" t="s">
        <v>1</v>
      </c>
      <c r="I227" s="193"/>
      <c r="L227" s="190"/>
      <c r="M227" s="194"/>
      <c r="N227" s="195"/>
      <c r="O227" s="195"/>
      <c r="P227" s="195"/>
      <c r="Q227" s="195"/>
      <c r="R227" s="195"/>
      <c r="S227" s="195"/>
      <c r="T227" s="196"/>
      <c r="AT227" s="191" t="s">
        <v>130</v>
      </c>
      <c r="AU227" s="191" t="s">
        <v>82</v>
      </c>
      <c r="AV227" s="15" t="s">
        <v>30</v>
      </c>
      <c r="AW227" s="15" t="s">
        <v>29</v>
      </c>
      <c r="AX227" s="15" t="s">
        <v>73</v>
      </c>
      <c r="AY227" s="191" t="s">
        <v>121</v>
      </c>
    </row>
    <row r="228" spans="1:65" s="15" customFormat="1" ht="11.25">
      <c r="B228" s="190"/>
      <c r="D228" s="159" t="s">
        <v>130</v>
      </c>
      <c r="E228" s="191" t="s">
        <v>1</v>
      </c>
      <c r="F228" s="192" t="s">
        <v>355</v>
      </c>
      <c r="H228" s="191" t="s">
        <v>1</v>
      </c>
      <c r="I228" s="193"/>
      <c r="L228" s="190"/>
      <c r="M228" s="194"/>
      <c r="N228" s="195"/>
      <c r="O228" s="195"/>
      <c r="P228" s="195"/>
      <c r="Q228" s="195"/>
      <c r="R228" s="195"/>
      <c r="S228" s="195"/>
      <c r="T228" s="196"/>
      <c r="AT228" s="191" t="s">
        <v>130</v>
      </c>
      <c r="AU228" s="191" t="s">
        <v>82</v>
      </c>
      <c r="AV228" s="15" t="s">
        <v>30</v>
      </c>
      <c r="AW228" s="15" t="s">
        <v>29</v>
      </c>
      <c r="AX228" s="15" t="s">
        <v>73</v>
      </c>
      <c r="AY228" s="191" t="s">
        <v>121</v>
      </c>
    </row>
    <row r="229" spans="1:65" s="13" customFormat="1" ht="11.25">
      <c r="B229" s="158"/>
      <c r="D229" s="159" t="s">
        <v>130</v>
      </c>
      <c r="E229" s="160" t="s">
        <v>1</v>
      </c>
      <c r="F229" s="161" t="s">
        <v>356</v>
      </c>
      <c r="H229" s="162">
        <v>-10.676</v>
      </c>
      <c r="I229" s="163"/>
      <c r="L229" s="158"/>
      <c r="M229" s="164"/>
      <c r="N229" s="165"/>
      <c r="O229" s="165"/>
      <c r="P229" s="165"/>
      <c r="Q229" s="165"/>
      <c r="R229" s="165"/>
      <c r="S229" s="165"/>
      <c r="T229" s="166"/>
      <c r="AT229" s="160" t="s">
        <v>130</v>
      </c>
      <c r="AU229" s="160" t="s">
        <v>82</v>
      </c>
      <c r="AV229" s="13" t="s">
        <v>82</v>
      </c>
      <c r="AW229" s="13" t="s">
        <v>29</v>
      </c>
      <c r="AX229" s="13" t="s">
        <v>73</v>
      </c>
      <c r="AY229" s="160" t="s">
        <v>121</v>
      </c>
    </row>
    <row r="230" spans="1:65" s="16" customFormat="1" ht="11.25">
      <c r="B230" s="197"/>
      <c r="D230" s="159" t="s">
        <v>130</v>
      </c>
      <c r="E230" s="198" t="s">
        <v>1</v>
      </c>
      <c r="F230" s="199" t="s">
        <v>278</v>
      </c>
      <c r="H230" s="200">
        <v>-10.676</v>
      </c>
      <c r="I230" s="201"/>
      <c r="L230" s="197"/>
      <c r="M230" s="202"/>
      <c r="N230" s="203"/>
      <c r="O230" s="203"/>
      <c r="P230" s="203"/>
      <c r="Q230" s="203"/>
      <c r="R230" s="203"/>
      <c r="S230" s="203"/>
      <c r="T230" s="204"/>
      <c r="AT230" s="198" t="s">
        <v>130</v>
      </c>
      <c r="AU230" s="198" t="s">
        <v>82</v>
      </c>
      <c r="AV230" s="16" t="s">
        <v>137</v>
      </c>
      <c r="AW230" s="16" t="s">
        <v>29</v>
      </c>
      <c r="AX230" s="16" t="s">
        <v>73</v>
      </c>
      <c r="AY230" s="198" t="s">
        <v>121</v>
      </c>
    </row>
    <row r="231" spans="1:65" s="14" customFormat="1" ht="11.25">
      <c r="B231" s="167"/>
      <c r="D231" s="159" t="s">
        <v>130</v>
      </c>
      <c r="E231" s="168" t="s">
        <v>1</v>
      </c>
      <c r="F231" s="169" t="s">
        <v>132</v>
      </c>
      <c r="H231" s="170">
        <v>147.887</v>
      </c>
      <c r="I231" s="171"/>
      <c r="L231" s="167"/>
      <c r="M231" s="172"/>
      <c r="N231" s="173"/>
      <c r="O231" s="173"/>
      <c r="P231" s="173"/>
      <c r="Q231" s="173"/>
      <c r="R231" s="173"/>
      <c r="S231" s="173"/>
      <c r="T231" s="174"/>
      <c r="AT231" s="168" t="s">
        <v>130</v>
      </c>
      <c r="AU231" s="168" t="s">
        <v>82</v>
      </c>
      <c r="AV231" s="14" t="s">
        <v>128</v>
      </c>
      <c r="AW231" s="14" t="s">
        <v>29</v>
      </c>
      <c r="AX231" s="14" t="s">
        <v>30</v>
      </c>
      <c r="AY231" s="168" t="s">
        <v>121</v>
      </c>
    </row>
    <row r="232" spans="1:65" s="2" customFormat="1" ht="16.5" customHeight="1">
      <c r="A232" s="33"/>
      <c r="B232" s="144"/>
      <c r="C232" s="175" t="s">
        <v>357</v>
      </c>
      <c r="D232" s="175" t="s">
        <v>141</v>
      </c>
      <c r="E232" s="176" t="s">
        <v>358</v>
      </c>
      <c r="F232" s="177" t="s">
        <v>359</v>
      </c>
      <c r="G232" s="178" t="s">
        <v>209</v>
      </c>
      <c r="H232" s="179">
        <v>307.45699999999999</v>
      </c>
      <c r="I232" s="180"/>
      <c r="J232" s="181">
        <f>ROUND(I232*H232,2)</f>
        <v>0</v>
      </c>
      <c r="K232" s="177" t="s">
        <v>135</v>
      </c>
      <c r="L232" s="182"/>
      <c r="M232" s="183" t="s">
        <v>1</v>
      </c>
      <c r="N232" s="184" t="s">
        <v>38</v>
      </c>
      <c r="O232" s="59"/>
      <c r="P232" s="154">
        <f>O232*H232</f>
        <v>0</v>
      </c>
      <c r="Q232" s="154">
        <v>0</v>
      </c>
      <c r="R232" s="154">
        <f>Q232*H232</f>
        <v>0</v>
      </c>
      <c r="S232" s="154">
        <v>0</v>
      </c>
      <c r="T232" s="15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6" t="s">
        <v>122</v>
      </c>
      <c r="AT232" s="156" t="s">
        <v>141</v>
      </c>
      <c r="AU232" s="156" t="s">
        <v>82</v>
      </c>
      <c r="AY232" s="18" t="s">
        <v>121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8" t="s">
        <v>30</v>
      </c>
      <c r="BK232" s="157">
        <f>ROUND(I232*H232,2)</f>
        <v>0</v>
      </c>
      <c r="BL232" s="18" t="s">
        <v>128</v>
      </c>
      <c r="BM232" s="156" t="s">
        <v>360</v>
      </c>
    </row>
    <row r="233" spans="1:65" s="13" customFormat="1" ht="11.25">
      <c r="B233" s="158"/>
      <c r="D233" s="159" t="s">
        <v>130</v>
      </c>
      <c r="E233" s="160" t="s">
        <v>1</v>
      </c>
      <c r="F233" s="161" t="s">
        <v>361</v>
      </c>
      <c r="H233" s="162">
        <v>307.45699999999999</v>
      </c>
      <c r="I233" s="163"/>
      <c r="L233" s="158"/>
      <c r="M233" s="164"/>
      <c r="N233" s="165"/>
      <c r="O233" s="165"/>
      <c r="P233" s="165"/>
      <c r="Q233" s="165"/>
      <c r="R233" s="165"/>
      <c r="S233" s="165"/>
      <c r="T233" s="166"/>
      <c r="AT233" s="160" t="s">
        <v>130</v>
      </c>
      <c r="AU233" s="160" t="s">
        <v>82</v>
      </c>
      <c r="AV233" s="13" t="s">
        <v>82</v>
      </c>
      <c r="AW233" s="13" t="s">
        <v>29</v>
      </c>
      <c r="AX233" s="13" t="s">
        <v>73</v>
      </c>
      <c r="AY233" s="160" t="s">
        <v>121</v>
      </c>
    </row>
    <row r="234" spans="1:65" s="14" customFormat="1" ht="11.25">
      <c r="B234" s="167"/>
      <c r="D234" s="159" t="s">
        <v>130</v>
      </c>
      <c r="E234" s="168" t="s">
        <v>1</v>
      </c>
      <c r="F234" s="169" t="s">
        <v>132</v>
      </c>
      <c r="H234" s="170">
        <v>307.45699999999999</v>
      </c>
      <c r="I234" s="171"/>
      <c r="L234" s="167"/>
      <c r="M234" s="172"/>
      <c r="N234" s="173"/>
      <c r="O234" s="173"/>
      <c r="P234" s="173"/>
      <c r="Q234" s="173"/>
      <c r="R234" s="173"/>
      <c r="S234" s="173"/>
      <c r="T234" s="174"/>
      <c r="AT234" s="168" t="s">
        <v>130</v>
      </c>
      <c r="AU234" s="168" t="s">
        <v>82</v>
      </c>
      <c r="AV234" s="14" t="s">
        <v>128</v>
      </c>
      <c r="AW234" s="14" t="s">
        <v>29</v>
      </c>
      <c r="AX234" s="14" t="s">
        <v>30</v>
      </c>
      <c r="AY234" s="168" t="s">
        <v>121</v>
      </c>
    </row>
    <row r="235" spans="1:65" s="2" customFormat="1" ht="16.5" customHeight="1">
      <c r="A235" s="33"/>
      <c r="B235" s="144"/>
      <c r="C235" s="145" t="s">
        <v>362</v>
      </c>
      <c r="D235" s="145" t="s">
        <v>124</v>
      </c>
      <c r="E235" s="146" t="s">
        <v>363</v>
      </c>
      <c r="F235" s="147" t="s">
        <v>364</v>
      </c>
      <c r="G235" s="148" t="s">
        <v>266</v>
      </c>
      <c r="H235" s="149">
        <v>542.89499999999998</v>
      </c>
      <c r="I235" s="150"/>
      <c r="J235" s="151">
        <f>ROUND(I235*H235,2)</f>
        <v>0</v>
      </c>
      <c r="K235" s="147" t="s">
        <v>135</v>
      </c>
      <c r="L235" s="34"/>
      <c r="M235" s="152" t="s">
        <v>1</v>
      </c>
      <c r="N235" s="153" t="s">
        <v>38</v>
      </c>
      <c r="O235" s="59"/>
      <c r="P235" s="154">
        <f>O235*H235</f>
        <v>0</v>
      </c>
      <c r="Q235" s="154">
        <v>0</v>
      </c>
      <c r="R235" s="154">
        <f>Q235*H235</f>
        <v>0</v>
      </c>
      <c r="S235" s="154">
        <v>0</v>
      </c>
      <c r="T235" s="155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56" t="s">
        <v>128</v>
      </c>
      <c r="AT235" s="156" t="s">
        <v>124</v>
      </c>
      <c r="AU235" s="156" t="s">
        <v>82</v>
      </c>
      <c r="AY235" s="18" t="s">
        <v>121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8" t="s">
        <v>30</v>
      </c>
      <c r="BK235" s="157">
        <f>ROUND(I235*H235,2)</f>
        <v>0</v>
      </c>
      <c r="BL235" s="18" t="s">
        <v>128</v>
      </c>
      <c r="BM235" s="156" t="s">
        <v>365</v>
      </c>
    </row>
    <row r="236" spans="1:65" s="13" customFormat="1" ht="11.25">
      <c r="B236" s="158"/>
      <c r="D236" s="159" t="s">
        <v>130</v>
      </c>
      <c r="E236" s="160" t="s">
        <v>1</v>
      </c>
      <c r="F236" s="161" t="s">
        <v>366</v>
      </c>
      <c r="H236" s="162">
        <v>170.809</v>
      </c>
      <c r="I236" s="163"/>
      <c r="L236" s="158"/>
      <c r="M236" s="164"/>
      <c r="N236" s="165"/>
      <c r="O236" s="165"/>
      <c r="P236" s="165"/>
      <c r="Q236" s="165"/>
      <c r="R236" s="165"/>
      <c r="S236" s="165"/>
      <c r="T236" s="166"/>
      <c r="AT236" s="160" t="s">
        <v>130</v>
      </c>
      <c r="AU236" s="160" t="s">
        <v>82</v>
      </c>
      <c r="AV236" s="13" t="s">
        <v>82</v>
      </c>
      <c r="AW236" s="13" t="s">
        <v>29</v>
      </c>
      <c r="AX236" s="13" t="s">
        <v>73</v>
      </c>
      <c r="AY236" s="160" t="s">
        <v>121</v>
      </c>
    </row>
    <row r="237" spans="1:65" s="13" customFormat="1" ht="11.25">
      <c r="B237" s="158"/>
      <c r="D237" s="159" t="s">
        <v>130</v>
      </c>
      <c r="E237" s="160" t="s">
        <v>1</v>
      </c>
      <c r="F237" s="161" t="s">
        <v>367</v>
      </c>
      <c r="H237" s="162">
        <v>372.08600000000001</v>
      </c>
      <c r="I237" s="163"/>
      <c r="L237" s="158"/>
      <c r="M237" s="164"/>
      <c r="N237" s="165"/>
      <c r="O237" s="165"/>
      <c r="P237" s="165"/>
      <c r="Q237" s="165"/>
      <c r="R237" s="165"/>
      <c r="S237" s="165"/>
      <c r="T237" s="166"/>
      <c r="AT237" s="160" t="s">
        <v>130</v>
      </c>
      <c r="AU237" s="160" t="s">
        <v>82</v>
      </c>
      <c r="AV237" s="13" t="s">
        <v>82</v>
      </c>
      <c r="AW237" s="13" t="s">
        <v>29</v>
      </c>
      <c r="AX237" s="13" t="s">
        <v>73</v>
      </c>
      <c r="AY237" s="160" t="s">
        <v>121</v>
      </c>
    </row>
    <row r="238" spans="1:65" s="14" customFormat="1" ht="11.25">
      <c r="B238" s="167"/>
      <c r="D238" s="159" t="s">
        <v>130</v>
      </c>
      <c r="E238" s="168" t="s">
        <v>1</v>
      </c>
      <c r="F238" s="169" t="s">
        <v>132</v>
      </c>
      <c r="H238" s="170">
        <v>542.89499999999998</v>
      </c>
      <c r="I238" s="171"/>
      <c r="L238" s="167"/>
      <c r="M238" s="172"/>
      <c r="N238" s="173"/>
      <c r="O238" s="173"/>
      <c r="P238" s="173"/>
      <c r="Q238" s="173"/>
      <c r="R238" s="173"/>
      <c r="S238" s="173"/>
      <c r="T238" s="174"/>
      <c r="AT238" s="168" t="s">
        <v>130</v>
      </c>
      <c r="AU238" s="168" t="s">
        <v>82</v>
      </c>
      <c r="AV238" s="14" t="s">
        <v>128</v>
      </c>
      <c r="AW238" s="14" t="s">
        <v>29</v>
      </c>
      <c r="AX238" s="14" t="s">
        <v>30</v>
      </c>
      <c r="AY238" s="168" t="s">
        <v>121</v>
      </c>
    </row>
    <row r="239" spans="1:65" s="2" customFormat="1" ht="21.75" customHeight="1">
      <c r="A239" s="33"/>
      <c r="B239" s="144"/>
      <c r="C239" s="145" t="s">
        <v>368</v>
      </c>
      <c r="D239" s="145" t="s">
        <v>124</v>
      </c>
      <c r="E239" s="146" t="s">
        <v>369</v>
      </c>
      <c r="F239" s="147" t="s">
        <v>370</v>
      </c>
      <c r="G239" s="148" t="s">
        <v>266</v>
      </c>
      <c r="H239" s="149">
        <v>542.89499999999998</v>
      </c>
      <c r="I239" s="150"/>
      <c r="J239" s="151">
        <f>ROUND(I239*H239,2)</f>
        <v>0</v>
      </c>
      <c r="K239" s="147" t="s">
        <v>135</v>
      </c>
      <c r="L239" s="34"/>
      <c r="M239" s="152" t="s">
        <v>1</v>
      </c>
      <c r="N239" s="153" t="s">
        <v>38</v>
      </c>
      <c r="O239" s="59"/>
      <c r="P239" s="154">
        <f>O239*H239</f>
        <v>0</v>
      </c>
      <c r="Q239" s="154">
        <v>0</v>
      </c>
      <c r="R239" s="154">
        <f>Q239*H239</f>
        <v>0</v>
      </c>
      <c r="S239" s="154">
        <v>0</v>
      </c>
      <c r="T239" s="155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6" t="s">
        <v>128</v>
      </c>
      <c r="AT239" s="156" t="s">
        <v>124</v>
      </c>
      <c r="AU239" s="156" t="s">
        <v>82</v>
      </c>
      <c r="AY239" s="18" t="s">
        <v>121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8" t="s">
        <v>30</v>
      </c>
      <c r="BK239" s="157">
        <f>ROUND(I239*H239,2)</f>
        <v>0</v>
      </c>
      <c r="BL239" s="18" t="s">
        <v>128</v>
      </c>
      <c r="BM239" s="156" t="s">
        <v>371</v>
      </c>
    </row>
    <row r="240" spans="1:65" s="13" customFormat="1" ht="11.25">
      <c r="B240" s="158"/>
      <c r="D240" s="159" t="s">
        <v>130</v>
      </c>
      <c r="E240" s="160" t="s">
        <v>1</v>
      </c>
      <c r="F240" s="161" t="s">
        <v>372</v>
      </c>
      <c r="H240" s="162">
        <v>542.89499999999998</v>
      </c>
      <c r="I240" s="163"/>
      <c r="L240" s="158"/>
      <c r="M240" s="164"/>
      <c r="N240" s="165"/>
      <c r="O240" s="165"/>
      <c r="P240" s="165"/>
      <c r="Q240" s="165"/>
      <c r="R240" s="165"/>
      <c r="S240" s="165"/>
      <c r="T240" s="166"/>
      <c r="AT240" s="160" t="s">
        <v>130</v>
      </c>
      <c r="AU240" s="160" t="s">
        <v>82</v>
      </c>
      <c r="AV240" s="13" t="s">
        <v>82</v>
      </c>
      <c r="AW240" s="13" t="s">
        <v>29</v>
      </c>
      <c r="AX240" s="13" t="s">
        <v>30</v>
      </c>
      <c r="AY240" s="160" t="s">
        <v>121</v>
      </c>
    </row>
    <row r="241" spans="1:65" s="12" customFormat="1" ht="22.9" customHeight="1">
      <c r="B241" s="131"/>
      <c r="D241" s="132" t="s">
        <v>72</v>
      </c>
      <c r="E241" s="142" t="s">
        <v>137</v>
      </c>
      <c r="F241" s="142" t="s">
        <v>373</v>
      </c>
      <c r="I241" s="134"/>
      <c r="J241" s="143">
        <f>BK241</f>
        <v>0</v>
      </c>
      <c r="L241" s="131"/>
      <c r="M241" s="136"/>
      <c r="N241" s="137"/>
      <c r="O241" s="137"/>
      <c r="P241" s="138">
        <f>SUM(P242:P267)</f>
        <v>0</v>
      </c>
      <c r="Q241" s="137"/>
      <c r="R241" s="138">
        <f>SUM(R242:R267)</f>
        <v>0</v>
      </c>
      <c r="S241" s="137"/>
      <c r="T241" s="139">
        <f>SUM(T242:T267)</f>
        <v>0</v>
      </c>
      <c r="AR241" s="132" t="s">
        <v>30</v>
      </c>
      <c r="AT241" s="140" t="s">
        <v>72</v>
      </c>
      <c r="AU241" s="140" t="s">
        <v>30</v>
      </c>
      <c r="AY241" s="132" t="s">
        <v>121</v>
      </c>
      <c r="BK241" s="141">
        <f>SUM(BK242:BK267)</f>
        <v>0</v>
      </c>
    </row>
    <row r="242" spans="1:65" s="2" customFormat="1" ht="24.2" customHeight="1">
      <c r="A242" s="33"/>
      <c r="B242" s="144"/>
      <c r="C242" s="145" t="s">
        <v>374</v>
      </c>
      <c r="D242" s="145" t="s">
        <v>124</v>
      </c>
      <c r="E242" s="146" t="s">
        <v>375</v>
      </c>
      <c r="F242" s="147" t="s">
        <v>376</v>
      </c>
      <c r="G242" s="148" t="s">
        <v>127</v>
      </c>
      <c r="H242" s="149">
        <v>6</v>
      </c>
      <c r="I242" s="150"/>
      <c r="J242" s="151">
        <f>ROUND(I242*H242,2)</f>
        <v>0</v>
      </c>
      <c r="K242" s="147" t="s">
        <v>1</v>
      </c>
      <c r="L242" s="34"/>
      <c r="M242" s="152" t="s">
        <v>1</v>
      </c>
      <c r="N242" s="153" t="s">
        <v>38</v>
      </c>
      <c r="O242" s="59"/>
      <c r="P242" s="154">
        <f>O242*H242</f>
        <v>0</v>
      </c>
      <c r="Q242" s="154">
        <v>0</v>
      </c>
      <c r="R242" s="154">
        <f>Q242*H242</f>
        <v>0</v>
      </c>
      <c r="S242" s="154">
        <v>0</v>
      </c>
      <c r="T242" s="155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56" t="s">
        <v>128</v>
      </c>
      <c r="AT242" s="156" t="s">
        <v>124</v>
      </c>
      <c r="AU242" s="156" t="s">
        <v>82</v>
      </c>
      <c r="AY242" s="18" t="s">
        <v>121</v>
      </c>
      <c r="BE242" s="157">
        <f>IF(N242="základní",J242,0)</f>
        <v>0</v>
      </c>
      <c r="BF242" s="157">
        <f>IF(N242="snížená",J242,0)</f>
        <v>0</v>
      </c>
      <c r="BG242" s="157">
        <f>IF(N242="zákl. přenesená",J242,0)</f>
        <v>0</v>
      </c>
      <c r="BH242" s="157">
        <f>IF(N242="sníž. přenesená",J242,0)</f>
        <v>0</v>
      </c>
      <c r="BI242" s="157">
        <f>IF(N242="nulová",J242,0)</f>
        <v>0</v>
      </c>
      <c r="BJ242" s="18" t="s">
        <v>30</v>
      </c>
      <c r="BK242" s="157">
        <f>ROUND(I242*H242,2)</f>
        <v>0</v>
      </c>
      <c r="BL242" s="18" t="s">
        <v>128</v>
      </c>
      <c r="BM242" s="156" t="s">
        <v>377</v>
      </c>
    </row>
    <row r="243" spans="1:65" s="13" customFormat="1" ht="11.25">
      <c r="B243" s="158"/>
      <c r="D243" s="159" t="s">
        <v>130</v>
      </c>
      <c r="E243" s="160" t="s">
        <v>1</v>
      </c>
      <c r="F243" s="161" t="s">
        <v>150</v>
      </c>
      <c r="H243" s="162">
        <v>6</v>
      </c>
      <c r="I243" s="163"/>
      <c r="L243" s="158"/>
      <c r="M243" s="164"/>
      <c r="N243" s="165"/>
      <c r="O243" s="165"/>
      <c r="P243" s="165"/>
      <c r="Q243" s="165"/>
      <c r="R243" s="165"/>
      <c r="S243" s="165"/>
      <c r="T243" s="166"/>
      <c r="AT243" s="160" t="s">
        <v>130</v>
      </c>
      <c r="AU243" s="160" t="s">
        <v>82</v>
      </c>
      <c r="AV243" s="13" t="s">
        <v>82</v>
      </c>
      <c r="AW243" s="13" t="s">
        <v>29</v>
      </c>
      <c r="AX243" s="13" t="s">
        <v>30</v>
      </c>
      <c r="AY243" s="160" t="s">
        <v>121</v>
      </c>
    </row>
    <row r="244" spans="1:65" s="2" customFormat="1" ht="24.2" customHeight="1">
      <c r="A244" s="33"/>
      <c r="B244" s="144"/>
      <c r="C244" s="145" t="s">
        <v>378</v>
      </c>
      <c r="D244" s="145" t="s">
        <v>124</v>
      </c>
      <c r="E244" s="146" t="s">
        <v>379</v>
      </c>
      <c r="F244" s="147" t="s">
        <v>380</v>
      </c>
      <c r="G244" s="148" t="s">
        <v>127</v>
      </c>
      <c r="H244" s="149">
        <v>1</v>
      </c>
      <c r="I244" s="150"/>
      <c r="J244" s="151">
        <f>ROUND(I244*H244,2)</f>
        <v>0</v>
      </c>
      <c r="K244" s="147" t="s">
        <v>1</v>
      </c>
      <c r="L244" s="34"/>
      <c r="M244" s="152" t="s">
        <v>1</v>
      </c>
      <c r="N244" s="153" t="s">
        <v>38</v>
      </c>
      <c r="O244" s="59"/>
      <c r="P244" s="154">
        <f>O244*H244</f>
        <v>0</v>
      </c>
      <c r="Q244" s="154">
        <v>0</v>
      </c>
      <c r="R244" s="154">
        <f>Q244*H244</f>
        <v>0</v>
      </c>
      <c r="S244" s="154">
        <v>0</v>
      </c>
      <c r="T244" s="15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56" t="s">
        <v>128</v>
      </c>
      <c r="AT244" s="156" t="s">
        <v>124</v>
      </c>
      <c r="AU244" s="156" t="s">
        <v>82</v>
      </c>
      <c r="AY244" s="18" t="s">
        <v>121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8" t="s">
        <v>30</v>
      </c>
      <c r="BK244" s="157">
        <f>ROUND(I244*H244,2)</f>
        <v>0</v>
      </c>
      <c r="BL244" s="18" t="s">
        <v>128</v>
      </c>
      <c r="BM244" s="156" t="s">
        <v>381</v>
      </c>
    </row>
    <row r="245" spans="1:65" s="13" customFormat="1" ht="11.25">
      <c r="B245" s="158"/>
      <c r="D245" s="159" t="s">
        <v>130</v>
      </c>
      <c r="E245" s="160" t="s">
        <v>1</v>
      </c>
      <c r="F245" s="161" t="s">
        <v>30</v>
      </c>
      <c r="H245" s="162">
        <v>1</v>
      </c>
      <c r="I245" s="163"/>
      <c r="L245" s="158"/>
      <c r="M245" s="164"/>
      <c r="N245" s="165"/>
      <c r="O245" s="165"/>
      <c r="P245" s="165"/>
      <c r="Q245" s="165"/>
      <c r="R245" s="165"/>
      <c r="S245" s="165"/>
      <c r="T245" s="166"/>
      <c r="AT245" s="160" t="s">
        <v>130</v>
      </c>
      <c r="AU245" s="160" t="s">
        <v>82</v>
      </c>
      <c r="AV245" s="13" t="s">
        <v>82</v>
      </c>
      <c r="AW245" s="13" t="s">
        <v>29</v>
      </c>
      <c r="AX245" s="13" t="s">
        <v>30</v>
      </c>
      <c r="AY245" s="160" t="s">
        <v>121</v>
      </c>
    </row>
    <row r="246" spans="1:65" s="2" customFormat="1" ht="16.5" customHeight="1">
      <c r="A246" s="33"/>
      <c r="B246" s="144"/>
      <c r="C246" s="145" t="s">
        <v>382</v>
      </c>
      <c r="D246" s="145" t="s">
        <v>124</v>
      </c>
      <c r="E246" s="146" t="s">
        <v>383</v>
      </c>
      <c r="F246" s="147" t="s">
        <v>384</v>
      </c>
      <c r="G246" s="148" t="s">
        <v>232</v>
      </c>
      <c r="H246" s="149">
        <v>1.5</v>
      </c>
      <c r="I246" s="150"/>
      <c r="J246" s="151">
        <f>ROUND(I246*H246,2)</f>
        <v>0</v>
      </c>
      <c r="K246" s="147" t="s">
        <v>1</v>
      </c>
      <c r="L246" s="34"/>
      <c r="M246" s="152" t="s">
        <v>1</v>
      </c>
      <c r="N246" s="153" t="s">
        <v>38</v>
      </c>
      <c r="O246" s="59"/>
      <c r="P246" s="154">
        <f>O246*H246</f>
        <v>0</v>
      </c>
      <c r="Q246" s="154">
        <v>0</v>
      </c>
      <c r="R246" s="154">
        <f>Q246*H246</f>
        <v>0</v>
      </c>
      <c r="S246" s="154">
        <v>0</v>
      </c>
      <c r="T246" s="155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56" t="s">
        <v>128</v>
      </c>
      <c r="AT246" s="156" t="s">
        <v>124</v>
      </c>
      <c r="AU246" s="156" t="s">
        <v>82</v>
      </c>
      <c r="AY246" s="18" t="s">
        <v>121</v>
      </c>
      <c r="BE246" s="157">
        <f>IF(N246="základní",J246,0)</f>
        <v>0</v>
      </c>
      <c r="BF246" s="157">
        <f>IF(N246="snížená",J246,0)</f>
        <v>0</v>
      </c>
      <c r="BG246" s="157">
        <f>IF(N246="zákl. přenesená",J246,0)</f>
        <v>0</v>
      </c>
      <c r="BH246" s="157">
        <f>IF(N246="sníž. přenesená",J246,0)</f>
        <v>0</v>
      </c>
      <c r="BI246" s="157">
        <f>IF(N246="nulová",J246,0)</f>
        <v>0</v>
      </c>
      <c r="BJ246" s="18" t="s">
        <v>30</v>
      </c>
      <c r="BK246" s="157">
        <f>ROUND(I246*H246,2)</f>
        <v>0</v>
      </c>
      <c r="BL246" s="18" t="s">
        <v>128</v>
      </c>
      <c r="BM246" s="156" t="s">
        <v>385</v>
      </c>
    </row>
    <row r="247" spans="1:65" s="13" customFormat="1" ht="11.25">
      <c r="B247" s="158"/>
      <c r="D247" s="159" t="s">
        <v>130</v>
      </c>
      <c r="E247" s="160" t="s">
        <v>1</v>
      </c>
      <c r="F247" s="161" t="s">
        <v>386</v>
      </c>
      <c r="H247" s="162">
        <v>1.5</v>
      </c>
      <c r="I247" s="163"/>
      <c r="L247" s="158"/>
      <c r="M247" s="164"/>
      <c r="N247" s="165"/>
      <c r="O247" s="165"/>
      <c r="P247" s="165"/>
      <c r="Q247" s="165"/>
      <c r="R247" s="165"/>
      <c r="S247" s="165"/>
      <c r="T247" s="166"/>
      <c r="AT247" s="160" t="s">
        <v>130</v>
      </c>
      <c r="AU247" s="160" t="s">
        <v>82</v>
      </c>
      <c r="AV247" s="13" t="s">
        <v>82</v>
      </c>
      <c r="AW247" s="13" t="s">
        <v>29</v>
      </c>
      <c r="AX247" s="13" t="s">
        <v>30</v>
      </c>
      <c r="AY247" s="160" t="s">
        <v>121</v>
      </c>
    </row>
    <row r="248" spans="1:65" s="2" customFormat="1" ht="16.5" customHeight="1">
      <c r="A248" s="33"/>
      <c r="B248" s="144"/>
      <c r="C248" s="145" t="s">
        <v>172</v>
      </c>
      <c r="D248" s="145" t="s">
        <v>124</v>
      </c>
      <c r="E248" s="146" t="s">
        <v>387</v>
      </c>
      <c r="F248" s="147" t="s">
        <v>388</v>
      </c>
      <c r="G248" s="148" t="s">
        <v>232</v>
      </c>
      <c r="H248" s="149">
        <v>19</v>
      </c>
      <c r="I248" s="150"/>
      <c r="J248" s="151">
        <f>ROUND(I248*H248,2)</f>
        <v>0</v>
      </c>
      <c r="K248" s="147" t="s">
        <v>135</v>
      </c>
      <c r="L248" s="34"/>
      <c r="M248" s="152" t="s">
        <v>1</v>
      </c>
      <c r="N248" s="153" t="s">
        <v>38</v>
      </c>
      <c r="O248" s="59"/>
      <c r="P248" s="154">
        <f>O248*H248</f>
        <v>0</v>
      </c>
      <c r="Q248" s="154">
        <v>0</v>
      </c>
      <c r="R248" s="154">
        <f>Q248*H248</f>
        <v>0</v>
      </c>
      <c r="S248" s="154">
        <v>0</v>
      </c>
      <c r="T248" s="155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56" t="s">
        <v>128</v>
      </c>
      <c r="AT248" s="156" t="s">
        <v>124</v>
      </c>
      <c r="AU248" s="156" t="s">
        <v>82</v>
      </c>
      <c r="AY248" s="18" t="s">
        <v>121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8" t="s">
        <v>30</v>
      </c>
      <c r="BK248" s="157">
        <f>ROUND(I248*H248,2)</f>
        <v>0</v>
      </c>
      <c r="BL248" s="18" t="s">
        <v>128</v>
      </c>
      <c r="BM248" s="156" t="s">
        <v>389</v>
      </c>
    </row>
    <row r="249" spans="1:65" s="13" customFormat="1" ht="11.25">
      <c r="B249" s="158"/>
      <c r="D249" s="159" t="s">
        <v>130</v>
      </c>
      <c r="E249" s="160" t="s">
        <v>1</v>
      </c>
      <c r="F249" s="161" t="s">
        <v>202</v>
      </c>
      <c r="H249" s="162">
        <v>19</v>
      </c>
      <c r="I249" s="163"/>
      <c r="L249" s="158"/>
      <c r="M249" s="164"/>
      <c r="N249" s="165"/>
      <c r="O249" s="165"/>
      <c r="P249" s="165"/>
      <c r="Q249" s="165"/>
      <c r="R249" s="165"/>
      <c r="S249" s="165"/>
      <c r="T249" s="166"/>
      <c r="AT249" s="160" t="s">
        <v>130</v>
      </c>
      <c r="AU249" s="160" t="s">
        <v>82</v>
      </c>
      <c r="AV249" s="13" t="s">
        <v>82</v>
      </c>
      <c r="AW249" s="13" t="s">
        <v>29</v>
      </c>
      <c r="AX249" s="13" t="s">
        <v>30</v>
      </c>
      <c r="AY249" s="160" t="s">
        <v>121</v>
      </c>
    </row>
    <row r="250" spans="1:65" s="2" customFormat="1" ht="16.5" customHeight="1">
      <c r="A250" s="33"/>
      <c r="B250" s="144"/>
      <c r="C250" s="145" t="s">
        <v>390</v>
      </c>
      <c r="D250" s="145" t="s">
        <v>124</v>
      </c>
      <c r="E250" s="146" t="s">
        <v>391</v>
      </c>
      <c r="F250" s="147" t="s">
        <v>392</v>
      </c>
      <c r="G250" s="148" t="s">
        <v>266</v>
      </c>
      <c r="H250" s="149">
        <v>1.8</v>
      </c>
      <c r="I250" s="150"/>
      <c r="J250" s="151">
        <f>ROUND(I250*H250,2)</f>
        <v>0</v>
      </c>
      <c r="K250" s="147" t="s">
        <v>135</v>
      </c>
      <c r="L250" s="34"/>
      <c r="M250" s="152" t="s">
        <v>1</v>
      </c>
      <c r="N250" s="153" t="s">
        <v>38</v>
      </c>
      <c r="O250" s="59"/>
      <c r="P250" s="154">
        <f>O250*H250</f>
        <v>0</v>
      </c>
      <c r="Q250" s="154">
        <v>0</v>
      </c>
      <c r="R250" s="154">
        <f>Q250*H250</f>
        <v>0</v>
      </c>
      <c r="S250" s="154">
        <v>0</v>
      </c>
      <c r="T250" s="15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56" t="s">
        <v>128</v>
      </c>
      <c r="AT250" s="156" t="s">
        <v>124</v>
      </c>
      <c r="AU250" s="156" t="s">
        <v>82</v>
      </c>
      <c r="AY250" s="18" t="s">
        <v>121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8" t="s">
        <v>30</v>
      </c>
      <c r="BK250" s="157">
        <f>ROUND(I250*H250,2)</f>
        <v>0</v>
      </c>
      <c r="BL250" s="18" t="s">
        <v>128</v>
      </c>
      <c r="BM250" s="156" t="s">
        <v>393</v>
      </c>
    </row>
    <row r="251" spans="1:65" s="15" customFormat="1" ht="11.25">
      <c r="B251" s="190"/>
      <c r="D251" s="159" t="s">
        <v>130</v>
      </c>
      <c r="E251" s="191" t="s">
        <v>1</v>
      </c>
      <c r="F251" s="192" t="s">
        <v>394</v>
      </c>
      <c r="H251" s="191" t="s">
        <v>1</v>
      </c>
      <c r="I251" s="193"/>
      <c r="L251" s="190"/>
      <c r="M251" s="194"/>
      <c r="N251" s="195"/>
      <c r="O251" s="195"/>
      <c r="P251" s="195"/>
      <c r="Q251" s="195"/>
      <c r="R251" s="195"/>
      <c r="S251" s="195"/>
      <c r="T251" s="196"/>
      <c r="AT251" s="191" t="s">
        <v>130</v>
      </c>
      <c r="AU251" s="191" t="s">
        <v>82</v>
      </c>
      <c r="AV251" s="15" t="s">
        <v>30</v>
      </c>
      <c r="AW251" s="15" t="s">
        <v>29</v>
      </c>
      <c r="AX251" s="15" t="s">
        <v>73</v>
      </c>
      <c r="AY251" s="191" t="s">
        <v>121</v>
      </c>
    </row>
    <row r="252" spans="1:65" s="13" customFormat="1" ht="11.25">
      <c r="B252" s="158"/>
      <c r="D252" s="159" t="s">
        <v>130</v>
      </c>
      <c r="E252" s="160" t="s">
        <v>1</v>
      </c>
      <c r="F252" s="161" t="s">
        <v>395</v>
      </c>
      <c r="H252" s="162">
        <v>1.8</v>
      </c>
      <c r="I252" s="163"/>
      <c r="L252" s="158"/>
      <c r="M252" s="164"/>
      <c r="N252" s="165"/>
      <c r="O252" s="165"/>
      <c r="P252" s="165"/>
      <c r="Q252" s="165"/>
      <c r="R252" s="165"/>
      <c r="S252" s="165"/>
      <c r="T252" s="166"/>
      <c r="AT252" s="160" t="s">
        <v>130</v>
      </c>
      <c r="AU252" s="160" t="s">
        <v>82</v>
      </c>
      <c r="AV252" s="13" t="s">
        <v>82</v>
      </c>
      <c r="AW252" s="13" t="s">
        <v>29</v>
      </c>
      <c r="AX252" s="13" t="s">
        <v>30</v>
      </c>
      <c r="AY252" s="160" t="s">
        <v>121</v>
      </c>
    </row>
    <row r="253" spans="1:65" s="2" customFormat="1" ht="21.75" customHeight="1">
      <c r="A253" s="33"/>
      <c r="B253" s="144"/>
      <c r="C253" s="145" t="s">
        <v>396</v>
      </c>
      <c r="D253" s="145" t="s">
        <v>124</v>
      </c>
      <c r="E253" s="146" t="s">
        <v>397</v>
      </c>
      <c r="F253" s="147" t="s">
        <v>398</v>
      </c>
      <c r="G253" s="148" t="s">
        <v>209</v>
      </c>
      <c r="H253" s="149">
        <v>4.4459999999999997</v>
      </c>
      <c r="I253" s="150"/>
      <c r="J253" s="151">
        <f>ROUND(I253*H253,2)</f>
        <v>0</v>
      </c>
      <c r="K253" s="147" t="s">
        <v>135</v>
      </c>
      <c r="L253" s="34"/>
      <c r="M253" s="152" t="s">
        <v>1</v>
      </c>
      <c r="N253" s="153" t="s">
        <v>38</v>
      </c>
      <c r="O253" s="59"/>
      <c r="P253" s="154">
        <f>O253*H253</f>
        <v>0</v>
      </c>
      <c r="Q253" s="154">
        <v>0</v>
      </c>
      <c r="R253" s="154">
        <f>Q253*H253</f>
        <v>0</v>
      </c>
      <c r="S253" s="154">
        <v>0</v>
      </c>
      <c r="T253" s="155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6" t="s">
        <v>128</v>
      </c>
      <c r="AT253" s="156" t="s">
        <v>124</v>
      </c>
      <c r="AU253" s="156" t="s">
        <v>82</v>
      </c>
      <c r="AY253" s="18" t="s">
        <v>121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8" t="s">
        <v>30</v>
      </c>
      <c r="BK253" s="157">
        <f>ROUND(I253*H253,2)</f>
        <v>0</v>
      </c>
      <c r="BL253" s="18" t="s">
        <v>128</v>
      </c>
      <c r="BM253" s="156" t="s">
        <v>399</v>
      </c>
    </row>
    <row r="254" spans="1:65" s="13" customFormat="1" ht="11.25">
      <c r="B254" s="158"/>
      <c r="D254" s="159" t="s">
        <v>130</v>
      </c>
      <c r="E254" s="160" t="s">
        <v>1</v>
      </c>
      <c r="F254" s="161" t="s">
        <v>400</v>
      </c>
      <c r="H254" s="162">
        <v>3.96</v>
      </c>
      <c r="I254" s="163"/>
      <c r="L254" s="158"/>
      <c r="M254" s="164"/>
      <c r="N254" s="165"/>
      <c r="O254" s="165"/>
      <c r="P254" s="165"/>
      <c r="Q254" s="165"/>
      <c r="R254" s="165"/>
      <c r="S254" s="165"/>
      <c r="T254" s="166"/>
      <c r="AT254" s="160" t="s">
        <v>130</v>
      </c>
      <c r="AU254" s="160" t="s">
        <v>82</v>
      </c>
      <c r="AV254" s="13" t="s">
        <v>82</v>
      </c>
      <c r="AW254" s="13" t="s">
        <v>29</v>
      </c>
      <c r="AX254" s="13" t="s">
        <v>73</v>
      </c>
      <c r="AY254" s="160" t="s">
        <v>121</v>
      </c>
    </row>
    <row r="255" spans="1:65" s="13" customFormat="1" ht="11.25">
      <c r="B255" s="158"/>
      <c r="D255" s="159" t="s">
        <v>130</v>
      </c>
      <c r="E255" s="160" t="s">
        <v>1</v>
      </c>
      <c r="F255" s="161" t="s">
        <v>401</v>
      </c>
      <c r="H255" s="162">
        <v>1.0999999999999999E-2</v>
      </c>
      <c r="I255" s="163"/>
      <c r="L255" s="158"/>
      <c r="M255" s="164"/>
      <c r="N255" s="165"/>
      <c r="O255" s="165"/>
      <c r="P255" s="165"/>
      <c r="Q255" s="165"/>
      <c r="R255" s="165"/>
      <c r="S255" s="165"/>
      <c r="T255" s="166"/>
      <c r="AT255" s="160" t="s">
        <v>130</v>
      </c>
      <c r="AU255" s="160" t="s">
        <v>82</v>
      </c>
      <c r="AV255" s="13" t="s">
        <v>82</v>
      </c>
      <c r="AW255" s="13" t="s">
        <v>29</v>
      </c>
      <c r="AX255" s="13" t="s">
        <v>73</v>
      </c>
      <c r="AY255" s="160" t="s">
        <v>121</v>
      </c>
    </row>
    <row r="256" spans="1:65" s="13" customFormat="1" ht="11.25">
      <c r="B256" s="158"/>
      <c r="D256" s="159" t="s">
        <v>130</v>
      </c>
      <c r="E256" s="160" t="s">
        <v>1</v>
      </c>
      <c r="F256" s="161" t="s">
        <v>402</v>
      </c>
      <c r="H256" s="162">
        <v>0.47499999999999998</v>
      </c>
      <c r="I256" s="163"/>
      <c r="L256" s="158"/>
      <c r="M256" s="164"/>
      <c r="N256" s="165"/>
      <c r="O256" s="165"/>
      <c r="P256" s="165"/>
      <c r="Q256" s="165"/>
      <c r="R256" s="165"/>
      <c r="S256" s="165"/>
      <c r="T256" s="166"/>
      <c r="AT256" s="160" t="s">
        <v>130</v>
      </c>
      <c r="AU256" s="160" t="s">
        <v>82</v>
      </c>
      <c r="AV256" s="13" t="s">
        <v>82</v>
      </c>
      <c r="AW256" s="13" t="s">
        <v>29</v>
      </c>
      <c r="AX256" s="13" t="s">
        <v>73</v>
      </c>
      <c r="AY256" s="160" t="s">
        <v>121</v>
      </c>
    </row>
    <row r="257" spans="1:65" s="14" customFormat="1" ht="11.25">
      <c r="B257" s="167"/>
      <c r="D257" s="159" t="s">
        <v>130</v>
      </c>
      <c r="E257" s="168" t="s">
        <v>1</v>
      </c>
      <c r="F257" s="169" t="s">
        <v>132</v>
      </c>
      <c r="H257" s="170">
        <v>4.4459999999999997</v>
      </c>
      <c r="I257" s="171"/>
      <c r="L257" s="167"/>
      <c r="M257" s="172"/>
      <c r="N257" s="173"/>
      <c r="O257" s="173"/>
      <c r="P257" s="173"/>
      <c r="Q257" s="173"/>
      <c r="R257" s="173"/>
      <c r="S257" s="173"/>
      <c r="T257" s="174"/>
      <c r="AT257" s="168" t="s">
        <v>130</v>
      </c>
      <c r="AU257" s="168" t="s">
        <v>82</v>
      </c>
      <c r="AV257" s="14" t="s">
        <v>128</v>
      </c>
      <c r="AW257" s="14" t="s">
        <v>29</v>
      </c>
      <c r="AX257" s="14" t="s">
        <v>30</v>
      </c>
      <c r="AY257" s="168" t="s">
        <v>121</v>
      </c>
    </row>
    <row r="258" spans="1:65" s="2" customFormat="1" ht="16.5" customHeight="1">
      <c r="A258" s="33"/>
      <c r="B258" s="144"/>
      <c r="C258" s="145" t="s">
        <v>403</v>
      </c>
      <c r="D258" s="145" t="s">
        <v>124</v>
      </c>
      <c r="E258" s="146" t="s">
        <v>404</v>
      </c>
      <c r="F258" s="147" t="s">
        <v>405</v>
      </c>
      <c r="G258" s="148" t="s">
        <v>209</v>
      </c>
      <c r="H258" s="149">
        <v>4.4459999999999997</v>
      </c>
      <c r="I258" s="150"/>
      <c r="J258" s="151">
        <f>ROUND(I258*H258,2)</f>
        <v>0</v>
      </c>
      <c r="K258" s="147" t="s">
        <v>135</v>
      </c>
      <c r="L258" s="34"/>
      <c r="M258" s="152" t="s">
        <v>1</v>
      </c>
      <c r="N258" s="153" t="s">
        <v>38</v>
      </c>
      <c r="O258" s="59"/>
      <c r="P258" s="154">
        <f>O258*H258</f>
        <v>0</v>
      </c>
      <c r="Q258" s="154">
        <v>0</v>
      </c>
      <c r="R258" s="154">
        <f>Q258*H258</f>
        <v>0</v>
      </c>
      <c r="S258" s="154">
        <v>0</v>
      </c>
      <c r="T258" s="155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6" t="s">
        <v>128</v>
      </c>
      <c r="AT258" s="156" t="s">
        <v>124</v>
      </c>
      <c r="AU258" s="156" t="s">
        <v>82</v>
      </c>
      <c r="AY258" s="18" t="s">
        <v>121</v>
      </c>
      <c r="BE258" s="157">
        <f>IF(N258="základní",J258,0)</f>
        <v>0</v>
      </c>
      <c r="BF258" s="157">
        <f>IF(N258="snížená",J258,0)</f>
        <v>0</v>
      </c>
      <c r="BG258" s="157">
        <f>IF(N258="zákl. přenesená",J258,0)</f>
        <v>0</v>
      </c>
      <c r="BH258" s="157">
        <f>IF(N258="sníž. přenesená",J258,0)</f>
        <v>0</v>
      </c>
      <c r="BI258" s="157">
        <f>IF(N258="nulová",J258,0)</f>
        <v>0</v>
      </c>
      <c r="BJ258" s="18" t="s">
        <v>30</v>
      </c>
      <c r="BK258" s="157">
        <f>ROUND(I258*H258,2)</f>
        <v>0</v>
      </c>
      <c r="BL258" s="18" t="s">
        <v>128</v>
      </c>
      <c r="BM258" s="156" t="s">
        <v>406</v>
      </c>
    </row>
    <row r="259" spans="1:65" s="13" customFormat="1" ht="11.25">
      <c r="B259" s="158"/>
      <c r="D259" s="159" t="s">
        <v>130</v>
      </c>
      <c r="E259" s="160" t="s">
        <v>1</v>
      </c>
      <c r="F259" s="161" t="s">
        <v>407</v>
      </c>
      <c r="H259" s="162">
        <v>4.4459999999999997</v>
      </c>
      <c r="I259" s="163"/>
      <c r="L259" s="158"/>
      <c r="M259" s="164"/>
      <c r="N259" s="165"/>
      <c r="O259" s="165"/>
      <c r="P259" s="165"/>
      <c r="Q259" s="165"/>
      <c r="R259" s="165"/>
      <c r="S259" s="165"/>
      <c r="T259" s="166"/>
      <c r="AT259" s="160" t="s">
        <v>130</v>
      </c>
      <c r="AU259" s="160" t="s">
        <v>82</v>
      </c>
      <c r="AV259" s="13" t="s">
        <v>82</v>
      </c>
      <c r="AW259" s="13" t="s">
        <v>29</v>
      </c>
      <c r="AX259" s="13" t="s">
        <v>30</v>
      </c>
      <c r="AY259" s="160" t="s">
        <v>121</v>
      </c>
    </row>
    <row r="260" spans="1:65" s="2" customFormat="1" ht="16.5" customHeight="1">
      <c r="A260" s="33"/>
      <c r="B260" s="144"/>
      <c r="C260" s="145" t="s">
        <v>408</v>
      </c>
      <c r="D260" s="145" t="s">
        <v>124</v>
      </c>
      <c r="E260" s="146" t="s">
        <v>409</v>
      </c>
      <c r="F260" s="147" t="s">
        <v>410</v>
      </c>
      <c r="G260" s="148" t="s">
        <v>209</v>
      </c>
      <c r="H260" s="149">
        <v>35.567999999999998</v>
      </c>
      <c r="I260" s="150"/>
      <c r="J260" s="151">
        <f>ROUND(I260*H260,2)</f>
        <v>0</v>
      </c>
      <c r="K260" s="147" t="s">
        <v>135</v>
      </c>
      <c r="L260" s="34"/>
      <c r="M260" s="152" t="s">
        <v>1</v>
      </c>
      <c r="N260" s="153" t="s">
        <v>38</v>
      </c>
      <c r="O260" s="59"/>
      <c r="P260" s="154">
        <f>O260*H260</f>
        <v>0</v>
      </c>
      <c r="Q260" s="154">
        <v>0</v>
      </c>
      <c r="R260" s="154">
        <f>Q260*H260</f>
        <v>0</v>
      </c>
      <c r="S260" s="154">
        <v>0</v>
      </c>
      <c r="T260" s="155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56" t="s">
        <v>128</v>
      </c>
      <c r="AT260" s="156" t="s">
        <v>124</v>
      </c>
      <c r="AU260" s="156" t="s">
        <v>82</v>
      </c>
      <c r="AY260" s="18" t="s">
        <v>121</v>
      </c>
      <c r="BE260" s="157">
        <f>IF(N260="základní",J260,0)</f>
        <v>0</v>
      </c>
      <c r="BF260" s="157">
        <f>IF(N260="snížená",J260,0)</f>
        <v>0</v>
      </c>
      <c r="BG260" s="157">
        <f>IF(N260="zákl. přenesená",J260,0)</f>
        <v>0</v>
      </c>
      <c r="BH260" s="157">
        <f>IF(N260="sníž. přenesená",J260,0)</f>
        <v>0</v>
      </c>
      <c r="BI260" s="157">
        <f>IF(N260="nulová",J260,0)</f>
        <v>0</v>
      </c>
      <c r="BJ260" s="18" t="s">
        <v>30</v>
      </c>
      <c r="BK260" s="157">
        <f>ROUND(I260*H260,2)</f>
        <v>0</v>
      </c>
      <c r="BL260" s="18" t="s">
        <v>128</v>
      </c>
      <c r="BM260" s="156" t="s">
        <v>411</v>
      </c>
    </row>
    <row r="261" spans="1:65" s="13" customFormat="1" ht="11.25">
      <c r="B261" s="158"/>
      <c r="D261" s="159" t="s">
        <v>130</v>
      </c>
      <c r="E261" s="160" t="s">
        <v>1</v>
      </c>
      <c r="F261" s="161" t="s">
        <v>412</v>
      </c>
      <c r="H261" s="162">
        <v>35.567999999999998</v>
      </c>
      <c r="I261" s="163"/>
      <c r="L261" s="158"/>
      <c r="M261" s="164"/>
      <c r="N261" s="165"/>
      <c r="O261" s="165"/>
      <c r="P261" s="165"/>
      <c r="Q261" s="165"/>
      <c r="R261" s="165"/>
      <c r="S261" s="165"/>
      <c r="T261" s="166"/>
      <c r="AT261" s="160" t="s">
        <v>130</v>
      </c>
      <c r="AU261" s="160" t="s">
        <v>82</v>
      </c>
      <c r="AV261" s="13" t="s">
        <v>82</v>
      </c>
      <c r="AW261" s="13" t="s">
        <v>29</v>
      </c>
      <c r="AX261" s="13" t="s">
        <v>73</v>
      </c>
      <c r="AY261" s="160" t="s">
        <v>121</v>
      </c>
    </row>
    <row r="262" spans="1:65" s="14" customFormat="1" ht="11.25">
      <c r="B262" s="167"/>
      <c r="D262" s="159" t="s">
        <v>130</v>
      </c>
      <c r="E262" s="168" t="s">
        <v>1</v>
      </c>
      <c r="F262" s="169" t="s">
        <v>132</v>
      </c>
      <c r="H262" s="170">
        <v>35.567999999999998</v>
      </c>
      <c r="I262" s="171"/>
      <c r="L262" s="167"/>
      <c r="M262" s="172"/>
      <c r="N262" s="173"/>
      <c r="O262" s="173"/>
      <c r="P262" s="173"/>
      <c r="Q262" s="173"/>
      <c r="R262" s="173"/>
      <c r="S262" s="173"/>
      <c r="T262" s="174"/>
      <c r="AT262" s="168" t="s">
        <v>130</v>
      </c>
      <c r="AU262" s="168" t="s">
        <v>82</v>
      </c>
      <c r="AV262" s="14" t="s">
        <v>128</v>
      </c>
      <c r="AW262" s="14" t="s">
        <v>29</v>
      </c>
      <c r="AX262" s="14" t="s">
        <v>30</v>
      </c>
      <c r="AY262" s="168" t="s">
        <v>121</v>
      </c>
    </row>
    <row r="263" spans="1:65" s="2" customFormat="1" ht="16.5" customHeight="1">
      <c r="A263" s="33"/>
      <c r="B263" s="144"/>
      <c r="C263" s="145" t="s">
        <v>413</v>
      </c>
      <c r="D263" s="145" t="s">
        <v>124</v>
      </c>
      <c r="E263" s="146" t="s">
        <v>414</v>
      </c>
      <c r="F263" s="147" t="s">
        <v>415</v>
      </c>
      <c r="G263" s="148" t="s">
        <v>209</v>
      </c>
      <c r="H263" s="149">
        <v>4.4459999999999997</v>
      </c>
      <c r="I263" s="150"/>
      <c r="J263" s="151">
        <f>ROUND(I263*H263,2)</f>
        <v>0</v>
      </c>
      <c r="K263" s="147" t="s">
        <v>1</v>
      </c>
      <c r="L263" s="34"/>
      <c r="M263" s="152" t="s">
        <v>1</v>
      </c>
      <c r="N263" s="153" t="s">
        <v>38</v>
      </c>
      <c r="O263" s="59"/>
      <c r="P263" s="154">
        <f>O263*H263</f>
        <v>0</v>
      </c>
      <c r="Q263" s="154">
        <v>0</v>
      </c>
      <c r="R263" s="154">
        <f>Q263*H263</f>
        <v>0</v>
      </c>
      <c r="S263" s="154">
        <v>0</v>
      </c>
      <c r="T263" s="155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6" t="s">
        <v>128</v>
      </c>
      <c r="AT263" s="156" t="s">
        <v>124</v>
      </c>
      <c r="AU263" s="156" t="s">
        <v>82</v>
      </c>
      <c r="AY263" s="18" t="s">
        <v>121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8" t="s">
        <v>30</v>
      </c>
      <c r="BK263" s="157">
        <f>ROUND(I263*H263,2)</f>
        <v>0</v>
      </c>
      <c r="BL263" s="18" t="s">
        <v>128</v>
      </c>
      <c r="BM263" s="156" t="s">
        <v>416</v>
      </c>
    </row>
    <row r="264" spans="1:65" s="13" customFormat="1" ht="11.25">
      <c r="B264" s="158"/>
      <c r="D264" s="159" t="s">
        <v>130</v>
      </c>
      <c r="E264" s="160" t="s">
        <v>1</v>
      </c>
      <c r="F264" s="161" t="s">
        <v>407</v>
      </c>
      <c r="H264" s="162">
        <v>4.4459999999999997</v>
      </c>
      <c r="I264" s="163"/>
      <c r="L264" s="158"/>
      <c r="M264" s="164"/>
      <c r="N264" s="165"/>
      <c r="O264" s="165"/>
      <c r="P264" s="165"/>
      <c r="Q264" s="165"/>
      <c r="R264" s="165"/>
      <c r="S264" s="165"/>
      <c r="T264" s="166"/>
      <c r="AT264" s="160" t="s">
        <v>130</v>
      </c>
      <c r="AU264" s="160" t="s">
        <v>82</v>
      </c>
      <c r="AV264" s="13" t="s">
        <v>82</v>
      </c>
      <c r="AW264" s="13" t="s">
        <v>29</v>
      </c>
      <c r="AX264" s="13" t="s">
        <v>30</v>
      </c>
      <c r="AY264" s="160" t="s">
        <v>121</v>
      </c>
    </row>
    <row r="265" spans="1:65" s="2" customFormat="1" ht="24.2" customHeight="1">
      <c r="A265" s="33"/>
      <c r="B265" s="144"/>
      <c r="C265" s="145" t="s">
        <v>417</v>
      </c>
      <c r="D265" s="145" t="s">
        <v>124</v>
      </c>
      <c r="E265" s="146" t="s">
        <v>418</v>
      </c>
      <c r="F265" s="147" t="s">
        <v>419</v>
      </c>
      <c r="G265" s="148" t="s">
        <v>266</v>
      </c>
      <c r="H265" s="149">
        <v>3.5000000000000003E-2</v>
      </c>
      <c r="I265" s="150"/>
      <c r="J265" s="151">
        <f>ROUND(I265*H265,2)</f>
        <v>0</v>
      </c>
      <c r="K265" s="147" t="s">
        <v>1</v>
      </c>
      <c r="L265" s="34"/>
      <c r="M265" s="152" t="s">
        <v>1</v>
      </c>
      <c r="N265" s="153" t="s">
        <v>38</v>
      </c>
      <c r="O265" s="59"/>
      <c r="P265" s="154">
        <f>O265*H265</f>
        <v>0</v>
      </c>
      <c r="Q265" s="154">
        <v>0</v>
      </c>
      <c r="R265" s="154">
        <f>Q265*H265</f>
        <v>0</v>
      </c>
      <c r="S265" s="154">
        <v>0</v>
      </c>
      <c r="T265" s="155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56" t="s">
        <v>128</v>
      </c>
      <c r="AT265" s="156" t="s">
        <v>124</v>
      </c>
      <c r="AU265" s="156" t="s">
        <v>82</v>
      </c>
      <c r="AY265" s="18" t="s">
        <v>121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8" t="s">
        <v>30</v>
      </c>
      <c r="BK265" s="157">
        <f>ROUND(I265*H265,2)</f>
        <v>0</v>
      </c>
      <c r="BL265" s="18" t="s">
        <v>128</v>
      </c>
      <c r="BM265" s="156" t="s">
        <v>420</v>
      </c>
    </row>
    <row r="266" spans="1:65" s="13" customFormat="1" ht="11.25">
      <c r="B266" s="158"/>
      <c r="D266" s="159" t="s">
        <v>130</v>
      </c>
      <c r="E266" s="160" t="s">
        <v>1</v>
      </c>
      <c r="F266" s="161" t="s">
        <v>421</v>
      </c>
      <c r="H266" s="162">
        <v>3.5000000000000003E-2</v>
      </c>
      <c r="I266" s="163"/>
      <c r="L266" s="158"/>
      <c r="M266" s="164"/>
      <c r="N266" s="165"/>
      <c r="O266" s="165"/>
      <c r="P266" s="165"/>
      <c r="Q266" s="165"/>
      <c r="R266" s="165"/>
      <c r="S266" s="165"/>
      <c r="T266" s="166"/>
      <c r="AT266" s="160" t="s">
        <v>130</v>
      </c>
      <c r="AU266" s="160" t="s">
        <v>82</v>
      </c>
      <c r="AV266" s="13" t="s">
        <v>82</v>
      </c>
      <c r="AW266" s="13" t="s">
        <v>29</v>
      </c>
      <c r="AX266" s="13" t="s">
        <v>73</v>
      </c>
      <c r="AY266" s="160" t="s">
        <v>121</v>
      </c>
    </row>
    <row r="267" spans="1:65" s="14" customFormat="1" ht="11.25">
      <c r="B267" s="167"/>
      <c r="D267" s="159" t="s">
        <v>130</v>
      </c>
      <c r="E267" s="168" t="s">
        <v>1</v>
      </c>
      <c r="F267" s="169" t="s">
        <v>132</v>
      </c>
      <c r="H267" s="170">
        <v>3.5000000000000003E-2</v>
      </c>
      <c r="I267" s="171"/>
      <c r="L267" s="167"/>
      <c r="M267" s="172"/>
      <c r="N267" s="173"/>
      <c r="O267" s="173"/>
      <c r="P267" s="173"/>
      <c r="Q267" s="173"/>
      <c r="R267" s="173"/>
      <c r="S267" s="173"/>
      <c r="T267" s="174"/>
      <c r="AT267" s="168" t="s">
        <v>130</v>
      </c>
      <c r="AU267" s="168" t="s">
        <v>82</v>
      </c>
      <c r="AV267" s="14" t="s">
        <v>128</v>
      </c>
      <c r="AW267" s="14" t="s">
        <v>29</v>
      </c>
      <c r="AX267" s="14" t="s">
        <v>30</v>
      </c>
      <c r="AY267" s="168" t="s">
        <v>121</v>
      </c>
    </row>
    <row r="268" spans="1:65" s="12" customFormat="1" ht="22.9" customHeight="1">
      <c r="B268" s="131"/>
      <c r="D268" s="132" t="s">
        <v>72</v>
      </c>
      <c r="E268" s="142" t="s">
        <v>128</v>
      </c>
      <c r="F268" s="142" t="s">
        <v>422</v>
      </c>
      <c r="I268" s="134"/>
      <c r="J268" s="143">
        <f>BK268</f>
        <v>0</v>
      </c>
      <c r="L268" s="131"/>
      <c r="M268" s="136"/>
      <c r="N268" s="137"/>
      <c r="O268" s="137"/>
      <c r="P268" s="138">
        <f>SUM(P269:P281)</f>
        <v>0</v>
      </c>
      <c r="Q268" s="137"/>
      <c r="R268" s="138">
        <f>SUM(R269:R281)</f>
        <v>60.710943110000002</v>
      </c>
      <c r="S268" s="137"/>
      <c r="T268" s="139">
        <f>SUM(T269:T281)</f>
        <v>0</v>
      </c>
      <c r="AR268" s="132" t="s">
        <v>30</v>
      </c>
      <c r="AT268" s="140" t="s">
        <v>72</v>
      </c>
      <c r="AU268" s="140" t="s">
        <v>30</v>
      </c>
      <c r="AY268" s="132" t="s">
        <v>121</v>
      </c>
      <c r="BK268" s="141">
        <f>SUM(BK269:BK281)</f>
        <v>0</v>
      </c>
    </row>
    <row r="269" spans="1:65" s="2" customFormat="1" ht="16.5" customHeight="1">
      <c r="A269" s="33"/>
      <c r="B269" s="144"/>
      <c r="C269" s="145" t="s">
        <v>423</v>
      </c>
      <c r="D269" s="145" t="s">
        <v>124</v>
      </c>
      <c r="E269" s="146" t="s">
        <v>424</v>
      </c>
      <c r="F269" s="147" t="s">
        <v>425</v>
      </c>
      <c r="G269" s="148" t="s">
        <v>266</v>
      </c>
      <c r="H269" s="149">
        <v>32.042999999999999</v>
      </c>
      <c r="I269" s="150"/>
      <c r="J269" s="151">
        <f>ROUND(I269*H269,2)</f>
        <v>0</v>
      </c>
      <c r="K269" s="147" t="s">
        <v>135</v>
      </c>
      <c r="L269" s="34"/>
      <c r="M269" s="152" t="s">
        <v>1</v>
      </c>
      <c r="N269" s="153" t="s">
        <v>38</v>
      </c>
      <c r="O269" s="59"/>
      <c r="P269" s="154">
        <f>O269*H269</f>
        <v>0</v>
      </c>
      <c r="Q269" s="154">
        <v>1.8907700000000001</v>
      </c>
      <c r="R269" s="154">
        <f>Q269*H269</f>
        <v>60.585943110000002</v>
      </c>
      <c r="S269" s="154">
        <v>0</v>
      </c>
      <c r="T269" s="155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6" t="s">
        <v>128</v>
      </c>
      <c r="AT269" s="156" t="s">
        <v>124</v>
      </c>
      <c r="AU269" s="156" t="s">
        <v>82</v>
      </c>
      <c r="AY269" s="18" t="s">
        <v>121</v>
      </c>
      <c r="BE269" s="157">
        <f>IF(N269="základní",J269,0)</f>
        <v>0</v>
      </c>
      <c r="BF269" s="157">
        <f>IF(N269="snížená",J269,0)</f>
        <v>0</v>
      </c>
      <c r="BG269" s="157">
        <f>IF(N269="zákl. přenesená",J269,0)</f>
        <v>0</v>
      </c>
      <c r="BH269" s="157">
        <f>IF(N269="sníž. přenesená",J269,0)</f>
        <v>0</v>
      </c>
      <c r="BI269" s="157">
        <f>IF(N269="nulová",J269,0)</f>
        <v>0</v>
      </c>
      <c r="BJ269" s="18" t="s">
        <v>30</v>
      </c>
      <c r="BK269" s="157">
        <f>ROUND(I269*H269,2)</f>
        <v>0</v>
      </c>
      <c r="BL269" s="18" t="s">
        <v>128</v>
      </c>
      <c r="BM269" s="156" t="s">
        <v>426</v>
      </c>
    </row>
    <row r="270" spans="1:65" s="13" customFormat="1" ht="11.25">
      <c r="B270" s="158"/>
      <c r="D270" s="159" t="s">
        <v>130</v>
      </c>
      <c r="E270" s="160" t="s">
        <v>1</v>
      </c>
      <c r="F270" s="161" t="s">
        <v>427</v>
      </c>
      <c r="H270" s="162">
        <v>0.63800000000000001</v>
      </c>
      <c r="I270" s="163"/>
      <c r="L270" s="158"/>
      <c r="M270" s="164"/>
      <c r="N270" s="165"/>
      <c r="O270" s="165"/>
      <c r="P270" s="165"/>
      <c r="Q270" s="165"/>
      <c r="R270" s="165"/>
      <c r="S270" s="165"/>
      <c r="T270" s="166"/>
      <c r="AT270" s="160" t="s">
        <v>130</v>
      </c>
      <c r="AU270" s="160" t="s">
        <v>82</v>
      </c>
      <c r="AV270" s="13" t="s">
        <v>82</v>
      </c>
      <c r="AW270" s="13" t="s">
        <v>29</v>
      </c>
      <c r="AX270" s="13" t="s">
        <v>73</v>
      </c>
      <c r="AY270" s="160" t="s">
        <v>121</v>
      </c>
    </row>
    <row r="271" spans="1:65" s="13" customFormat="1" ht="11.25">
      <c r="B271" s="158"/>
      <c r="D271" s="159" t="s">
        <v>130</v>
      </c>
      <c r="E271" s="160" t="s">
        <v>1</v>
      </c>
      <c r="F271" s="161" t="s">
        <v>428</v>
      </c>
      <c r="H271" s="162">
        <v>0.17599999999999999</v>
      </c>
      <c r="I271" s="163"/>
      <c r="L271" s="158"/>
      <c r="M271" s="164"/>
      <c r="N271" s="165"/>
      <c r="O271" s="165"/>
      <c r="P271" s="165"/>
      <c r="Q271" s="165"/>
      <c r="R271" s="165"/>
      <c r="S271" s="165"/>
      <c r="T271" s="166"/>
      <c r="AT271" s="160" t="s">
        <v>130</v>
      </c>
      <c r="AU271" s="160" t="s">
        <v>82</v>
      </c>
      <c r="AV271" s="13" t="s">
        <v>82</v>
      </c>
      <c r="AW271" s="13" t="s">
        <v>29</v>
      </c>
      <c r="AX271" s="13" t="s">
        <v>73</v>
      </c>
      <c r="AY271" s="160" t="s">
        <v>121</v>
      </c>
    </row>
    <row r="272" spans="1:65" s="13" customFormat="1" ht="11.25">
      <c r="B272" s="158"/>
      <c r="D272" s="159" t="s">
        <v>130</v>
      </c>
      <c r="E272" s="160" t="s">
        <v>1</v>
      </c>
      <c r="F272" s="161" t="s">
        <v>429</v>
      </c>
      <c r="H272" s="162">
        <v>13.2</v>
      </c>
      <c r="I272" s="163"/>
      <c r="L272" s="158"/>
      <c r="M272" s="164"/>
      <c r="N272" s="165"/>
      <c r="O272" s="165"/>
      <c r="P272" s="165"/>
      <c r="Q272" s="165"/>
      <c r="R272" s="165"/>
      <c r="S272" s="165"/>
      <c r="T272" s="166"/>
      <c r="AT272" s="160" t="s">
        <v>130</v>
      </c>
      <c r="AU272" s="160" t="s">
        <v>82</v>
      </c>
      <c r="AV272" s="13" t="s">
        <v>82</v>
      </c>
      <c r="AW272" s="13" t="s">
        <v>29</v>
      </c>
      <c r="AX272" s="13" t="s">
        <v>73</v>
      </c>
      <c r="AY272" s="160" t="s">
        <v>121</v>
      </c>
    </row>
    <row r="273" spans="1:65" s="13" customFormat="1" ht="11.25">
      <c r="B273" s="158"/>
      <c r="D273" s="159" t="s">
        <v>130</v>
      </c>
      <c r="E273" s="160" t="s">
        <v>1</v>
      </c>
      <c r="F273" s="161" t="s">
        <v>430</v>
      </c>
      <c r="H273" s="162">
        <v>16.928999999999998</v>
      </c>
      <c r="I273" s="163"/>
      <c r="L273" s="158"/>
      <c r="M273" s="164"/>
      <c r="N273" s="165"/>
      <c r="O273" s="165"/>
      <c r="P273" s="165"/>
      <c r="Q273" s="165"/>
      <c r="R273" s="165"/>
      <c r="S273" s="165"/>
      <c r="T273" s="166"/>
      <c r="AT273" s="160" t="s">
        <v>130</v>
      </c>
      <c r="AU273" s="160" t="s">
        <v>82</v>
      </c>
      <c r="AV273" s="13" t="s">
        <v>82</v>
      </c>
      <c r="AW273" s="13" t="s">
        <v>29</v>
      </c>
      <c r="AX273" s="13" t="s">
        <v>73</v>
      </c>
      <c r="AY273" s="160" t="s">
        <v>121</v>
      </c>
    </row>
    <row r="274" spans="1:65" s="13" customFormat="1" ht="11.25">
      <c r="B274" s="158"/>
      <c r="D274" s="159" t="s">
        <v>130</v>
      </c>
      <c r="E274" s="160" t="s">
        <v>1</v>
      </c>
      <c r="F274" s="161" t="s">
        <v>431</v>
      </c>
      <c r="H274" s="162">
        <v>1.1000000000000001</v>
      </c>
      <c r="I274" s="163"/>
      <c r="L274" s="158"/>
      <c r="M274" s="164"/>
      <c r="N274" s="165"/>
      <c r="O274" s="165"/>
      <c r="P274" s="165"/>
      <c r="Q274" s="165"/>
      <c r="R274" s="165"/>
      <c r="S274" s="165"/>
      <c r="T274" s="166"/>
      <c r="AT274" s="160" t="s">
        <v>130</v>
      </c>
      <c r="AU274" s="160" t="s">
        <v>82</v>
      </c>
      <c r="AV274" s="13" t="s">
        <v>82</v>
      </c>
      <c r="AW274" s="13" t="s">
        <v>29</v>
      </c>
      <c r="AX274" s="13" t="s">
        <v>73</v>
      </c>
      <c r="AY274" s="160" t="s">
        <v>121</v>
      </c>
    </row>
    <row r="275" spans="1:65" s="14" customFormat="1" ht="11.25">
      <c r="B275" s="167"/>
      <c r="D275" s="159" t="s">
        <v>130</v>
      </c>
      <c r="E275" s="168" t="s">
        <v>1</v>
      </c>
      <c r="F275" s="169" t="s">
        <v>132</v>
      </c>
      <c r="H275" s="170">
        <v>32.042999999999999</v>
      </c>
      <c r="I275" s="171"/>
      <c r="L275" s="167"/>
      <c r="M275" s="172"/>
      <c r="N275" s="173"/>
      <c r="O275" s="173"/>
      <c r="P275" s="173"/>
      <c r="Q275" s="173"/>
      <c r="R275" s="173"/>
      <c r="S275" s="173"/>
      <c r="T275" s="174"/>
      <c r="AT275" s="168" t="s">
        <v>130</v>
      </c>
      <c r="AU275" s="168" t="s">
        <v>82</v>
      </c>
      <c r="AV275" s="14" t="s">
        <v>128</v>
      </c>
      <c r="AW275" s="14" t="s">
        <v>29</v>
      </c>
      <c r="AX275" s="14" t="s">
        <v>30</v>
      </c>
      <c r="AY275" s="168" t="s">
        <v>121</v>
      </c>
    </row>
    <row r="276" spans="1:65" s="2" customFormat="1" ht="16.5" customHeight="1">
      <c r="A276" s="33"/>
      <c r="B276" s="144"/>
      <c r="C276" s="145" t="s">
        <v>432</v>
      </c>
      <c r="D276" s="145" t="s">
        <v>124</v>
      </c>
      <c r="E276" s="146" t="s">
        <v>433</v>
      </c>
      <c r="F276" s="147" t="s">
        <v>434</v>
      </c>
      <c r="G276" s="148" t="s">
        <v>266</v>
      </c>
      <c r="H276" s="149">
        <v>32.042999999999999</v>
      </c>
      <c r="I276" s="150"/>
      <c r="J276" s="151">
        <f>ROUND(I276*H276,2)</f>
        <v>0</v>
      </c>
      <c r="K276" s="147" t="s">
        <v>135</v>
      </c>
      <c r="L276" s="34"/>
      <c r="M276" s="152" t="s">
        <v>1</v>
      </c>
      <c r="N276" s="153" t="s">
        <v>38</v>
      </c>
      <c r="O276" s="59"/>
      <c r="P276" s="154">
        <f>O276*H276</f>
        <v>0</v>
      </c>
      <c r="Q276" s="154">
        <v>0</v>
      </c>
      <c r="R276" s="154">
        <f>Q276*H276</f>
        <v>0</v>
      </c>
      <c r="S276" s="154">
        <v>0</v>
      </c>
      <c r="T276" s="15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6" t="s">
        <v>128</v>
      </c>
      <c r="AT276" s="156" t="s">
        <v>124</v>
      </c>
      <c r="AU276" s="156" t="s">
        <v>82</v>
      </c>
      <c r="AY276" s="18" t="s">
        <v>121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8" t="s">
        <v>30</v>
      </c>
      <c r="BK276" s="157">
        <f>ROUND(I276*H276,2)</f>
        <v>0</v>
      </c>
      <c r="BL276" s="18" t="s">
        <v>128</v>
      </c>
      <c r="BM276" s="156" t="s">
        <v>435</v>
      </c>
    </row>
    <row r="277" spans="1:65" s="13" customFormat="1" ht="11.25">
      <c r="B277" s="158"/>
      <c r="D277" s="159" t="s">
        <v>130</v>
      </c>
      <c r="E277" s="160" t="s">
        <v>1</v>
      </c>
      <c r="F277" s="161" t="s">
        <v>436</v>
      </c>
      <c r="H277" s="162">
        <v>32.042999999999999</v>
      </c>
      <c r="I277" s="163"/>
      <c r="L277" s="158"/>
      <c r="M277" s="164"/>
      <c r="N277" s="165"/>
      <c r="O277" s="165"/>
      <c r="P277" s="165"/>
      <c r="Q277" s="165"/>
      <c r="R277" s="165"/>
      <c r="S277" s="165"/>
      <c r="T277" s="166"/>
      <c r="AT277" s="160" t="s">
        <v>130</v>
      </c>
      <c r="AU277" s="160" t="s">
        <v>82</v>
      </c>
      <c r="AV277" s="13" t="s">
        <v>82</v>
      </c>
      <c r="AW277" s="13" t="s">
        <v>29</v>
      </c>
      <c r="AX277" s="13" t="s">
        <v>30</v>
      </c>
      <c r="AY277" s="160" t="s">
        <v>121</v>
      </c>
    </row>
    <row r="278" spans="1:65" s="2" customFormat="1" ht="21.75" customHeight="1">
      <c r="A278" s="33"/>
      <c r="B278" s="144"/>
      <c r="C278" s="145" t="s">
        <v>437</v>
      </c>
      <c r="D278" s="145" t="s">
        <v>124</v>
      </c>
      <c r="E278" s="146" t="s">
        <v>438</v>
      </c>
      <c r="F278" s="147" t="s">
        <v>370</v>
      </c>
      <c r="G278" s="148" t="s">
        <v>266</v>
      </c>
      <c r="H278" s="149">
        <v>32.042999999999999</v>
      </c>
      <c r="I278" s="150"/>
      <c r="J278" s="151">
        <f>ROUND(I278*H278,2)</f>
        <v>0</v>
      </c>
      <c r="K278" s="147" t="s">
        <v>135</v>
      </c>
      <c r="L278" s="34"/>
      <c r="M278" s="152" t="s">
        <v>1</v>
      </c>
      <c r="N278" s="153" t="s">
        <v>38</v>
      </c>
      <c r="O278" s="59"/>
      <c r="P278" s="154">
        <f>O278*H278</f>
        <v>0</v>
      </c>
      <c r="Q278" s="154">
        <v>0</v>
      </c>
      <c r="R278" s="154">
        <f>Q278*H278</f>
        <v>0</v>
      </c>
      <c r="S278" s="154">
        <v>0</v>
      </c>
      <c r="T278" s="155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6" t="s">
        <v>128</v>
      </c>
      <c r="AT278" s="156" t="s">
        <v>124</v>
      </c>
      <c r="AU278" s="156" t="s">
        <v>82</v>
      </c>
      <c r="AY278" s="18" t="s">
        <v>121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18" t="s">
        <v>30</v>
      </c>
      <c r="BK278" s="157">
        <f>ROUND(I278*H278,2)</f>
        <v>0</v>
      </c>
      <c r="BL278" s="18" t="s">
        <v>128</v>
      </c>
      <c r="BM278" s="156" t="s">
        <v>439</v>
      </c>
    </row>
    <row r="279" spans="1:65" s="13" customFormat="1" ht="11.25">
      <c r="B279" s="158"/>
      <c r="D279" s="159" t="s">
        <v>130</v>
      </c>
      <c r="E279" s="160" t="s">
        <v>1</v>
      </c>
      <c r="F279" s="161" t="s">
        <v>436</v>
      </c>
      <c r="H279" s="162">
        <v>32.042999999999999</v>
      </c>
      <c r="I279" s="163"/>
      <c r="L279" s="158"/>
      <c r="M279" s="164"/>
      <c r="N279" s="165"/>
      <c r="O279" s="165"/>
      <c r="P279" s="165"/>
      <c r="Q279" s="165"/>
      <c r="R279" s="165"/>
      <c r="S279" s="165"/>
      <c r="T279" s="166"/>
      <c r="AT279" s="160" t="s">
        <v>130</v>
      </c>
      <c r="AU279" s="160" t="s">
        <v>82</v>
      </c>
      <c r="AV279" s="13" t="s">
        <v>82</v>
      </c>
      <c r="AW279" s="13" t="s">
        <v>29</v>
      </c>
      <c r="AX279" s="13" t="s">
        <v>30</v>
      </c>
      <c r="AY279" s="160" t="s">
        <v>121</v>
      </c>
    </row>
    <row r="280" spans="1:65" s="2" customFormat="1" ht="16.5" customHeight="1">
      <c r="A280" s="33"/>
      <c r="B280" s="144"/>
      <c r="C280" s="145" t="s">
        <v>440</v>
      </c>
      <c r="D280" s="145" t="s">
        <v>124</v>
      </c>
      <c r="E280" s="146" t="s">
        <v>441</v>
      </c>
      <c r="F280" s="147" t="s">
        <v>442</v>
      </c>
      <c r="G280" s="148" t="s">
        <v>127</v>
      </c>
      <c r="H280" s="149">
        <v>5</v>
      </c>
      <c r="I280" s="150"/>
      <c r="J280" s="151">
        <f>ROUND(I280*H280,2)</f>
        <v>0</v>
      </c>
      <c r="K280" s="147" t="s">
        <v>1</v>
      </c>
      <c r="L280" s="34"/>
      <c r="M280" s="152" t="s">
        <v>1</v>
      </c>
      <c r="N280" s="153" t="s">
        <v>38</v>
      </c>
      <c r="O280" s="59"/>
      <c r="P280" s="154">
        <f>O280*H280</f>
        <v>0</v>
      </c>
      <c r="Q280" s="154">
        <v>2.5000000000000001E-2</v>
      </c>
      <c r="R280" s="154">
        <f>Q280*H280</f>
        <v>0.125</v>
      </c>
      <c r="S280" s="154">
        <v>0</v>
      </c>
      <c r="T280" s="155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56" t="s">
        <v>128</v>
      </c>
      <c r="AT280" s="156" t="s">
        <v>124</v>
      </c>
      <c r="AU280" s="156" t="s">
        <v>82</v>
      </c>
      <c r="AY280" s="18" t="s">
        <v>121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8" t="s">
        <v>30</v>
      </c>
      <c r="BK280" s="157">
        <f>ROUND(I280*H280,2)</f>
        <v>0</v>
      </c>
      <c r="BL280" s="18" t="s">
        <v>128</v>
      </c>
      <c r="BM280" s="156" t="s">
        <v>443</v>
      </c>
    </row>
    <row r="281" spans="1:65" s="13" customFormat="1" ht="11.25">
      <c r="B281" s="158"/>
      <c r="D281" s="159" t="s">
        <v>130</v>
      </c>
      <c r="E281" s="160" t="s">
        <v>1</v>
      </c>
      <c r="F281" s="161" t="s">
        <v>146</v>
      </c>
      <c r="H281" s="162">
        <v>5</v>
      </c>
      <c r="I281" s="163"/>
      <c r="L281" s="158"/>
      <c r="M281" s="164"/>
      <c r="N281" s="165"/>
      <c r="O281" s="165"/>
      <c r="P281" s="165"/>
      <c r="Q281" s="165"/>
      <c r="R281" s="165"/>
      <c r="S281" s="165"/>
      <c r="T281" s="166"/>
      <c r="AT281" s="160" t="s">
        <v>130</v>
      </c>
      <c r="AU281" s="160" t="s">
        <v>82</v>
      </c>
      <c r="AV281" s="13" t="s">
        <v>82</v>
      </c>
      <c r="AW281" s="13" t="s">
        <v>29</v>
      </c>
      <c r="AX281" s="13" t="s">
        <v>30</v>
      </c>
      <c r="AY281" s="160" t="s">
        <v>121</v>
      </c>
    </row>
    <row r="282" spans="1:65" s="12" customFormat="1" ht="22.9" customHeight="1">
      <c r="B282" s="131"/>
      <c r="D282" s="132" t="s">
        <v>72</v>
      </c>
      <c r="E282" s="142" t="s">
        <v>146</v>
      </c>
      <c r="F282" s="142" t="s">
        <v>444</v>
      </c>
      <c r="I282" s="134"/>
      <c r="J282" s="143">
        <f>BK282</f>
        <v>0</v>
      </c>
      <c r="L282" s="131"/>
      <c r="M282" s="136"/>
      <c r="N282" s="137"/>
      <c r="O282" s="137"/>
      <c r="P282" s="138">
        <f>SUM(P283:P291)</f>
        <v>0</v>
      </c>
      <c r="Q282" s="137"/>
      <c r="R282" s="138">
        <f>SUM(R283:R291)</f>
        <v>138.42359999999999</v>
      </c>
      <c r="S282" s="137"/>
      <c r="T282" s="139">
        <f>SUM(T283:T291)</f>
        <v>0</v>
      </c>
      <c r="AR282" s="132" t="s">
        <v>30</v>
      </c>
      <c r="AT282" s="140" t="s">
        <v>72</v>
      </c>
      <c r="AU282" s="140" t="s">
        <v>30</v>
      </c>
      <c r="AY282" s="132" t="s">
        <v>121</v>
      </c>
      <c r="BK282" s="141">
        <f>SUM(BK283:BK291)</f>
        <v>0</v>
      </c>
    </row>
    <row r="283" spans="1:65" s="2" customFormat="1" ht="16.5" customHeight="1">
      <c r="A283" s="33"/>
      <c r="B283" s="144"/>
      <c r="C283" s="145" t="s">
        <v>445</v>
      </c>
      <c r="D283" s="145" t="s">
        <v>124</v>
      </c>
      <c r="E283" s="146" t="s">
        <v>446</v>
      </c>
      <c r="F283" s="147" t="s">
        <v>447</v>
      </c>
      <c r="G283" s="148" t="s">
        <v>219</v>
      </c>
      <c r="H283" s="149">
        <v>320.42500000000001</v>
      </c>
      <c r="I283" s="150"/>
      <c r="J283" s="151">
        <f>ROUND(I283*H283,2)</f>
        <v>0</v>
      </c>
      <c r="K283" s="147" t="s">
        <v>1</v>
      </c>
      <c r="L283" s="34"/>
      <c r="M283" s="152" t="s">
        <v>1</v>
      </c>
      <c r="N283" s="153" t="s">
        <v>38</v>
      </c>
      <c r="O283" s="59"/>
      <c r="P283" s="154">
        <f>O283*H283</f>
        <v>0</v>
      </c>
      <c r="Q283" s="154">
        <v>0.432</v>
      </c>
      <c r="R283" s="154">
        <f>Q283*H283</f>
        <v>138.42359999999999</v>
      </c>
      <c r="S283" s="154">
        <v>0</v>
      </c>
      <c r="T283" s="155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56" t="s">
        <v>128</v>
      </c>
      <c r="AT283" s="156" t="s">
        <v>124</v>
      </c>
      <c r="AU283" s="156" t="s">
        <v>82</v>
      </c>
      <c r="AY283" s="18" t="s">
        <v>121</v>
      </c>
      <c r="BE283" s="157">
        <f>IF(N283="základní",J283,0)</f>
        <v>0</v>
      </c>
      <c r="BF283" s="157">
        <f>IF(N283="snížená",J283,0)</f>
        <v>0</v>
      </c>
      <c r="BG283" s="157">
        <f>IF(N283="zákl. přenesená",J283,0)</f>
        <v>0</v>
      </c>
      <c r="BH283" s="157">
        <f>IF(N283="sníž. přenesená",J283,0)</f>
        <v>0</v>
      </c>
      <c r="BI283" s="157">
        <f>IF(N283="nulová",J283,0)</f>
        <v>0</v>
      </c>
      <c r="BJ283" s="18" t="s">
        <v>30</v>
      </c>
      <c r="BK283" s="157">
        <f>ROUND(I283*H283,2)</f>
        <v>0</v>
      </c>
      <c r="BL283" s="18" t="s">
        <v>128</v>
      </c>
      <c r="BM283" s="156" t="s">
        <v>448</v>
      </c>
    </row>
    <row r="284" spans="1:65" s="13" customFormat="1" ht="11.25">
      <c r="B284" s="158"/>
      <c r="D284" s="159" t="s">
        <v>130</v>
      </c>
      <c r="E284" s="160" t="s">
        <v>1</v>
      </c>
      <c r="F284" s="161" t="s">
        <v>449</v>
      </c>
      <c r="H284" s="162">
        <v>6.375</v>
      </c>
      <c r="I284" s="163"/>
      <c r="L284" s="158"/>
      <c r="M284" s="164"/>
      <c r="N284" s="165"/>
      <c r="O284" s="165"/>
      <c r="P284" s="165"/>
      <c r="Q284" s="165"/>
      <c r="R284" s="165"/>
      <c r="S284" s="165"/>
      <c r="T284" s="166"/>
      <c r="AT284" s="160" t="s">
        <v>130</v>
      </c>
      <c r="AU284" s="160" t="s">
        <v>82</v>
      </c>
      <c r="AV284" s="13" t="s">
        <v>82</v>
      </c>
      <c r="AW284" s="13" t="s">
        <v>29</v>
      </c>
      <c r="AX284" s="13" t="s">
        <v>73</v>
      </c>
      <c r="AY284" s="160" t="s">
        <v>121</v>
      </c>
    </row>
    <row r="285" spans="1:65" s="13" customFormat="1" ht="11.25">
      <c r="B285" s="158"/>
      <c r="D285" s="159" t="s">
        <v>130</v>
      </c>
      <c r="E285" s="160" t="s">
        <v>1</v>
      </c>
      <c r="F285" s="161" t="s">
        <v>450</v>
      </c>
      <c r="H285" s="162">
        <v>1.76</v>
      </c>
      <c r="I285" s="163"/>
      <c r="L285" s="158"/>
      <c r="M285" s="164"/>
      <c r="N285" s="165"/>
      <c r="O285" s="165"/>
      <c r="P285" s="165"/>
      <c r="Q285" s="165"/>
      <c r="R285" s="165"/>
      <c r="S285" s="165"/>
      <c r="T285" s="166"/>
      <c r="AT285" s="160" t="s">
        <v>130</v>
      </c>
      <c r="AU285" s="160" t="s">
        <v>82</v>
      </c>
      <c r="AV285" s="13" t="s">
        <v>82</v>
      </c>
      <c r="AW285" s="13" t="s">
        <v>29</v>
      </c>
      <c r="AX285" s="13" t="s">
        <v>73</v>
      </c>
      <c r="AY285" s="160" t="s">
        <v>121</v>
      </c>
    </row>
    <row r="286" spans="1:65" s="13" customFormat="1" ht="11.25">
      <c r="B286" s="158"/>
      <c r="D286" s="159" t="s">
        <v>130</v>
      </c>
      <c r="E286" s="160" t="s">
        <v>1</v>
      </c>
      <c r="F286" s="161" t="s">
        <v>451</v>
      </c>
      <c r="H286" s="162">
        <v>132</v>
      </c>
      <c r="I286" s="163"/>
      <c r="L286" s="158"/>
      <c r="M286" s="164"/>
      <c r="N286" s="165"/>
      <c r="O286" s="165"/>
      <c r="P286" s="165"/>
      <c r="Q286" s="165"/>
      <c r="R286" s="165"/>
      <c r="S286" s="165"/>
      <c r="T286" s="166"/>
      <c r="AT286" s="160" t="s">
        <v>130</v>
      </c>
      <c r="AU286" s="160" t="s">
        <v>82</v>
      </c>
      <c r="AV286" s="13" t="s">
        <v>82</v>
      </c>
      <c r="AW286" s="13" t="s">
        <v>29</v>
      </c>
      <c r="AX286" s="13" t="s">
        <v>73</v>
      </c>
      <c r="AY286" s="160" t="s">
        <v>121</v>
      </c>
    </row>
    <row r="287" spans="1:65" s="13" customFormat="1" ht="11.25">
      <c r="B287" s="158"/>
      <c r="D287" s="159" t="s">
        <v>130</v>
      </c>
      <c r="E287" s="160" t="s">
        <v>1</v>
      </c>
      <c r="F287" s="161" t="s">
        <v>452</v>
      </c>
      <c r="H287" s="162">
        <v>169.29</v>
      </c>
      <c r="I287" s="163"/>
      <c r="L287" s="158"/>
      <c r="M287" s="164"/>
      <c r="N287" s="165"/>
      <c r="O287" s="165"/>
      <c r="P287" s="165"/>
      <c r="Q287" s="165"/>
      <c r="R287" s="165"/>
      <c r="S287" s="165"/>
      <c r="T287" s="166"/>
      <c r="AT287" s="160" t="s">
        <v>130</v>
      </c>
      <c r="AU287" s="160" t="s">
        <v>82</v>
      </c>
      <c r="AV287" s="13" t="s">
        <v>82</v>
      </c>
      <c r="AW287" s="13" t="s">
        <v>29</v>
      </c>
      <c r="AX287" s="13" t="s">
        <v>73</v>
      </c>
      <c r="AY287" s="160" t="s">
        <v>121</v>
      </c>
    </row>
    <row r="288" spans="1:65" s="13" customFormat="1" ht="11.25">
      <c r="B288" s="158"/>
      <c r="D288" s="159" t="s">
        <v>130</v>
      </c>
      <c r="E288" s="160" t="s">
        <v>1</v>
      </c>
      <c r="F288" s="161" t="s">
        <v>453</v>
      </c>
      <c r="H288" s="162">
        <v>11</v>
      </c>
      <c r="I288" s="163"/>
      <c r="L288" s="158"/>
      <c r="M288" s="164"/>
      <c r="N288" s="165"/>
      <c r="O288" s="165"/>
      <c r="P288" s="165"/>
      <c r="Q288" s="165"/>
      <c r="R288" s="165"/>
      <c r="S288" s="165"/>
      <c r="T288" s="166"/>
      <c r="AT288" s="160" t="s">
        <v>130</v>
      </c>
      <c r="AU288" s="160" t="s">
        <v>82</v>
      </c>
      <c r="AV288" s="13" t="s">
        <v>82</v>
      </c>
      <c r="AW288" s="13" t="s">
        <v>29</v>
      </c>
      <c r="AX288" s="13" t="s">
        <v>73</v>
      </c>
      <c r="AY288" s="160" t="s">
        <v>121</v>
      </c>
    </row>
    <row r="289" spans="1:65" s="14" customFormat="1" ht="11.25">
      <c r="B289" s="167"/>
      <c r="D289" s="159" t="s">
        <v>130</v>
      </c>
      <c r="E289" s="168" t="s">
        <v>1</v>
      </c>
      <c r="F289" s="169" t="s">
        <v>132</v>
      </c>
      <c r="H289" s="170">
        <v>320.42500000000001</v>
      </c>
      <c r="I289" s="171"/>
      <c r="L289" s="167"/>
      <c r="M289" s="172"/>
      <c r="N289" s="173"/>
      <c r="O289" s="173"/>
      <c r="P289" s="173"/>
      <c r="Q289" s="173"/>
      <c r="R289" s="173"/>
      <c r="S289" s="173"/>
      <c r="T289" s="174"/>
      <c r="AT289" s="168" t="s">
        <v>130</v>
      </c>
      <c r="AU289" s="168" t="s">
        <v>82</v>
      </c>
      <c r="AV289" s="14" t="s">
        <v>128</v>
      </c>
      <c r="AW289" s="14" t="s">
        <v>29</v>
      </c>
      <c r="AX289" s="14" t="s">
        <v>30</v>
      </c>
      <c r="AY289" s="168" t="s">
        <v>121</v>
      </c>
    </row>
    <row r="290" spans="1:65" s="2" customFormat="1" ht="21.75" customHeight="1">
      <c r="A290" s="33"/>
      <c r="B290" s="144"/>
      <c r="C290" s="145" t="s">
        <v>454</v>
      </c>
      <c r="D290" s="145" t="s">
        <v>124</v>
      </c>
      <c r="E290" s="146" t="s">
        <v>455</v>
      </c>
      <c r="F290" s="147" t="s">
        <v>456</v>
      </c>
      <c r="G290" s="148" t="s">
        <v>209</v>
      </c>
      <c r="H290" s="149">
        <v>138.42400000000001</v>
      </c>
      <c r="I290" s="150"/>
      <c r="J290" s="151">
        <f>ROUND(I290*H290,2)</f>
        <v>0</v>
      </c>
      <c r="K290" s="147" t="s">
        <v>135</v>
      </c>
      <c r="L290" s="34"/>
      <c r="M290" s="152" t="s">
        <v>1</v>
      </c>
      <c r="N290" s="153" t="s">
        <v>38</v>
      </c>
      <c r="O290" s="59"/>
      <c r="P290" s="154">
        <f>O290*H290</f>
        <v>0</v>
      </c>
      <c r="Q290" s="154">
        <v>0</v>
      </c>
      <c r="R290" s="154">
        <f>Q290*H290</f>
        <v>0</v>
      </c>
      <c r="S290" s="154">
        <v>0</v>
      </c>
      <c r="T290" s="155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56" t="s">
        <v>128</v>
      </c>
      <c r="AT290" s="156" t="s">
        <v>124</v>
      </c>
      <c r="AU290" s="156" t="s">
        <v>82</v>
      </c>
      <c r="AY290" s="18" t="s">
        <v>121</v>
      </c>
      <c r="BE290" s="157">
        <f>IF(N290="základní",J290,0)</f>
        <v>0</v>
      </c>
      <c r="BF290" s="157">
        <f>IF(N290="snížená",J290,0)</f>
        <v>0</v>
      </c>
      <c r="BG290" s="157">
        <f>IF(N290="zákl. přenesená",J290,0)</f>
        <v>0</v>
      </c>
      <c r="BH290" s="157">
        <f>IF(N290="sníž. přenesená",J290,0)</f>
        <v>0</v>
      </c>
      <c r="BI290" s="157">
        <f>IF(N290="nulová",J290,0)</f>
        <v>0</v>
      </c>
      <c r="BJ290" s="18" t="s">
        <v>30</v>
      </c>
      <c r="BK290" s="157">
        <f>ROUND(I290*H290,2)</f>
        <v>0</v>
      </c>
      <c r="BL290" s="18" t="s">
        <v>128</v>
      </c>
      <c r="BM290" s="156" t="s">
        <v>457</v>
      </c>
    </row>
    <row r="291" spans="1:65" s="13" customFormat="1" ht="11.25">
      <c r="B291" s="158"/>
      <c r="D291" s="159" t="s">
        <v>130</v>
      </c>
      <c r="E291" s="160" t="s">
        <v>1</v>
      </c>
      <c r="F291" s="161" t="s">
        <v>458</v>
      </c>
      <c r="H291" s="162">
        <v>138.42400000000001</v>
      </c>
      <c r="I291" s="163"/>
      <c r="L291" s="158"/>
      <c r="M291" s="164"/>
      <c r="N291" s="165"/>
      <c r="O291" s="165"/>
      <c r="P291" s="165"/>
      <c r="Q291" s="165"/>
      <c r="R291" s="165"/>
      <c r="S291" s="165"/>
      <c r="T291" s="166"/>
      <c r="AT291" s="160" t="s">
        <v>130</v>
      </c>
      <c r="AU291" s="160" t="s">
        <v>82</v>
      </c>
      <c r="AV291" s="13" t="s">
        <v>82</v>
      </c>
      <c r="AW291" s="13" t="s">
        <v>29</v>
      </c>
      <c r="AX291" s="13" t="s">
        <v>30</v>
      </c>
      <c r="AY291" s="160" t="s">
        <v>121</v>
      </c>
    </row>
    <row r="292" spans="1:65" s="12" customFormat="1" ht="22.9" customHeight="1">
      <c r="B292" s="131"/>
      <c r="D292" s="132" t="s">
        <v>72</v>
      </c>
      <c r="E292" s="142" t="s">
        <v>122</v>
      </c>
      <c r="F292" s="142" t="s">
        <v>123</v>
      </c>
      <c r="I292" s="134"/>
      <c r="J292" s="143">
        <f>BK292</f>
        <v>0</v>
      </c>
      <c r="L292" s="131"/>
      <c r="M292" s="136"/>
      <c r="N292" s="137"/>
      <c r="O292" s="137"/>
      <c r="P292" s="138">
        <f>SUM(P293:P442)</f>
        <v>0</v>
      </c>
      <c r="Q292" s="137"/>
      <c r="R292" s="138">
        <f>SUM(R293:R442)</f>
        <v>13.347285029999998</v>
      </c>
      <c r="S292" s="137"/>
      <c r="T292" s="139">
        <f>SUM(T293:T442)</f>
        <v>0</v>
      </c>
      <c r="AR292" s="132" t="s">
        <v>30</v>
      </c>
      <c r="AT292" s="140" t="s">
        <v>72</v>
      </c>
      <c r="AU292" s="140" t="s">
        <v>30</v>
      </c>
      <c r="AY292" s="132" t="s">
        <v>121</v>
      </c>
      <c r="BK292" s="141">
        <f>SUM(BK293:BK442)</f>
        <v>0</v>
      </c>
    </row>
    <row r="293" spans="1:65" s="2" customFormat="1" ht="16.5" customHeight="1">
      <c r="A293" s="33"/>
      <c r="B293" s="144"/>
      <c r="C293" s="145" t="s">
        <v>459</v>
      </c>
      <c r="D293" s="145" t="s">
        <v>124</v>
      </c>
      <c r="E293" s="146" t="s">
        <v>460</v>
      </c>
      <c r="F293" s="147" t="s">
        <v>461</v>
      </c>
      <c r="G293" s="148" t="s">
        <v>232</v>
      </c>
      <c r="H293" s="149">
        <v>340</v>
      </c>
      <c r="I293" s="150"/>
      <c r="J293" s="151">
        <f>ROUND(I293*H293,2)</f>
        <v>0</v>
      </c>
      <c r="K293" s="147" t="s">
        <v>135</v>
      </c>
      <c r="L293" s="34"/>
      <c r="M293" s="152" t="s">
        <v>1</v>
      </c>
      <c r="N293" s="153" t="s">
        <v>38</v>
      </c>
      <c r="O293" s="59"/>
      <c r="P293" s="154">
        <f>O293*H293</f>
        <v>0</v>
      </c>
      <c r="Q293" s="154">
        <v>0</v>
      </c>
      <c r="R293" s="154">
        <f>Q293*H293</f>
        <v>0</v>
      </c>
      <c r="S293" s="154">
        <v>0</v>
      </c>
      <c r="T293" s="155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56" t="s">
        <v>128</v>
      </c>
      <c r="AT293" s="156" t="s">
        <v>124</v>
      </c>
      <c r="AU293" s="156" t="s">
        <v>82</v>
      </c>
      <c r="AY293" s="18" t="s">
        <v>121</v>
      </c>
      <c r="BE293" s="157">
        <f>IF(N293="základní",J293,0)</f>
        <v>0</v>
      </c>
      <c r="BF293" s="157">
        <f>IF(N293="snížená",J293,0)</f>
        <v>0</v>
      </c>
      <c r="BG293" s="157">
        <f>IF(N293="zákl. přenesená",J293,0)</f>
        <v>0</v>
      </c>
      <c r="BH293" s="157">
        <f>IF(N293="sníž. přenesená",J293,0)</f>
        <v>0</v>
      </c>
      <c r="BI293" s="157">
        <f>IF(N293="nulová",J293,0)</f>
        <v>0</v>
      </c>
      <c r="BJ293" s="18" t="s">
        <v>30</v>
      </c>
      <c r="BK293" s="157">
        <f>ROUND(I293*H293,2)</f>
        <v>0</v>
      </c>
      <c r="BL293" s="18" t="s">
        <v>128</v>
      </c>
      <c r="BM293" s="156" t="s">
        <v>462</v>
      </c>
    </row>
    <row r="294" spans="1:65" s="15" customFormat="1" ht="11.25">
      <c r="B294" s="190"/>
      <c r="D294" s="159" t="s">
        <v>130</v>
      </c>
      <c r="E294" s="191" t="s">
        <v>1</v>
      </c>
      <c r="F294" s="192" t="s">
        <v>272</v>
      </c>
      <c r="H294" s="191" t="s">
        <v>1</v>
      </c>
      <c r="I294" s="193"/>
      <c r="L294" s="190"/>
      <c r="M294" s="194"/>
      <c r="N294" s="195"/>
      <c r="O294" s="195"/>
      <c r="P294" s="195"/>
      <c r="Q294" s="195"/>
      <c r="R294" s="195"/>
      <c r="S294" s="195"/>
      <c r="T294" s="196"/>
      <c r="AT294" s="191" t="s">
        <v>130</v>
      </c>
      <c r="AU294" s="191" t="s">
        <v>82</v>
      </c>
      <c r="AV294" s="15" t="s">
        <v>30</v>
      </c>
      <c r="AW294" s="15" t="s">
        <v>29</v>
      </c>
      <c r="AX294" s="15" t="s">
        <v>73</v>
      </c>
      <c r="AY294" s="191" t="s">
        <v>121</v>
      </c>
    </row>
    <row r="295" spans="1:65" s="13" customFormat="1" ht="11.25">
      <c r="B295" s="158"/>
      <c r="D295" s="159" t="s">
        <v>130</v>
      </c>
      <c r="E295" s="160" t="s">
        <v>1</v>
      </c>
      <c r="F295" s="161" t="s">
        <v>463</v>
      </c>
      <c r="H295" s="162">
        <v>340</v>
      </c>
      <c r="I295" s="163"/>
      <c r="L295" s="158"/>
      <c r="M295" s="164"/>
      <c r="N295" s="165"/>
      <c r="O295" s="165"/>
      <c r="P295" s="165"/>
      <c r="Q295" s="165"/>
      <c r="R295" s="165"/>
      <c r="S295" s="165"/>
      <c r="T295" s="166"/>
      <c r="AT295" s="160" t="s">
        <v>130</v>
      </c>
      <c r="AU295" s="160" t="s">
        <v>82</v>
      </c>
      <c r="AV295" s="13" t="s">
        <v>82</v>
      </c>
      <c r="AW295" s="13" t="s">
        <v>29</v>
      </c>
      <c r="AX295" s="13" t="s">
        <v>73</v>
      </c>
      <c r="AY295" s="160" t="s">
        <v>121</v>
      </c>
    </row>
    <row r="296" spans="1:65" s="14" customFormat="1" ht="11.25">
      <c r="B296" s="167"/>
      <c r="D296" s="159" t="s">
        <v>130</v>
      </c>
      <c r="E296" s="168" t="s">
        <v>1</v>
      </c>
      <c r="F296" s="169" t="s">
        <v>132</v>
      </c>
      <c r="H296" s="170">
        <v>340</v>
      </c>
      <c r="I296" s="171"/>
      <c r="L296" s="167"/>
      <c r="M296" s="172"/>
      <c r="N296" s="173"/>
      <c r="O296" s="173"/>
      <c r="P296" s="173"/>
      <c r="Q296" s="173"/>
      <c r="R296" s="173"/>
      <c r="S296" s="173"/>
      <c r="T296" s="174"/>
      <c r="AT296" s="168" t="s">
        <v>130</v>
      </c>
      <c r="AU296" s="168" t="s">
        <v>82</v>
      </c>
      <c r="AV296" s="14" t="s">
        <v>128</v>
      </c>
      <c r="AW296" s="14" t="s">
        <v>29</v>
      </c>
      <c r="AX296" s="14" t="s">
        <v>30</v>
      </c>
      <c r="AY296" s="168" t="s">
        <v>121</v>
      </c>
    </row>
    <row r="297" spans="1:65" s="2" customFormat="1" ht="16.5" customHeight="1">
      <c r="A297" s="33"/>
      <c r="B297" s="144"/>
      <c r="C297" s="175" t="s">
        <v>464</v>
      </c>
      <c r="D297" s="175" t="s">
        <v>141</v>
      </c>
      <c r="E297" s="176" t="s">
        <v>465</v>
      </c>
      <c r="F297" s="177" t="s">
        <v>466</v>
      </c>
      <c r="G297" s="178" t="s">
        <v>232</v>
      </c>
      <c r="H297" s="179">
        <v>94.358999999999995</v>
      </c>
      <c r="I297" s="180"/>
      <c r="J297" s="181">
        <f>ROUND(I297*H297,2)</f>
        <v>0</v>
      </c>
      <c r="K297" s="177" t="s">
        <v>1</v>
      </c>
      <c r="L297" s="182"/>
      <c r="M297" s="183" t="s">
        <v>1</v>
      </c>
      <c r="N297" s="184" t="s">
        <v>38</v>
      </c>
      <c r="O297" s="59"/>
      <c r="P297" s="154">
        <f>O297*H297</f>
        <v>0</v>
      </c>
      <c r="Q297" s="154">
        <v>3.3869999999999997E-2</v>
      </c>
      <c r="R297" s="154">
        <f>Q297*H297</f>
        <v>3.1959393299999994</v>
      </c>
      <c r="S297" s="154">
        <v>0</v>
      </c>
      <c r="T297" s="155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56" t="s">
        <v>122</v>
      </c>
      <c r="AT297" s="156" t="s">
        <v>141</v>
      </c>
      <c r="AU297" s="156" t="s">
        <v>82</v>
      </c>
      <c r="AY297" s="18" t="s">
        <v>121</v>
      </c>
      <c r="BE297" s="157">
        <f>IF(N297="základní",J297,0)</f>
        <v>0</v>
      </c>
      <c r="BF297" s="157">
        <f>IF(N297="snížená",J297,0)</f>
        <v>0</v>
      </c>
      <c r="BG297" s="157">
        <f>IF(N297="zákl. přenesená",J297,0)</f>
        <v>0</v>
      </c>
      <c r="BH297" s="157">
        <f>IF(N297="sníž. přenesená",J297,0)</f>
        <v>0</v>
      </c>
      <c r="BI297" s="157">
        <f>IF(N297="nulová",J297,0)</f>
        <v>0</v>
      </c>
      <c r="BJ297" s="18" t="s">
        <v>30</v>
      </c>
      <c r="BK297" s="157">
        <f>ROUND(I297*H297,2)</f>
        <v>0</v>
      </c>
      <c r="BL297" s="18" t="s">
        <v>128</v>
      </c>
      <c r="BM297" s="156" t="s">
        <v>467</v>
      </c>
    </row>
    <row r="298" spans="1:65" s="15" customFormat="1" ht="11.25">
      <c r="B298" s="190"/>
      <c r="D298" s="159" t="s">
        <v>130</v>
      </c>
      <c r="E298" s="191" t="s">
        <v>1</v>
      </c>
      <c r="F298" s="192" t="s">
        <v>468</v>
      </c>
      <c r="H298" s="191" t="s">
        <v>1</v>
      </c>
      <c r="I298" s="193"/>
      <c r="L298" s="190"/>
      <c r="M298" s="194"/>
      <c r="N298" s="195"/>
      <c r="O298" s="195"/>
      <c r="P298" s="195"/>
      <c r="Q298" s="195"/>
      <c r="R298" s="195"/>
      <c r="S298" s="195"/>
      <c r="T298" s="196"/>
      <c r="AT298" s="191" t="s">
        <v>130</v>
      </c>
      <c r="AU298" s="191" t="s">
        <v>82</v>
      </c>
      <c r="AV298" s="15" t="s">
        <v>30</v>
      </c>
      <c r="AW298" s="15" t="s">
        <v>29</v>
      </c>
      <c r="AX298" s="15" t="s">
        <v>73</v>
      </c>
      <c r="AY298" s="191" t="s">
        <v>121</v>
      </c>
    </row>
    <row r="299" spans="1:65" s="15" customFormat="1" ht="11.25">
      <c r="B299" s="190"/>
      <c r="D299" s="159" t="s">
        <v>130</v>
      </c>
      <c r="E299" s="191" t="s">
        <v>1</v>
      </c>
      <c r="F299" s="192" t="s">
        <v>469</v>
      </c>
      <c r="H299" s="191" t="s">
        <v>1</v>
      </c>
      <c r="I299" s="193"/>
      <c r="L299" s="190"/>
      <c r="M299" s="194"/>
      <c r="N299" s="195"/>
      <c r="O299" s="195"/>
      <c r="P299" s="195"/>
      <c r="Q299" s="195"/>
      <c r="R299" s="195"/>
      <c r="S299" s="195"/>
      <c r="T299" s="196"/>
      <c r="AT299" s="191" t="s">
        <v>130</v>
      </c>
      <c r="AU299" s="191" t="s">
        <v>82</v>
      </c>
      <c r="AV299" s="15" t="s">
        <v>30</v>
      </c>
      <c r="AW299" s="15" t="s">
        <v>29</v>
      </c>
      <c r="AX299" s="15" t="s">
        <v>73</v>
      </c>
      <c r="AY299" s="191" t="s">
        <v>121</v>
      </c>
    </row>
    <row r="300" spans="1:65" s="15" customFormat="1" ht="11.25">
      <c r="B300" s="190"/>
      <c r="D300" s="159" t="s">
        <v>130</v>
      </c>
      <c r="E300" s="191" t="s">
        <v>1</v>
      </c>
      <c r="F300" s="192" t="s">
        <v>470</v>
      </c>
      <c r="H300" s="191" t="s">
        <v>1</v>
      </c>
      <c r="I300" s="193"/>
      <c r="L300" s="190"/>
      <c r="M300" s="194"/>
      <c r="N300" s="195"/>
      <c r="O300" s="195"/>
      <c r="P300" s="195"/>
      <c r="Q300" s="195"/>
      <c r="R300" s="195"/>
      <c r="S300" s="195"/>
      <c r="T300" s="196"/>
      <c r="AT300" s="191" t="s">
        <v>130</v>
      </c>
      <c r="AU300" s="191" t="s">
        <v>82</v>
      </c>
      <c r="AV300" s="15" t="s">
        <v>30</v>
      </c>
      <c r="AW300" s="15" t="s">
        <v>29</v>
      </c>
      <c r="AX300" s="15" t="s">
        <v>73</v>
      </c>
      <c r="AY300" s="191" t="s">
        <v>121</v>
      </c>
    </row>
    <row r="301" spans="1:65" s="15" customFormat="1" ht="11.25">
      <c r="B301" s="190"/>
      <c r="D301" s="159" t="s">
        <v>130</v>
      </c>
      <c r="E301" s="191" t="s">
        <v>1</v>
      </c>
      <c r="F301" s="192" t="s">
        <v>471</v>
      </c>
      <c r="H301" s="191" t="s">
        <v>1</v>
      </c>
      <c r="I301" s="193"/>
      <c r="L301" s="190"/>
      <c r="M301" s="194"/>
      <c r="N301" s="195"/>
      <c r="O301" s="195"/>
      <c r="P301" s="195"/>
      <c r="Q301" s="195"/>
      <c r="R301" s="195"/>
      <c r="S301" s="195"/>
      <c r="T301" s="196"/>
      <c r="AT301" s="191" t="s">
        <v>130</v>
      </c>
      <c r="AU301" s="191" t="s">
        <v>82</v>
      </c>
      <c r="AV301" s="15" t="s">
        <v>30</v>
      </c>
      <c r="AW301" s="15" t="s">
        <v>29</v>
      </c>
      <c r="AX301" s="15" t="s">
        <v>73</v>
      </c>
      <c r="AY301" s="191" t="s">
        <v>121</v>
      </c>
    </row>
    <row r="302" spans="1:65" s="15" customFormat="1" ht="11.25">
      <c r="B302" s="190"/>
      <c r="D302" s="159" t="s">
        <v>130</v>
      </c>
      <c r="E302" s="191" t="s">
        <v>1</v>
      </c>
      <c r="F302" s="192" t="s">
        <v>472</v>
      </c>
      <c r="H302" s="191" t="s">
        <v>1</v>
      </c>
      <c r="I302" s="193"/>
      <c r="L302" s="190"/>
      <c r="M302" s="194"/>
      <c r="N302" s="195"/>
      <c r="O302" s="195"/>
      <c r="P302" s="195"/>
      <c r="Q302" s="195"/>
      <c r="R302" s="195"/>
      <c r="S302" s="195"/>
      <c r="T302" s="196"/>
      <c r="AT302" s="191" t="s">
        <v>130</v>
      </c>
      <c r="AU302" s="191" t="s">
        <v>82</v>
      </c>
      <c r="AV302" s="15" t="s">
        <v>30</v>
      </c>
      <c r="AW302" s="15" t="s">
        <v>29</v>
      </c>
      <c r="AX302" s="15" t="s">
        <v>73</v>
      </c>
      <c r="AY302" s="191" t="s">
        <v>121</v>
      </c>
    </row>
    <row r="303" spans="1:65" s="15" customFormat="1" ht="11.25">
      <c r="B303" s="190"/>
      <c r="D303" s="159" t="s">
        <v>130</v>
      </c>
      <c r="E303" s="191" t="s">
        <v>1</v>
      </c>
      <c r="F303" s="192" t="s">
        <v>473</v>
      </c>
      <c r="H303" s="191" t="s">
        <v>1</v>
      </c>
      <c r="I303" s="193"/>
      <c r="L303" s="190"/>
      <c r="M303" s="194"/>
      <c r="N303" s="195"/>
      <c r="O303" s="195"/>
      <c r="P303" s="195"/>
      <c r="Q303" s="195"/>
      <c r="R303" s="195"/>
      <c r="S303" s="195"/>
      <c r="T303" s="196"/>
      <c r="AT303" s="191" t="s">
        <v>130</v>
      </c>
      <c r="AU303" s="191" t="s">
        <v>82</v>
      </c>
      <c r="AV303" s="15" t="s">
        <v>30</v>
      </c>
      <c r="AW303" s="15" t="s">
        <v>29</v>
      </c>
      <c r="AX303" s="15" t="s">
        <v>73</v>
      </c>
      <c r="AY303" s="191" t="s">
        <v>121</v>
      </c>
    </row>
    <row r="304" spans="1:65" s="15" customFormat="1" ht="11.25">
      <c r="B304" s="190"/>
      <c r="D304" s="159" t="s">
        <v>130</v>
      </c>
      <c r="E304" s="191" t="s">
        <v>1</v>
      </c>
      <c r="F304" s="192" t="s">
        <v>272</v>
      </c>
      <c r="H304" s="191" t="s">
        <v>1</v>
      </c>
      <c r="I304" s="193"/>
      <c r="L304" s="190"/>
      <c r="M304" s="194"/>
      <c r="N304" s="195"/>
      <c r="O304" s="195"/>
      <c r="P304" s="195"/>
      <c r="Q304" s="195"/>
      <c r="R304" s="195"/>
      <c r="S304" s="195"/>
      <c r="T304" s="196"/>
      <c r="AT304" s="191" t="s">
        <v>130</v>
      </c>
      <c r="AU304" s="191" t="s">
        <v>82</v>
      </c>
      <c r="AV304" s="15" t="s">
        <v>30</v>
      </c>
      <c r="AW304" s="15" t="s">
        <v>29</v>
      </c>
      <c r="AX304" s="15" t="s">
        <v>73</v>
      </c>
      <c r="AY304" s="191" t="s">
        <v>121</v>
      </c>
    </row>
    <row r="305" spans="1:65" s="13" customFormat="1" ht="11.25">
      <c r="B305" s="158"/>
      <c r="D305" s="159" t="s">
        <v>130</v>
      </c>
      <c r="E305" s="160" t="s">
        <v>1</v>
      </c>
      <c r="F305" s="161" t="s">
        <v>474</v>
      </c>
      <c r="H305" s="162">
        <v>93.424999999999997</v>
      </c>
      <c r="I305" s="163"/>
      <c r="L305" s="158"/>
      <c r="M305" s="164"/>
      <c r="N305" s="165"/>
      <c r="O305" s="165"/>
      <c r="P305" s="165"/>
      <c r="Q305" s="165"/>
      <c r="R305" s="165"/>
      <c r="S305" s="165"/>
      <c r="T305" s="166"/>
      <c r="AT305" s="160" t="s">
        <v>130</v>
      </c>
      <c r="AU305" s="160" t="s">
        <v>82</v>
      </c>
      <c r="AV305" s="13" t="s">
        <v>82</v>
      </c>
      <c r="AW305" s="13" t="s">
        <v>29</v>
      </c>
      <c r="AX305" s="13" t="s">
        <v>73</v>
      </c>
      <c r="AY305" s="160" t="s">
        <v>121</v>
      </c>
    </row>
    <row r="306" spans="1:65" s="14" customFormat="1" ht="11.25">
      <c r="B306" s="167"/>
      <c r="D306" s="159" t="s">
        <v>130</v>
      </c>
      <c r="E306" s="168" t="s">
        <v>1</v>
      </c>
      <c r="F306" s="169" t="s">
        <v>132</v>
      </c>
      <c r="H306" s="170">
        <v>93.424999999999997</v>
      </c>
      <c r="I306" s="171"/>
      <c r="L306" s="167"/>
      <c r="M306" s="172"/>
      <c r="N306" s="173"/>
      <c r="O306" s="173"/>
      <c r="P306" s="173"/>
      <c r="Q306" s="173"/>
      <c r="R306" s="173"/>
      <c r="S306" s="173"/>
      <c r="T306" s="174"/>
      <c r="AT306" s="168" t="s">
        <v>130</v>
      </c>
      <c r="AU306" s="168" t="s">
        <v>82</v>
      </c>
      <c r="AV306" s="14" t="s">
        <v>128</v>
      </c>
      <c r="AW306" s="14" t="s">
        <v>29</v>
      </c>
      <c r="AX306" s="14" t="s">
        <v>30</v>
      </c>
      <c r="AY306" s="168" t="s">
        <v>121</v>
      </c>
    </row>
    <row r="307" spans="1:65" s="13" customFormat="1" ht="11.25">
      <c r="B307" s="158"/>
      <c r="D307" s="159" t="s">
        <v>130</v>
      </c>
      <c r="F307" s="161" t="s">
        <v>475</v>
      </c>
      <c r="H307" s="162">
        <v>94.358999999999995</v>
      </c>
      <c r="I307" s="163"/>
      <c r="L307" s="158"/>
      <c r="M307" s="164"/>
      <c r="N307" s="165"/>
      <c r="O307" s="165"/>
      <c r="P307" s="165"/>
      <c r="Q307" s="165"/>
      <c r="R307" s="165"/>
      <c r="S307" s="165"/>
      <c r="T307" s="166"/>
      <c r="AT307" s="160" t="s">
        <v>130</v>
      </c>
      <c r="AU307" s="160" t="s">
        <v>82</v>
      </c>
      <c r="AV307" s="13" t="s">
        <v>82</v>
      </c>
      <c r="AW307" s="13" t="s">
        <v>3</v>
      </c>
      <c r="AX307" s="13" t="s">
        <v>30</v>
      </c>
      <c r="AY307" s="160" t="s">
        <v>121</v>
      </c>
    </row>
    <row r="308" spans="1:65" s="2" customFormat="1" ht="21.75" customHeight="1">
      <c r="A308" s="33"/>
      <c r="B308" s="144"/>
      <c r="C308" s="175" t="s">
        <v>476</v>
      </c>
      <c r="D308" s="175" t="s">
        <v>141</v>
      </c>
      <c r="E308" s="176" t="s">
        <v>477</v>
      </c>
      <c r="F308" s="177" t="s">
        <v>478</v>
      </c>
      <c r="G308" s="178" t="s">
        <v>232</v>
      </c>
      <c r="H308" s="179">
        <v>249.97499999999999</v>
      </c>
      <c r="I308" s="180"/>
      <c r="J308" s="181">
        <f>ROUND(I308*H308,2)</f>
        <v>0</v>
      </c>
      <c r="K308" s="177" t="s">
        <v>1</v>
      </c>
      <c r="L308" s="182"/>
      <c r="M308" s="183" t="s">
        <v>1</v>
      </c>
      <c r="N308" s="184" t="s">
        <v>38</v>
      </c>
      <c r="O308" s="59"/>
      <c r="P308" s="154">
        <f>O308*H308</f>
        <v>0</v>
      </c>
      <c r="Q308" s="154">
        <v>3.3869999999999997E-2</v>
      </c>
      <c r="R308" s="154">
        <f>Q308*H308</f>
        <v>8.4666532499999985</v>
      </c>
      <c r="S308" s="154">
        <v>0</v>
      </c>
      <c r="T308" s="155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56" t="s">
        <v>122</v>
      </c>
      <c r="AT308" s="156" t="s">
        <v>141</v>
      </c>
      <c r="AU308" s="156" t="s">
        <v>82</v>
      </c>
      <c r="AY308" s="18" t="s">
        <v>121</v>
      </c>
      <c r="BE308" s="157">
        <f>IF(N308="základní",J308,0)</f>
        <v>0</v>
      </c>
      <c r="BF308" s="157">
        <f>IF(N308="snížená",J308,0)</f>
        <v>0</v>
      </c>
      <c r="BG308" s="157">
        <f>IF(N308="zákl. přenesená",J308,0)</f>
        <v>0</v>
      </c>
      <c r="BH308" s="157">
        <f>IF(N308="sníž. přenesená",J308,0)</f>
        <v>0</v>
      </c>
      <c r="BI308" s="157">
        <f>IF(N308="nulová",J308,0)</f>
        <v>0</v>
      </c>
      <c r="BJ308" s="18" t="s">
        <v>30</v>
      </c>
      <c r="BK308" s="157">
        <f>ROUND(I308*H308,2)</f>
        <v>0</v>
      </c>
      <c r="BL308" s="18" t="s">
        <v>128</v>
      </c>
      <c r="BM308" s="156" t="s">
        <v>479</v>
      </c>
    </row>
    <row r="309" spans="1:65" s="15" customFormat="1" ht="11.25">
      <c r="B309" s="190"/>
      <c r="D309" s="159" t="s">
        <v>130</v>
      </c>
      <c r="E309" s="191" t="s">
        <v>1</v>
      </c>
      <c r="F309" s="192" t="s">
        <v>468</v>
      </c>
      <c r="H309" s="191" t="s">
        <v>1</v>
      </c>
      <c r="I309" s="193"/>
      <c r="L309" s="190"/>
      <c r="M309" s="194"/>
      <c r="N309" s="195"/>
      <c r="O309" s="195"/>
      <c r="P309" s="195"/>
      <c r="Q309" s="195"/>
      <c r="R309" s="195"/>
      <c r="S309" s="195"/>
      <c r="T309" s="196"/>
      <c r="AT309" s="191" t="s">
        <v>130</v>
      </c>
      <c r="AU309" s="191" t="s">
        <v>82</v>
      </c>
      <c r="AV309" s="15" t="s">
        <v>30</v>
      </c>
      <c r="AW309" s="15" t="s">
        <v>29</v>
      </c>
      <c r="AX309" s="15" t="s">
        <v>73</v>
      </c>
      <c r="AY309" s="191" t="s">
        <v>121</v>
      </c>
    </row>
    <row r="310" spans="1:65" s="15" customFormat="1" ht="11.25">
      <c r="B310" s="190"/>
      <c r="D310" s="159" t="s">
        <v>130</v>
      </c>
      <c r="E310" s="191" t="s">
        <v>1</v>
      </c>
      <c r="F310" s="192" t="s">
        <v>469</v>
      </c>
      <c r="H310" s="191" t="s">
        <v>1</v>
      </c>
      <c r="I310" s="193"/>
      <c r="L310" s="190"/>
      <c r="M310" s="194"/>
      <c r="N310" s="195"/>
      <c r="O310" s="195"/>
      <c r="P310" s="195"/>
      <c r="Q310" s="195"/>
      <c r="R310" s="195"/>
      <c r="S310" s="195"/>
      <c r="T310" s="196"/>
      <c r="AT310" s="191" t="s">
        <v>130</v>
      </c>
      <c r="AU310" s="191" t="s">
        <v>82</v>
      </c>
      <c r="AV310" s="15" t="s">
        <v>30</v>
      </c>
      <c r="AW310" s="15" t="s">
        <v>29</v>
      </c>
      <c r="AX310" s="15" t="s">
        <v>73</v>
      </c>
      <c r="AY310" s="191" t="s">
        <v>121</v>
      </c>
    </row>
    <row r="311" spans="1:65" s="15" customFormat="1" ht="11.25">
      <c r="B311" s="190"/>
      <c r="D311" s="159" t="s">
        <v>130</v>
      </c>
      <c r="E311" s="191" t="s">
        <v>1</v>
      </c>
      <c r="F311" s="192" t="s">
        <v>470</v>
      </c>
      <c r="H311" s="191" t="s">
        <v>1</v>
      </c>
      <c r="I311" s="193"/>
      <c r="L311" s="190"/>
      <c r="M311" s="194"/>
      <c r="N311" s="195"/>
      <c r="O311" s="195"/>
      <c r="P311" s="195"/>
      <c r="Q311" s="195"/>
      <c r="R311" s="195"/>
      <c r="S311" s="195"/>
      <c r="T311" s="196"/>
      <c r="AT311" s="191" t="s">
        <v>130</v>
      </c>
      <c r="AU311" s="191" t="s">
        <v>82</v>
      </c>
      <c r="AV311" s="15" t="s">
        <v>30</v>
      </c>
      <c r="AW311" s="15" t="s">
        <v>29</v>
      </c>
      <c r="AX311" s="15" t="s">
        <v>73</v>
      </c>
      <c r="AY311" s="191" t="s">
        <v>121</v>
      </c>
    </row>
    <row r="312" spans="1:65" s="15" customFormat="1" ht="11.25">
      <c r="B312" s="190"/>
      <c r="D312" s="159" t="s">
        <v>130</v>
      </c>
      <c r="E312" s="191" t="s">
        <v>1</v>
      </c>
      <c r="F312" s="192" t="s">
        <v>471</v>
      </c>
      <c r="H312" s="191" t="s">
        <v>1</v>
      </c>
      <c r="I312" s="193"/>
      <c r="L312" s="190"/>
      <c r="M312" s="194"/>
      <c r="N312" s="195"/>
      <c r="O312" s="195"/>
      <c r="P312" s="195"/>
      <c r="Q312" s="195"/>
      <c r="R312" s="195"/>
      <c r="S312" s="195"/>
      <c r="T312" s="196"/>
      <c r="AT312" s="191" t="s">
        <v>130</v>
      </c>
      <c r="AU312" s="191" t="s">
        <v>82</v>
      </c>
      <c r="AV312" s="15" t="s">
        <v>30</v>
      </c>
      <c r="AW312" s="15" t="s">
        <v>29</v>
      </c>
      <c r="AX312" s="15" t="s">
        <v>73</v>
      </c>
      <c r="AY312" s="191" t="s">
        <v>121</v>
      </c>
    </row>
    <row r="313" spans="1:65" s="15" customFormat="1" ht="11.25">
      <c r="B313" s="190"/>
      <c r="D313" s="159" t="s">
        <v>130</v>
      </c>
      <c r="E313" s="191" t="s">
        <v>1</v>
      </c>
      <c r="F313" s="192" t="s">
        <v>472</v>
      </c>
      <c r="H313" s="191" t="s">
        <v>1</v>
      </c>
      <c r="I313" s="193"/>
      <c r="L313" s="190"/>
      <c r="M313" s="194"/>
      <c r="N313" s="195"/>
      <c r="O313" s="195"/>
      <c r="P313" s="195"/>
      <c r="Q313" s="195"/>
      <c r="R313" s="195"/>
      <c r="S313" s="195"/>
      <c r="T313" s="196"/>
      <c r="AT313" s="191" t="s">
        <v>130</v>
      </c>
      <c r="AU313" s="191" t="s">
        <v>82</v>
      </c>
      <c r="AV313" s="15" t="s">
        <v>30</v>
      </c>
      <c r="AW313" s="15" t="s">
        <v>29</v>
      </c>
      <c r="AX313" s="15" t="s">
        <v>73</v>
      </c>
      <c r="AY313" s="191" t="s">
        <v>121</v>
      </c>
    </row>
    <row r="314" spans="1:65" s="15" customFormat="1" ht="11.25">
      <c r="B314" s="190"/>
      <c r="D314" s="159" t="s">
        <v>130</v>
      </c>
      <c r="E314" s="191" t="s">
        <v>1</v>
      </c>
      <c r="F314" s="192" t="s">
        <v>473</v>
      </c>
      <c r="H314" s="191" t="s">
        <v>1</v>
      </c>
      <c r="I314" s="193"/>
      <c r="L314" s="190"/>
      <c r="M314" s="194"/>
      <c r="N314" s="195"/>
      <c r="O314" s="195"/>
      <c r="P314" s="195"/>
      <c r="Q314" s="195"/>
      <c r="R314" s="195"/>
      <c r="S314" s="195"/>
      <c r="T314" s="196"/>
      <c r="AT314" s="191" t="s">
        <v>130</v>
      </c>
      <c r="AU314" s="191" t="s">
        <v>82</v>
      </c>
      <c r="AV314" s="15" t="s">
        <v>30</v>
      </c>
      <c r="AW314" s="15" t="s">
        <v>29</v>
      </c>
      <c r="AX314" s="15" t="s">
        <v>73</v>
      </c>
      <c r="AY314" s="191" t="s">
        <v>121</v>
      </c>
    </row>
    <row r="315" spans="1:65" s="15" customFormat="1" ht="11.25">
      <c r="B315" s="190"/>
      <c r="D315" s="159" t="s">
        <v>130</v>
      </c>
      <c r="E315" s="191" t="s">
        <v>1</v>
      </c>
      <c r="F315" s="192" t="s">
        <v>272</v>
      </c>
      <c r="H315" s="191" t="s">
        <v>1</v>
      </c>
      <c r="I315" s="193"/>
      <c r="L315" s="190"/>
      <c r="M315" s="194"/>
      <c r="N315" s="195"/>
      <c r="O315" s="195"/>
      <c r="P315" s="195"/>
      <c r="Q315" s="195"/>
      <c r="R315" s="195"/>
      <c r="S315" s="195"/>
      <c r="T315" s="196"/>
      <c r="AT315" s="191" t="s">
        <v>130</v>
      </c>
      <c r="AU315" s="191" t="s">
        <v>82</v>
      </c>
      <c r="AV315" s="15" t="s">
        <v>30</v>
      </c>
      <c r="AW315" s="15" t="s">
        <v>29</v>
      </c>
      <c r="AX315" s="15" t="s">
        <v>73</v>
      </c>
      <c r="AY315" s="191" t="s">
        <v>121</v>
      </c>
    </row>
    <row r="316" spans="1:65" s="13" customFormat="1" ht="11.25">
      <c r="B316" s="158"/>
      <c r="D316" s="159" t="s">
        <v>130</v>
      </c>
      <c r="E316" s="160" t="s">
        <v>1</v>
      </c>
      <c r="F316" s="161" t="s">
        <v>480</v>
      </c>
      <c r="H316" s="162">
        <v>249.97499999999999</v>
      </c>
      <c r="I316" s="163"/>
      <c r="L316" s="158"/>
      <c r="M316" s="164"/>
      <c r="N316" s="165"/>
      <c r="O316" s="165"/>
      <c r="P316" s="165"/>
      <c r="Q316" s="165"/>
      <c r="R316" s="165"/>
      <c r="S316" s="165"/>
      <c r="T316" s="166"/>
      <c r="AT316" s="160" t="s">
        <v>130</v>
      </c>
      <c r="AU316" s="160" t="s">
        <v>82</v>
      </c>
      <c r="AV316" s="13" t="s">
        <v>82</v>
      </c>
      <c r="AW316" s="13" t="s">
        <v>29</v>
      </c>
      <c r="AX316" s="13" t="s">
        <v>73</v>
      </c>
      <c r="AY316" s="160" t="s">
        <v>121</v>
      </c>
    </row>
    <row r="317" spans="1:65" s="14" customFormat="1" ht="11.25">
      <c r="B317" s="167"/>
      <c r="D317" s="159" t="s">
        <v>130</v>
      </c>
      <c r="E317" s="168" t="s">
        <v>1</v>
      </c>
      <c r="F317" s="169" t="s">
        <v>132</v>
      </c>
      <c r="H317" s="170">
        <v>249.97499999999999</v>
      </c>
      <c r="I317" s="171"/>
      <c r="L317" s="167"/>
      <c r="M317" s="172"/>
      <c r="N317" s="173"/>
      <c r="O317" s="173"/>
      <c r="P317" s="173"/>
      <c r="Q317" s="173"/>
      <c r="R317" s="173"/>
      <c r="S317" s="173"/>
      <c r="T317" s="174"/>
      <c r="AT317" s="168" t="s">
        <v>130</v>
      </c>
      <c r="AU317" s="168" t="s">
        <v>82</v>
      </c>
      <c r="AV317" s="14" t="s">
        <v>128</v>
      </c>
      <c r="AW317" s="14" t="s">
        <v>29</v>
      </c>
      <c r="AX317" s="14" t="s">
        <v>30</v>
      </c>
      <c r="AY317" s="168" t="s">
        <v>121</v>
      </c>
    </row>
    <row r="318" spans="1:65" s="2" customFormat="1" ht="16.5" customHeight="1">
      <c r="A318" s="33"/>
      <c r="B318" s="144"/>
      <c r="C318" s="145" t="s">
        <v>481</v>
      </c>
      <c r="D318" s="145" t="s">
        <v>124</v>
      </c>
      <c r="E318" s="146" t="s">
        <v>482</v>
      </c>
      <c r="F318" s="147" t="s">
        <v>483</v>
      </c>
      <c r="G318" s="148" t="s">
        <v>127</v>
      </c>
      <c r="H318" s="149">
        <v>61</v>
      </c>
      <c r="I318" s="150"/>
      <c r="J318" s="151">
        <f>ROUND(I318*H318,2)</f>
        <v>0</v>
      </c>
      <c r="K318" s="147" t="s">
        <v>1</v>
      </c>
      <c r="L318" s="34"/>
      <c r="M318" s="152" t="s">
        <v>1</v>
      </c>
      <c r="N318" s="153" t="s">
        <v>38</v>
      </c>
      <c r="O318" s="59"/>
      <c r="P318" s="154">
        <f>O318*H318</f>
        <v>0</v>
      </c>
      <c r="Q318" s="154">
        <v>0</v>
      </c>
      <c r="R318" s="154">
        <f>Q318*H318</f>
        <v>0</v>
      </c>
      <c r="S318" s="154">
        <v>0</v>
      </c>
      <c r="T318" s="155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56" t="s">
        <v>128</v>
      </c>
      <c r="AT318" s="156" t="s">
        <v>124</v>
      </c>
      <c r="AU318" s="156" t="s">
        <v>82</v>
      </c>
      <c r="AY318" s="18" t="s">
        <v>121</v>
      </c>
      <c r="BE318" s="157">
        <f>IF(N318="základní",J318,0)</f>
        <v>0</v>
      </c>
      <c r="BF318" s="157">
        <f>IF(N318="snížená",J318,0)</f>
        <v>0</v>
      </c>
      <c r="BG318" s="157">
        <f>IF(N318="zákl. přenesená",J318,0)</f>
        <v>0</v>
      </c>
      <c r="BH318" s="157">
        <f>IF(N318="sníž. přenesená",J318,0)</f>
        <v>0</v>
      </c>
      <c r="BI318" s="157">
        <f>IF(N318="nulová",J318,0)</f>
        <v>0</v>
      </c>
      <c r="BJ318" s="18" t="s">
        <v>30</v>
      </c>
      <c r="BK318" s="157">
        <f>ROUND(I318*H318,2)</f>
        <v>0</v>
      </c>
      <c r="BL318" s="18" t="s">
        <v>128</v>
      </c>
      <c r="BM318" s="156" t="s">
        <v>484</v>
      </c>
    </row>
    <row r="319" spans="1:65" s="15" customFormat="1" ht="11.25">
      <c r="B319" s="190"/>
      <c r="D319" s="159" t="s">
        <v>130</v>
      </c>
      <c r="E319" s="191" t="s">
        <v>1</v>
      </c>
      <c r="F319" s="192" t="s">
        <v>485</v>
      </c>
      <c r="H319" s="191" t="s">
        <v>1</v>
      </c>
      <c r="I319" s="193"/>
      <c r="L319" s="190"/>
      <c r="M319" s="194"/>
      <c r="N319" s="195"/>
      <c r="O319" s="195"/>
      <c r="P319" s="195"/>
      <c r="Q319" s="195"/>
      <c r="R319" s="195"/>
      <c r="S319" s="195"/>
      <c r="T319" s="196"/>
      <c r="AT319" s="191" t="s">
        <v>130</v>
      </c>
      <c r="AU319" s="191" t="s">
        <v>82</v>
      </c>
      <c r="AV319" s="15" t="s">
        <v>30</v>
      </c>
      <c r="AW319" s="15" t="s">
        <v>29</v>
      </c>
      <c r="AX319" s="15" t="s">
        <v>73</v>
      </c>
      <c r="AY319" s="191" t="s">
        <v>121</v>
      </c>
    </row>
    <row r="320" spans="1:65" s="13" customFormat="1" ht="11.25">
      <c r="B320" s="158"/>
      <c r="D320" s="159" t="s">
        <v>130</v>
      </c>
      <c r="E320" s="160" t="s">
        <v>1</v>
      </c>
      <c r="F320" s="161" t="s">
        <v>330</v>
      </c>
      <c r="H320" s="162">
        <v>23</v>
      </c>
      <c r="I320" s="163"/>
      <c r="L320" s="158"/>
      <c r="M320" s="164"/>
      <c r="N320" s="165"/>
      <c r="O320" s="165"/>
      <c r="P320" s="165"/>
      <c r="Q320" s="165"/>
      <c r="R320" s="165"/>
      <c r="S320" s="165"/>
      <c r="T320" s="166"/>
      <c r="AT320" s="160" t="s">
        <v>130</v>
      </c>
      <c r="AU320" s="160" t="s">
        <v>82</v>
      </c>
      <c r="AV320" s="13" t="s">
        <v>82</v>
      </c>
      <c r="AW320" s="13" t="s">
        <v>29</v>
      </c>
      <c r="AX320" s="13" t="s">
        <v>73</v>
      </c>
      <c r="AY320" s="160" t="s">
        <v>121</v>
      </c>
    </row>
    <row r="321" spans="1:65" s="15" customFormat="1" ht="11.25">
      <c r="B321" s="190"/>
      <c r="D321" s="159" t="s">
        <v>130</v>
      </c>
      <c r="E321" s="191" t="s">
        <v>1</v>
      </c>
      <c r="F321" s="192" t="s">
        <v>486</v>
      </c>
      <c r="H321" s="191" t="s">
        <v>1</v>
      </c>
      <c r="I321" s="193"/>
      <c r="L321" s="190"/>
      <c r="M321" s="194"/>
      <c r="N321" s="195"/>
      <c r="O321" s="195"/>
      <c r="P321" s="195"/>
      <c r="Q321" s="195"/>
      <c r="R321" s="195"/>
      <c r="S321" s="195"/>
      <c r="T321" s="196"/>
      <c r="AT321" s="191" t="s">
        <v>130</v>
      </c>
      <c r="AU321" s="191" t="s">
        <v>82</v>
      </c>
      <c r="AV321" s="15" t="s">
        <v>30</v>
      </c>
      <c r="AW321" s="15" t="s">
        <v>29</v>
      </c>
      <c r="AX321" s="15" t="s">
        <v>73</v>
      </c>
      <c r="AY321" s="191" t="s">
        <v>121</v>
      </c>
    </row>
    <row r="322" spans="1:65" s="13" customFormat="1" ht="11.25">
      <c r="B322" s="158"/>
      <c r="D322" s="159" t="s">
        <v>130</v>
      </c>
      <c r="E322" s="160" t="s">
        <v>1</v>
      </c>
      <c r="F322" s="161" t="s">
        <v>417</v>
      </c>
      <c r="H322" s="162">
        <v>38</v>
      </c>
      <c r="I322" s="163"/>
      <c r="L322" s="158"/>
      <c r="M322" s="164"/>
      <c r="N322" s="165"/>
      <c r="O322" s="165"/>
      <c r="P322" s="165"/>
      <c r="Q322" s="165"/>
      <c r="R322" s="165"/>
      <c r="S322" s="165"/>
      <c r="T322" s="166"/>
      <c r="AT322" s="160" t="s">
        <v>130</v>
      </c>
      <c r="AU322" s="160" t="s">
        <v>82</v>
      </c>
      <c r="AV322" s="13" t="s">
        <v>82</v>
      </c>
      <c r="AW322" s="13" t="s">
        <v>29</v>
      </c>
      <c r="AX322" s="13" t="s">
        <v>73</v>
      </c>
      <c r="AY322" s="160" t="s">
        <v>121</v>
      </c>
    </row>
    <row r="323" spans="1:65" s="14" customFormat="1" ht="11.25">
      <c r="B323" s="167"/>
      <c r="D323" s="159" t="s">
        <v>130</v>
      </c>
      <c r="E323" s="168" t="s">
        <v>1</v>
      </c>
      <c r="F323" s="169" t="s">
        <v>132</v>
      </c>
      <c r="H323" s="170">
        <v>61</v>
      </c>
      <c r="I323" s="171"/>
      <c r="L323" s="167"/>
      <c r="M323" s="172"/>
      <c r="N323" s="173"/>
      <c r="O323" s="173"/>
      <c r="P323" s="173"/>
      <c r="Q323" s="173"/>
      <c r="R323" s="173"/>
      <c r="S323" s="173"/>
      <c r="T323" s="174"/>
      <c r="AT323" s="168" t="s">
        <v>130</v>
      </c>
      <c r="AU323" s="168" t="s">
        <v>82</v>
      </c>
      <c r="AV323" s="14" t="s">
        <v>128</v>
      </c>
      <c r="AW323" s="14" t="s">
        <v>29</v>
      </c>
      <c r="AX323" s="14" t="s">
        <v>30</v>
      </c>
      <c r="AY323" s="168" t="s">
        <v>121</v>
      </c>
    </row>
    <row r="324" spans="1:65" s="2" customFormat="1" ht="16.5" customHeight="1">
      <c r="A324" s="33"/>
      <c r="B324" s="144"/>
      <c r="C324" s="175" t="s">
        <v>487</v>
      </c>
      <c r="D324" s="175" t="s">
        <v>141</v>
      </c>
      <c r="E324" s="176" t="s">
        <v>488</v>
      </c>
      <c r="F324" s="177" t="s">
        <v>489</v>
      </c>
      <c r="G324" s="178" t="s">
        <v>127</v>
      </c>
      <c r="H324" s="179">
        <v>61.61</v>
      </c>
      <c r="I324" s="180"/>
      <c r="J324" s="181">
        <f>ROUND(I324*H324,2)</f>
        <v>0</v>
      </c>
      <c r="K324" s="177" t="s">
        <v>1</v>
      </c>
      <c r="L324" s="182"/>
      <c r="M324" s="183" t="s">
        <v>1</v>
      </c>
      <c r="N324" s="184" t="s">
        <v>38</v>
      </c>
      <c r="O324" s="59"/>
      <c r="P324" s="154">
        <f>O324*H324</f>
        <v>0</v>
      </c>
      <c r="Q324" s="154">
        <v>5.9999999999999995E-4</v>
      </c>
      <c r="R324" s="154">
        <f>Q324*H324</f>
        <v>3.6965999999999999E-2</v>
      </c>
      <c r="S324" s="154">
        <v>0</v>
      </c>
      <c r="T324" s="155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56" t="s">
        <v>122</v>
      </c>
      <c r="AT324" s="156" t="s">
        <v>141</v>
      </c>
      <c r="AU324" s="156" t="s">
        <v>82</v>
      </c>
      <c r="AY324" s="18" t="s">
        <v>121</v>
      </c>
      <c r="BE324" s="157">
        <f>IF(N324="základní",J324,0)</f>
        <v>0</v>
      </c>
      <c r="BF324" s="157">
        <f>IF(N324="snížená",J324,0)</f>
        <v>0</v>
      </c>
      <c r="BG324" s="157">
        <f>IF(N324="zákl. přenesená",J324,0)</f>
        <v>0</v>
      </c>
      <c r="BH324" s="157">
        <f>IF(N324="sníž. přenesená",J324,0)</f>
        <v>0</v>
      </c>
      <c r="BI324" s="157">
        <f>IF(N324="nulová",J324,0)</f>
        <v>0</v>
      </c>
      <c r="BJ324" s="18" t="s">
        <v>30</v>
      </c>
      <c r="BK324" s="157">
        <f>ROUND(I324*H324,2)</f>
        <v>0</v>
      </c>
      <c r="BL324" s="18" t="s">
        <v>128</v>
      </c>
      <c r="BM324" s="156" t="s">
        <v>490</v>
      </c>
    </row>
    <row r="325" spans="1:65" s="13" customFormat="1" ht="11.25">
      <c r="B325" s="158"/>
      <c r="D325" s="159" t="s">
        <v>130</v>
      </c>
      <c r="E325" s="160" t="s">
        <v>1</v>
      </c>
      <c r="F325" s="161" t="s">
        <v>491</v>
      </c>
      <c r="H325" s="162">
        <v>61.61</v>
      </c>
      <c r="I325" s="163"/>
      <c r="L325" s="158"/>
      <c r="M325" s="164"/>
      <c r="N325" s="165"/>
      <c r="O325" s="165"/>
      <c r="P325" s="165"/>
      <c r="Q325" s="165"/>
      <c r="R325" s="165"/>
      <c r="S325" s="165"/>
      <c r="T325" s="166"/>
      <c r="AT325" s="160" t="s">
        <v>130</v>
      </c>
      <c r="AU325" s="160" t="s">
        <v>82</v>
      </c>
      <c r="AV325" s="13" t="s">
        <v>82</v>
      </c>
      <c r="AW325" s="13" t="s">
        <v>29</v>
      </c>
      <c r="AX325" s="13" t="s">
        <v>73</v>
      </c>
      <c r="AY325" s="160" t="s">
        <v>121</v>
      </c>
    </row>
    <row r="326" spans="1:65" s="14" customFormat="1" ht="11.25">
      <c r="B326" s="167"/>
      <c r="D326" s="159" t="s">
        <v>130</v>
      </c>
      <c r="E326" s="168" t="s">
        <v>1</v>
      </c>
      <c r="F326" s="169" t="s">
        <v>132</v>
      </c>
      <c r="H326" s="170">
        <v>61.61</v>
      </c>
      <c r="I326" s="171"/>
      <c r="L326" s="167"/>
      <c r="M326" s="172"/>
      <c r="N326" s="173"/>
      <c r="O326" s="173"/>
      <c r="P326" s="173"/>
      <c r="Q326" s="173"/>
      <c r="R326" s="173"/>
      <c r="S326" s="173"/>
      <c r="T326" s="174"/>
      <c r="AT326" s="168" t="s">
        <v>130</v>
      </c>
      <c r="AU326" s="168" t="s">
        <v>82</v>
      </c>
      <c r="AV326" s="14" t="s">
        <v>128</v>
      </c>
      <c r="AW326" s="14" t="s">
        <v>29</v>
      </c>
      <c r="AX326" s="14" t="s">
        <v>30</v>
      </c>
      <c r="AY326" s="168" t="s">
        <v>121</v>
      </c>
    </row>
    <row r="327" spans="1:65" s="2" customFormat="1" ht="16.5" customHeight="1">
      <c r="A327" s="33"/>
      <c r="B327" s="144"/>
      <c r="C327" s="175" t="s">
        <v>492</v>
      </c>
      <c r="D327" s="175" t="s">
        <v>141</v>
      </c>
      <c r="E327" s="176" t="s">
        <v>493</v>
      </c>
      <c r="F327" s="177" t="s">
        <v>494</v>
      </c>
      <c r="G327" s="178" t="s">
        <v>127</v>
      </c>
      <c r="H327" s="179">
        <v>61.61</v>
      </c>
      <c r="I327" s="180"/>
      <c r="J327" s="181">
        <f>ROUND(I327*H327,2)</f>
        <v>0</v>
      </c>
      <c r="K327" s="177" t="s">
        <v>1</v>
      </c>
      <c r="L327" s="182"/>
      <c r="M327" s="183" t="s">
        <v>1</v>
      </c>
      <c r="N327" s="184" t="s">
        <v>38</v>
      </c>
      <c r="O327" s="59"/>
      <c r="P327" s="154">
        <f>O327*H327</f>
        <v>0</v>
      </c>
      <c r="Q327" s="154">
        <v>1E-4</v>
      </c>
      <c r="R327" s="154">
        <f>Q327*H327</f>
        <v>6.1609999999999998E-3</v>
      </c>
      <c r="S327" s="154">
        <v>0</v>
      </c>
      <c r="T327" s="155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56" t="s">
        <v>122</v>
      </c>
      <c r="AT327" s="156" t="s">
        <v>141</v>
      </c>
      <c r="AU327" s="156" t="s">
        <v>82</v>
      </c>
      <c r="AY327" s="18" t="s">
        <v>121</v>
      </c>
      <c r="BE327" s="157">
        <f>IF(N327="základní",J327,0)</f>
        <v>0</v>
      </c>
      <c r="BF327" s="157">
        <f>IF(N327="snížená",J327,0)</f>
        <v>0</v>
      </c>
      <c r="BG327" s="157">
        <f>IF(N327="zákl. přenesená",J327,0)</f>
        <v>0</v>
      </c>
      <c r="BH327" s="157">
        <f>IF(N327="sníž. přenesená",J327,0)</f>
        <v>0</v>
      </c>
      <c r="BI327" s="157">
        <f>IF(N327="nulová",J327,0)</f>
        <v>0</v>
      </c>
      <c r="BJ327" s="18" t="s">
        <v>30</v>
      </c>
      <c r="BK327" s="157">
        <f>ROUND(I327*H327,2)</f>
        <v>0</v>
      </c>
      <c r="BL327" s="18" t="s">
        <v>128</v>
      </c>
      <c r="BM327" s="156" t="s">
        <v>495</v>
      </c>
    </row>
    <row r="328" spans="1:65" s="13" customFormat="1" ht="11.25">
      <c r="B328" s="158"/>
      <c r="D328" s="159" t="s">
        <v>130</v>
      </c>
      <c r="E328" s="160" t="s">
        <v>1</v>
      </c>
      <c r="F328" s="161" t="s">
        <v>491</v>
      </c>
      <c r="H328" s="162">
        <v>61.61</v>
      </c>
      <c r="I328" s="163"/>
      <c r="L328" s="158"/>
      <c r="M328" s="164"/>
      <c r="N328" s="165"/>
      <c r="O328" s="165"/>
      <c r="P328" s="165"/>
      <c r="Q328" s="165"/>
      <c r="R328" s="165"/>
      <c r="S328" s="165"/>
      <c r="T328" s="166"/>
      <c r="AT328" s="160" t="s">
        <v>130</v>
      </c>
      <c r="AU328" s="160" t="s">
        <v>82</v>
      </c>
      <c r="AV328" s="13" t="s">
        <v>82</v>
      </c>
      <c r="AW328" s="13" t="s">
        <v>29</v>
      </c>
      <c r="AX328" s="13" t="s">
        <v>73</v>
      </c>
      <c r="AY328" s="160" t="s">
        <v>121</v>
      </c>
    </row>
    <row r="329" spans="1:65" s="14" customFormat="1" ht="11.25">
      <c r="B329" s="167"/>
      <c r="D329" s="159" t="s">
        <v>130</v>
      </c>
      <c r="E329" s="168" t="s">
        <v>1</v>
      </c>
      <c r="F329" s="169" t="s">
        <v>132</v>
      </c>
      <c r="H329" s="170">
        <v>61.61</v>
      </c>
      <c r="I329" s="171"/>
      <c r="L329" s="167"/>
      <c r="M329" s="172"/>
      <c r="N329" s="173"/>
      <c r="O329" s="173"/>
      <c r="P329" s="173"/>
      <c r="Q329" s="173"/>
      <c r="R329" s="173"/>
      <c r="S329" s="173"/>
      <c r="T329" s="174"/>
      <c r="AT329" s="168" t="s">
        <v>130</v>
      </c>
      <c r="AU329" s="168" t="s">
        <v>82</v>
      </c>
      <c r="AV329" s="14" t="s">
        <v>128</v>
      </c>
      <c r="AW329" s="14" t="s">
        <v>29</v>
      </c>
      <c r="AX329" s="14" t="s">
        <v>30</v>
      </c>
      <c r="AY329" s="168" t="s">
        <v>121</v>
      </c>
    </row>
    <row r="330" spans="1:65" s="2" customFormat="1" ht="16.5" customHeight="1">
      <c r="A330" s="33"/>
      <c r="B330" s="144"/>
      <c r="C330" s="145" t="s">
        <v>496</v>
      </c>
      <c r="D330" s="145" t="s">
        <v>124</v>
      </c>
      <c r="E330" s="146" t="s">
        <v>497</v>
      </c>
      <c r="F330" s="147" t="s">
        <v>498</v>
      </c>
      <c r="G330" s="148" t="s">
        <v>127</v>
      </c>
      <c r="H330" s="149">
        <v>1</v>
      </c>
      <c r="I330" s="150"/>
      <c r="J330" s="151">
        <f>ROUND(I330*H330,2)</f>
        <v>0</v>
      </c>
      <c r="K330" s="147" t="s">
        <v>135</v>
      </c>
      <c r="L330" s="34"/>
      <c r="M330" s="152" t="s">
        <v>1</v>
      </c>
      <c r="N330" s="153" t="s">
        <v>38</v>
      </c>
      <c r="O330" s="59"/>
      <c r="P330" s="154">
        <f>O330*H330</f>
        <v>0</v>
      </c>
      <c r="Q330" s="154">
        <v>1.67E-3</v>
      </c>
      <c r="R330" s="154">
        <f>Q330*H330</f>
        <v>1.67E-3</v>
      </c>
      <c r="S330" s="154">
        <v>0</v>
      </c>
      <c r="T330" s="155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56" t="s">
        <v>128</v>
      </c>
      <c r="AT330" s="156" t="s">
        <v>124</v>
      </c>
      <c r="AU330" s="156" t="s">
        <v>82</v>
      </c>
      <c r="AY330" s="18" t="s">
        <v>121</v>
      </c>
      <c r="BE330" s="157">
        <f>IF(N330="základní",J330,0)</f>
        <v>0</v>
      </c>
      <c r="BF330" s="157">
        <f>IF(N330="snížená",J330,0)</f>
        <v>0</v>
      </c>
      <c r="BG330" s="157">
        <f>IF(N330="zákl. přenesená",J330,0)</f>
        <v>0</v>
      </c>
      <c r="BH330" s="157">
        <f>IF(N330="sníž. přenesená",J330,0)</f>
        <v>0</v>
      </c>
      <c r="BI330" s="157">
        <f>IF(N330="nulová",J330,0)</f>
        <v>0</v>
      </c>
      <c r="BJ330" s="18" t="s">
        <v>30</v>
      </c>
      <c r="BK330" s="157">
        <f>ROUND(I330*H330,2)</f>
        <v>0</v>
      </c>
      <c r="BL330" s="18" t="s">
        <v>128</v>
      </c>
      <c r="BM330" s="156" t="s">
        <v>499</v>
      </c>
    </row>
    <row r="331" spans="1:65" s="13" customFormat="1" ht="11.25">
      <c r="B331" s="158"/>
      <c r="D331" s="159" t="s">
        <v>130</v>
      </c>
      <c r="E331" s="160" t="s">
        <v>1</v>
      </c>
      <c r="F331" s="161" t="s">
        <v>30</v>
      </c>
      <c r="H331" s="162">
        <v>1</v>
      </c>
      <c r="I331" s="163"/>
      <c r="L331" s="158"/>
      <c r="M331" s="164"/>
      <c r="N331" s="165"/>
      <c r="O331" s="165"/>
      <c r="P331" s="165"/>
      <c r="Q331" s="165"/>
      <c r="R331" s="165"/>
      <c r="S331" s="165"/>
      <c r="T331" s="166"/>
      <c r="AT331" s="160" t="s">
        <v>130</v>
      </c>
      <c r="AU331" s="160" t="s">
        <v>82</v>
      </c>
      <c r="AV331" s="13" t="s">
        <v>82</v>
      </c>
      <c r="AW331" s="13" t="s">
        <v>29</v>
      </c>
      <c r="AX331" s="13" t="s">
        <v>30</v>
      </c>
      <c r="AY331" s="160" t="s">
        <v>121</v>
      </c>
    </row>
    <row r="332" spans="1:65" s="2" customFormat="1" ht="16.5" customHeight="1">
      <c r="A332" s="33"/>
      <c r="B332" s="144"/>
      <c r="C332" s="175" t="s">
        <v>500</v>
      </c>
      <c r="D332" s="175" t="s">
        <v>141</v>
      </c>
      <c r="E332" s="176" t="s">
        <v>501</v>
      </c>
      <c r="F332" s="177" t="s">
        <v>502</v>
      </c>
      <c r="G332" s="178" t="s">
        <v>127</v>
      </c>
      <c r="H332" s="179">
        <v>1.01</v>
      </c>
      <c r="I332" s="180"/>
      <c r="J332" s="181">
        <f>ROUND(I332*H332,2)</f>
        <v>0</v>
      </c>
      <c r="K332" s="177" t="s">
        <v>1</v>
      </c>
      <c r="L332" s="182"/>
      <c r="M332" s="183" t="s">
        <v>1</v>
      </c>
      <c r="N332" s="184" t="s">
        <v>38</v>
      </c>
      <c r="O332" s="59"/>
      <c r="P332" s="154">
        <f>O332*H332</f>
        <v>0</v>
      </c>
      <c r="Q332" s="154">
        <v>1.09E-2</v>
      </c>
      <c r="R332" s="154">
        <f>Q332*H332</f>
        <v>1.1009E-2</v>
      </c>
      <c r="S332" s="154">
        <v>0</v>
      </c>
      <c r="T332" s="155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6" t="s">
        <v>122</v>
      </c>
      <c r="AT332" s="156" t="s">
        <v>141</v>
      </c>
      <c r="AU332" s="156" t="s">
        <v>82</v>
      </c>
      <c r="AY332" s="18" t="s">
        <v>121</v>
      </c>
      <c r="BE332" s="157">
        <f>IF(N332="základní",J332,0)</f>
        <v>0</v>
      </c>
      <c r="BF332" s="157">
        <f>IF(N332="snížená",J332,0)</f>
        <v>0</v>
      </c>
      <c r="BG332" s="157">
        <f>IF(N332="zákl. přenesená",J332,0)</f>
        <v>0</v>
      </c>
      <c r="BH332" s="157">
        <f>IF(N332="sníž. přenesená",J332,0)</f>
        <v>0</v>
      </c>
      <c r="BI332" s="157">
        <f>IF(N332="nulová",J332,0)</f>
        <v>0</v>
      </c>
      <c r="BJ332" s="18" t="s">
        <v>30</v>
      </c>
      <c r="BK332" s="157">
        <f>ROUND(I332*H332,2)</f>
        <v>0</v>
      </c>
      <c r="BL332" s="18" t="s">
        <v>128</v>
      </c>
      <c r="BM332" s="156" t="s">
        <v>503</v>
      </c>
    </row>
    <row r="333" spans="1:65" s="13" customFormat="1" ht="11.25">
      <c r="B333" s="158"/>
      <c r="D333" s="159" t="s">
        <v>130</v>
      </c>
      <c r="E333" s="160" t="s">
        <v>1</v>
      </c>
      <c r="F333" s="161" t="s">
        <v>175</v>
      </c>
      <c r="H333" s="162">
        <v>1.01</v>
      </c>
      <c r="I333" s="163"/>
      <c r="L333" s="158"/>
      <c r="M333" s="164"/>
      <c r="N333" s="165"/>
      <c r="O333" s="165"/>
      <c r="P333" s="165"/>
      <c r="Q333" s="165"/>
      <c r="R333" s="165"/>
      <c r="S333" s="165"/>
      <c r="T333" s="166"/>
      <c r="AT333" s="160" t="s">
        <v>130</v>
      </c>
      <c r="AU333" s="160" t="s">
        <v>82</v>
      </c>
      <c r="AV333" s="13" t="s">
        <v>82</v>
      </c>
      <c r="AW333" s="13" t="s">
        <v>29</v>
      </c>
      <c r="AX333" s="13" t="s">
        <v>73</v>
      </c>
      <c r="AY333" s="160" t="s">
        <v>121</v>
      </c>
    </row>
    <row r="334" spans="1:65" s="14" customFormat="1" ht="11.25">
      <c r="B334" s="167"/>
      <c r="D334" s="159" t="s">
        <v>130</v>
      </c>
      <c r="E334" s="168" t="s">
        <v>1</v>
      </c>
      <c r="F334" s="169" t="s">
        <v>132</v>
      </c>
      <c r="H334" s="170">
        <v>1.01</v>
      </c>
      <c r="I334" s="171"/>
      <c r="L334" s="167"/>
      <c r="M334" s="172"/>
      <c r="N334" s="173"/>
      <c r="O334" s="173"/>
      <c r="P334" s="173"/>
      <c r="Q334" s="173"/>
      <c r="R334" s="173"/>
      <c r="S334" s="173"/>
      <c r="T334" s="174"/>
      <c r="AT334" s="168" t="s">
        <v>130</v>
      </c>
      <c r="AU334" s="168" t="s">
        <v>82</v>
      </c>
      <c r="AV334" s="14" t="s">
        <v>128</v>
      </c>
      <c r="AW334" s="14" t="s">
        <v>29</v>
      </c>
      <c r="AX334" s="14" t="s">
        <v>30</v>
      </c>
      <c r="AY334" s="168" t="s">
        <v>121</v>
      </c>
    </row>
    <row r="335" spans="1:65" s="2" customFormat="1" ht="16.5" customHeight="1">
      <c r="A335" s="33"/>
      <c r="B335" s="144"/>
      <c r="C335" s="145" t="s">
        <v>504</v>
      </c>
      <c r="D335" s="145" t="s">
        <v>124</v>
      </c>
      <c r="E335" s="146" t="s">
        <v>505</v>
      </c>
      <c r="F335" s="147" t="s">
        <v>506</v>
      </c>
      <c r="G335" s="148" t="s">
        <v>127</v>
      </c>
      <c r="H335" s="149">
        <v>4</v>
      </c>
      <c r="I335" s="150"/>
      <c r="J335" s="151">
        <f>ROUND(I335*H335,2)</f>
        <v>0</v>
      </c>
      <c r="K335" s="147" t="s">
        <v>135</v>
      </c>
      <c r="L335" s="34"/>
      <c r="M335" s="152" t="s">
        <v>1</v>
      </c>
      <c r="N335" s="153" t="s">
        <v>38</v>
      </c>
      <c r="O335" s="59"/>
      <c r="P335" s="154">
        <f>O335*H335</f>
        <v>0</v>
      </c>
      <c r="Q335" s="154">
        <v>2.8700000000000002E-3</v>
      </c>
      <c r="R335" s="154">
        <f>Q335*H335</f>
        <v>1.1480000000000001E-2</v>
      </c>
      <c r="S335" s="154">
        <v>0</v>
      </c>
      <c r="T335" s="155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56" t="s">
        <v>128</v>
      </c>
      <c r="AT335" s="156" t="s">
        <v>124</v>
      </c>
      <c r="AU335" s="156" t="s">
        <v>82</v>
      </c>
      <c r="AY335" s="18" t="s">
        <v>121</v>
      </c>
      <c r="BE335" s="157">
        <f>IF(N335="základní",J335,0)</f>
        <v>0</v>
      </c>
      <c r="BF335" s="157">
        <f>IF(N335="snížená",J335,0)</f>
        <v>0</v>
      </c>
      <c r="BG335" s="157">
        <f>IF(N335="zákl. přenesená",J335,0)</f>
        <v>0</v>
      </c>
      <c r="BH335" s="157">
        <f>IF(N335="sníž. přenesená",J335,0)</f>
        <v>0</v>
      </c>
      <c r="BI335" s="157">
        <f>IF(N335="nulová",J335,0)</f>
        <v>0</v>
      </c>
      <c r="BJ335" s="18" t="s">
        <v>30</v>
      </c>
      <c r="BK335" s="157">
        <f>ROUND(I335*H335,2)</f>
        <v>0</v>
      </c>
      <c r="BL335" s="18" t="s">
        <v>128</v>
      </c>
      <c r="BM335" s="156" t="s">
        <v>507</v>
      </c>
    </row>
    <row r="336" spans="1:65" s="13" customFormat="1" ht="11.25">
      <c r="B336" s="158"/>
      <c r="D336" s="159" t="s">
        <v>130</v>
      </c>
      <c r="E336" s="160" t="s">
        <v>1</v>
      </c>
      <c r="F336" s="161" t="s">
        <v>508</v>
      </c>
      <c r="H336" s="162">
        <v>4</v>
      </c>
      <c r="I336" s="163"/>
      <c r="L336" s="158"/>
      <c r="M336" s="164"/>
      <c r="N336" s="165"/>
      <c r="O336" s="165"/>
      <c r="P336" s="165"/>
      <c r="Q336" s="165"/>
      <c r="R336" s="165"/>
      <c r="S336" s="165"/>
      <c r="T336" s="166"/>
      <c r="AT336" s="160" t="s">
        <v>130</v>
      </c>
      <c r="AU336" s="160" t="s">
        <v>82</v>
      </c>
      <c r="AV336" s="13" t="s">
        <v>82</v>
      </c>
      <c r="AW336" s="13" t="s">
        <v>29</v>
      </c>
      <c r="AX336" s="13" t="s">
        <v>73</v>
      </c>
      <c r="AY336" s="160" t="s">
        <v>121</v>
      </c>
    </row>
    <row r="337" spans="1:65" s="14" customFormat="1" ht="11.25">
      <c r="B337" s="167"/>
      <c r="D337" s="159" t="s">
        <v>130</v>
      </c>
      <c r="E337" s="168" t="s">
        <v>1</v>
      </c>
      <c r="F337" s="169" t="s">
        <v>132</v>
      </c>
      <c r="H337" s="170">
        <v>4</v>
      </c>
      <c r="I337" s="171"/>
      <c r="L337" s="167"/>
      <c r="M337" s="172"/>
      <c r="N337" s="173"/>
      <c r="O337" s="173"/>
      <c r="P337" s="173"/>
      <c r="Q337" s="173"/>
      <c r="R337" s="173"/>
      <c r="S337" s="173"/>
      <c r="T337" s="174"/>
      <c r="AT337" s="168" t="s">
        <v>130</v>
      </c>
      <c r="AU337" s="168" t="s">
        <v>82</v>
      </c>
      <c r="AV337" s="14" t="s">
        <v>128</v>
      </c>
      <c r="AW337" s="14" t="s">
        <v>29</v>
      </c>
      <c r="AX337" s="14" t="s">
        <v>30</v>
      </c>
      <c r="AY337" s="168" t="s">
        <v>121</v>
      </c>
    </row>
    <row r="338" spans="1:65" s="2" customFormat="1" ht="16.5" customHeight="1">
      <c r="A338" s="33"/>
      <c r="B338" s="144"/>
      <c r="C338" s="175" t="s">
        <v>509</v>
      </c>
      <c r="D338" s="175" t="s">
        <v>141</v>
      </c>
      <c r="E338" s="176" t="s">
        <v>510</v>
      </c>
      <c r="F338" s="177" t="s">
        <v>511</v>
      </c>
      <c r="G338" s="178" t="s">
        <v>127</v>
      </c>
      <c r="H338" s="179">
        <v>2.02</v>
      </c>
      <c r="I338" s="180"/>
      <c r="J338" s="181">
        <f>ROUND(I338*H338,2)</f>
        <v>0</v>
      </c>
      <c r="K338" s="177" t="s">
        <v>1</v>
      </c>
      <c r="L338" s="182"/>
      <c r="M338" s="183" t="s">
        <v>1</v>
      </c>
      <c r="N338" s="184" t="s">
        <v>38</v>
      </c>
      <c r="O338" s="59"/>
      <c r="P338" s="154">
        <f>O338*H338</f>
        <v>0</v>
      </c>
      <c r="Q338" s="154">
        <v>2.3E-2</v>
      </c>
      <c r="R338" s="154">
        <f>Q338*H338</f>
        <v>4.6460000000000001E-2</v>
      </c>
      <c r="S338" s="154">
        <v>0</v>
      </c>
      <c r="T338" s="155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56" t="s">
        <v>122</v>
      </c>
      <c r="AT338" s="156" t="s">
        <v>141</v>
      </c>
      <c r="AU338" s="156" t="s">
        <v>82</v>
      </c>
      <c r="AY338" s="18" t="s">
        <v>121</v>
      </c>
      <c r="BE338" s="157">
        <f>IF(N338="základní",J338,0)</f>
        <v>0</v>
      </c>
      <c r="BF338" s="157">
        <f>IF(N338="snížená",J338,0)</f>
        <v>0</v>
      </c>
      <c r="BG338" s="157">
        <f>IF(N338="zákl. přenesená",J338,0)</f>
        <v>0</v>
      </c>
      <c r="BH338" s="157">
        <f>IF(N338="sníž. přenesená",J338,0)</f>
        <v>0</v>
      </c>
      <c r="BI338" s="157">
        <f>IF(N338="nulová",J338,0)</f>
        <v>0</v>
      </c>
      <c r="BJ338" s="18" t="s">
        <v>30</v>
      </c>
      <c r="BK338" s="157">
        <f>ROUND(I338*H338,2)</f>
        <v>0</v>
      </c>
      <c r="BL338" s="18" t="s">
        <v>128</v>
      </c>
      <c r="BM338" s="156" t="s">
        <v>512</v>
      </c>
    </row>
    <row r="339" spans="1:65" s="13" customFormat="1" ht="11.25">
      <c r="B339" s="158"/>
      <c r="D339" s="159" t="s">
        <v>130</v>
      </c>
      <c r="E339" s="160" t="s">
        <v>1</v>
      </c>
      <c r="F339" s="161" t="s">
        <v>145</v>
      </c>
      <c r="H339" s="162">
        <v>2.02</v>
      </c>
      <c r="I339" s="163"/>
      <c r="L339" s="158"/>
      <c r="M339" s="164"/>
      <c r="N339" s="165"/>
      <c r="O339" s="165"/>
      <c r="P339" s="165"/>
      <c r="Q339" s="165"/>
      <c r="R339" s="165"/>
      <c r="S339" s="165"/>
      <c r="T339" s="166"/>
      <c r="AT339" s="160" t="s">
        <v>130</v>
      </c>
      <c r="AU339" s="160" t="s">
        <v>82</v>
      </c>
      <c r="AV339" s="13" t="s">
        <v>82</v>
      </c>
      <c r="AW339" s="13" t="s">
        <v>29</v>
      </c>
      <c r="AX339" s="13" t="s">
        <v>73</v>
      </c>
      <c r="AY339" s="160" t="s">
        <v>121</v>
      </c>
    </row>
    <row r="340" spans="1:65" s="14" customFormat="1" ht="11.25">
      <c r="B340" s="167"/>
      <c r="D340" s="159" t="s">
        <v>130</v>
      </c>
      <c r="E340" s="168" t="s">
        <v>1</v>
      </c>
      <c r="F340" s="169" t="s">
        <v>132</v>
      </c>
      <c r="H340" s="170">
        <v>2.02</v>
      </c>
      <c r="I340" s="171"/>
      <c r="L340" s="167"/>
      <c r="M340" s="172"/>
      <c r="N340" s="173"/>
      <c r="O340" s="173"/>
      <c r="P340" s="173"/>
      <c r="Q340" s="173"/>
      <c r="R340" s="173"/>
      <c r="S340" s="173"/>
      <c r="T340" s="174"/>
      <c r="AT340" s="168" t="s">
        <v>130</v>
      </c>
      <c r="AU340" s="168" t="s">
        <v>82</v>
      </c>
      <c r="AV340" s="14" t="s">
        <v>128</v>
      </c>
      <c r="AW340" s="14" t="s">
        <v>29</v>
      </c>
      <c r="AX340" s="14" t="s">
        <v>30</v>
      </c>
      <c r="AY340" s="168" t="s">
        <v>121</v>
      </c>
    </row>
    <row r="341" spans="1:65" s="2" customFormat="1" ht="16.5" customHeight="1">
      <c r="A341" s="33"/>
      <c r="B341" s="144"/>
      <c r="C341" s="175" t="s">
        <v>513</v>
      </c>
      <c r="D341" s="175" t="s">
        <v>141</v>
      </c>
      <c r="E341" s="176" t="s">
        <v>514</v>
      </c>
      <c r="F341" s="177" t="s">
        <v>515</v>
      </c>
      <c r="G341" s="178" t="s">
        <v>127</v>
      </c>
      <c r="H341" s="179">
        <v>2.02</v>
      </c>
      <c r="I341" s="180"/>
      <c r="J341" s="181">
        <f>ROUND(I341*H341,2)</f>
        <v>0</v>
      </c>
      <c r="K341" s="177" t="s">
        <v>1</v>
      </c>
      <c r="L341" s="182"/>
      <c r="M341" s="183" t="s">
        <v>1</v>
      </c>
      <c r="N341" s="184" t="s">
        <v>38</v>
      </c>
      <c r="O341" s="59"/>
      <c r="P341" s="154">
        <f>O341*H341</f>
        <v>0</v>
      </c>
      <c r="Q341" s="154">
        <v>2.0400000000000001E-2</v>
      </c>
      <c r="R341" s="154">
        <f>Q341*H341</f>
        <v>4.1208000000000002E-2</v>
      </c>
      <c r="S341" s="154">
        <v>0</v>
      </c>
      <c r="T341" s="155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56" t="s">
        <v>122</v>
      </c>
      <c r="AT341" s="156" t="s">
        <v>141</v>
      </c>
      <c r="AU341" s="156" t="s">
        <v>82</v>
      </c>
      <c r="AY341" s="18" t="s">
        <v>121</v>
      </c>
      <c r="BE341" s="157">
        <f>IF(N341="základní",J341,0)</f>
        <v>0</v>
      </c>
      <c r="BF341" s="157">
        <f>IF(N341="snížená",J341,0)</f>
        <v>0</v>
      </c>
      <c r="BG341" s="157">
        <f>IF(N341="zákl. přenesená",J341,0)</f>
        <v>0</v>
      </c>
      <c r="BH341" s="157">
        <f>IF(N341="sníž. přenesená",J341,0)</f>
        <v>0</v>
      </c>
      <c r="BI341" s="157">
        <f>IF(N341="nulová",J341,0)</f>
        <v>0</v>
      </c>
      <c r="BJ341" s="18" t="s">
        <v>30</v>
      </c>
      <c r="BK341" s="157">
        <f>ROUND(I341*H341,2)</f>
        <v>0</v>
      </c>
      <c r="BL341" s="18" t="s">
        <v>128</v>
      </c>
      <c r="BM341" s="156" t="s">
        <v>516</v>
      </c>
    </row>
    <row r="342" spans="1:65" s="13" customFormat="1" ht="11.25">
      <c r="B342" s="158"/>
      <c r="D342" s="159" t="s">
        <v>130</v>
      </c>
      <c r="E342" s="160" t="s">
        <v>1</v>
      </c>
      <c r="F342" s="161" t="s">
        <v>145</v>
      </c>
      <c r="H342" s="162">
        <v>2.02</v>
      </c>
      <c r="I342" s="163"/>
      <c r="L342" s="158"/>
      <c r="M342" s="164"/>
      <c r="N342" s="165"/>
      <c r="O342" s="165"/>
      <c r="P342" s="165"/>
      <c r="Q342" s="165"/>
      <c r="R342" s="165"/>
      <c r="S342" s="165"/>
      <c r="T342" s="166"/>
      <c r="AT342" s="160" t="s">
        <v>130</v>
      </c>
      <c r="AU342" s="160" t="s">
        <v>82</v>
      </c>
      <c r="AV342" s="13" t="s">
        <v>82</v>
      </c>
      <c r="AW342" s="13" t="s">
        <v>29</v>
      </c>
      <c r="AX342" s="13" t="s">
        <v>73</v>
      </c>
      <c r="AY342" s="160" t="s">
        <v>121</v>
      </c>
    </row>
    <row r="343" spans="1:65" s="14" customFormat="1" ht="11.25">
      <c r="B343" s="167"/>
      <c r="D343" s="159" t="s">
        <v>130</v>
      </c>
      <c r="E343" s="168" t="s">
        <v>1</v>
      </c>
      <c r="F343" s="169" t="s">
        <v>132</v>
      </c>
      <c r="H343" s="170">
        <v>2.02</v>
      </c>
      <c r="I343" s="171"/>
      <c r="L343" s="167"/>
      <c r="M343" s="172"/>
      <c r="N343" s="173"/>
      <c r="O343" s="173"/>
      <c r="P343" s="173"/>
      <c r="Q343" s="173"/>
      <c r="R343" s="173"/>
      <c r="S343" s="173"/>
      <c r="T343" s="174"/>
      <c r="AT343" s="168" t="s">
        <v>130</v>
      </c>
      <c r="AU343" s="168" t="s">
        <v>82</v>
      </c>
      <c r="AV343" s="14" t="s">
        <v>128</v>
      </c>
      <c r="AW343" s="14" t="s">
        <v>29</v>
      </c>
      <c r="AX343" s="14" t="s">
        <v>30</v>
      </c>
      <c r="AY343" s="168" t="s">
        <v>121</v>
      </c>
    </row>
    <row r="344" spans="1:65" s="2" customFormat="1" ht="16.5" customHeight="1">
      <c r="A344" s="33"/>
      <c r="B344" s="144"/>
      <c r="C344" s="145" t="s">
        <v>517</v>
      </c>
      <c r="D344" s="145" t="s">
        <v>124</v>
      </c>
      <c r="E344" s="146" t="s">
        <v>518</v>
      </c>
      <c r="F344" s="147" t="s">
        <v>519</v>
      </c>
      <c r="G344" s="148" t="s">
        <v>127</v>
      </c>
      <c r="H344" s="149">
        <v>4</v>
      </c>
      <c r="I344" s="150"/>
      <c r="J344" s="151">
        <f>ROUND(I344*H344,2)</f>
        <v>0</v>
      </c>
      <c r="K344" s="147" t="s">
        <v>135</v>
      </c>
      <c r="L344" s="34"/>
      <c r="M344" s="152" t="s">
        <v>1</v>
      </c>
      <c r="N344" s="153" t="s">
        <v>38</v>
      </c>
      <c r="O344" s="59"/>
      <c r="P344" s="154">
        <f>O344*H344</f>
        <v>0</v>
      </c>
      <c r="Q344" s="154">
        <v>0</v>
      </c>
      <c r="R344" s="154">
        <f>Q344*H344</f>
        <v>0</v>
      </c>
      <c r="S344" s="154">
        <v>0</v>
      </c>
      <c r="T344" s="155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6" t="s">
        <v>128</v>
      </c>
      <c r="AT344" s="156" t="s">
        <v>124</v>
      </c>
      <c r="AU344" s="156" t="s">
        <v>82</v>
      </c>
      <c r="AY344" s="18" t="s">
        <v>121</v>
      </c>
      <c r="BE344" s="157">
        <f>IF(N344="základní",J344,0)</f>
        <v>0</v>
      </c>
      <c r="BF344" s="157">
        <f>IF(N344="snížená",J344,0)</f>
        <v>0</v>
      </c>
      <c r="BG344" s="157">
        <f>IF(N344="zákl. přenesená",J344,0)</f>
        <v>0</v>
      </c>
      <c r="BH344" s="157">
        <f>IF(N344="sníž. přenesená",J344,0)</f>
        <v>0</v>
      </c>
      <c r="BI344" s="157">
        <f>IF(N344="nulová",J344,0)</f>
        <v>0</v>
      </c>
      <c r="BJ344" s="18" t="s">
        <v>30</v>
      </c>
      <c r="BK344" s="157">
        <f>ROUND(I344*H344,2)</f>
        <v>0</v>
      </c>
      <c r="BL344" s="18" t="s">
        <v>128</v>
      </c>
      <c r="BM344" s="156" t="s">
        <v>520</v>
      </c>
    </row>
    <row r="345" spans="1:65" s="13" customFormat="1" ht="11.25">
      <c r="B345" s="158"/>
      <c r="D345" s="159" t="s">
        <v>130</v>
      </c>
      <c r="E345" s="160" t="s">
        <v>1</v>
      </c>
      <c r="F345" s="161" t="s">
        <v>521</v>
      </c>
      <c r="H345" s="162">
        <v>4</v>
      </c>
      <c r="I345" s="163"/>
      <c r="L345" s="158"/>
      <c r="M345" s="164"/>
      <c r="N345" s="165"/>
      <c r="O345" s="165"/>
      <c r="P345" s="165"/>
      <c r="Q345" s="165"/>
      <c r="R345" s="165"/>
      <c r="S345" s="165"/>
      <c r="T345" s="166"/>
      <c r="AT345" s="160" t="s">
        <v>130</v>
      </c>
      <c r="AU345" s="160" t="s">
        <v>82</v>
      </c>
      <c r="AV345" s="13" t="s">
        <v>82</v>
      </c>
      <c r="AW345" s="13" t="s">
        <v>29</v>
      </c>
      <c r="AX345" s="13" t="s">
        <v>73</v>
      </c>
      <c r="AY345" s="160" t="s">
        <v>121</v>
      </c>
    </row>
    <row r="346" spans="1:65" s="14" customFormat="1" ht="11.25">
      <c r="B346" s="167"/>
      <c r="D346" s="159" t="s">
        <v>130</v>
      </c>
      <c r="E346" s="168" t="s">
        <v>1</v>
      </c>
      <c r="F346" s="169" t="s">
        <v>132</v>
      </c>
      <c r="H346" s="170">
        <v>4</v>
      </c>
      <c r="I346" s="171"/>
      <c r="L346" s="167"/>
      <c r="M346" s="172"/>
      <c r="N346" s="173"/>
      <c r="O346" s="173"/>
      <c r="P346" s="173"/>
      <c r="Q346" s="173"/>
      <c r="R346" s="173"/>
      <c r="S346" s="173"/>
      <c r="T346" s="174"/>
      <c r="AT346" s="168" t="s">
        <v>130</v>
      </c>
      <c r="AU346" s="168" t="s">
        <v>82</v>
      </c>
      <c r="AV346" s="14" t="s">
        <v>128</v>
      </c>
      <c r="AW346" s="14" t="s">
        <v>29</v>
      </c>
      <c r="AX346" s="14" t="s">
        <v>30</v>
      </c>
      <c r="AY346" s="168" t="s">
        <v>121</v>
      </c>
    </row>
    <row r="347" spans="1:65" s="2" customFormat="1" ht="16.5" customHeight="1">
      <c r="A347" s="33"/>
      <c r="B347" s="144"/>
      <c r="C347" s="175" t="s">
        <v>522</v>
      </c>
      <c r="D347" s="175" t="s">
        <v>141</v>
      </c>
      <c r="E347" s="176" t="s">
        <v>523</v>
      </c>
      <c r="F347" s="177" t="s">
        <v>524</v>
      </c>
      <c r="G347" s="178" t="s">
        <v>127</v>
      </c>
      <c r="H347" s="179">
        <v>3.03</v>
      </c>
      <c r="I347" s="180"/>
      <c r="J347" s="181">
        <f>ROUND(I347*H347,2)</f>
        <v>0</v>
      </c>
      <c r="K347" s="177" t="s">
        <v>1</v>
      </c>
      <c r="L347" s="182"/>
      <c r="M347" s="183" t="s">
        <v>1</v>
      </c>
      <c r="N347" s="184" t="s">
        <v>38</v>
      </c>
      <c r="O347" s="59"/>
      <c r="P347" s="154">
        <f>O347*H347</f>
        <v>0</v>
      </c>
      <c r="Q347" s="154">
        <v>3.2000000000000001E-2</v>
      </c>
      <c r="R347" s="154">
        <f>Q347*H347</f>
        <v>9.6959999999999991E-2</v>
      </c>
      <c r="S347" s="154">
        <v>0</v>
      </c>
      <c r="T347" s="155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56" t="s">
        <v>122</v>
      </c>
      <c r="AT347" s="156" t="s">
        <v>141</v>
      </c>
      <c r="AU347" s="156" t="s">
        <v>82</v>
      </c>
      <c r="AY347" s="18" t="s">
        <v>121</v>
      </c>
      <c r="BE347" s="157">
        <f>IF(N347="základní",J347,0)</f>
        <v>0</v>
      </c>
      <c r="BF347" s="157">
        <f>IF(N347="snížená",J347,0)</f>
        <v>0</v>
      </c>
      <c r="BG347" s="157">
        <f>IF(N347="zákl. přenesená",J347,0)</f>
        <v>0</v>
      </c>
      <c r="BH347" s="157">
        <f>IF(N347="sníž. přenesená",J347,0)</f>
        <v>0</v>
      </c>
      <c r="BI347" s="157">
        <f>IF(N347="nulová",J347,0)</f>
        <v>0</v>
      </c>
      <c r="BJ347" s="18" t="s">
        <v>30</v>
      </c>
      <c r="BK347" s="157">
        <f>ROUND(I347*H347,2)</f>
        <v>0</v>
      </c>
      <c r="BL347" s="18" t="s">
        <v>128</v>
      </c>
      <c r="BM347" s="156" t="s">
        <v>525</v>
      </c>
    </row>
    <row r="348" spans="1:65" s="13" customFormat="1" ht="11.25">
      <c r="B348" s="158"/>
      <c r="D348" s="159" t="s">
        <v>130</v>
      </c>
      <c r="E348" s="160" t="s">
        <v>1</v>
      </c>
      <c r="F348" s="161" t="s">
        <v>526</v>
      </c>
      <c r="H348" s="162">
        <v>3.03</v>
      </c>
      <c r="I348" s="163"/>
      <c r="L348" s="158"/>
      <c r="M348" s="164"/>
      <c r="N348" s="165"/>
      <c r="O348" s="165"/>
      <c r="P348" s="165"/>
      <c r="Q348" s="165"/>
      <c r="R348" s="165"/>
      <c r="S348" s="165"/>
      <c r="T348" s="166"/>
      <c r="AT348" s="160" t="s">
        <v>130</v>
      </c>
      <c r="AU348" s="160" t="s">
        <v>82</v>
      </c>
      <c r="AV348" s="13" t="s">
        <v>82</v>
      </c>
      <c r="AW348" s="13" t="s">
        <v>29</v>
      </c>
      <c r="AX348" s="13" t="s">
        <v>73</v>
      </c>
      <c r="AY348" s="160" t="s">
        <v>121</v>
      </c>
    </row>
    <row r="349" spans="1:65" s="14" customFormat="1" ht="11.25">
      <c r="B349" s="167"/>
      <c r="D349" s="159" t="s">
        <v>130</v>
      </c>
      <c r="E349" s="168" t="s">
        <v>1</v>
      </c>
      <c r="F349" s="169" t="s">
        <v>132</v>
      </c>
      <c r="H349" s="170">
        <v>3.03</v>
      </c>
      <c r="I349" s="171"/>
      <c r="L349" s="167"/>
      <c r="M349" s="172"/>
      <c r="N349" s="173"/>
      <c r="O349" s="173"/>
      <c r="P349" s="173"/>
      <c r="Q349" s="173"/>
      <c r="R349" s="173"/>
      <c r="S349" s="173"/>
      <c r="T349" s="174"/>
      <c r="AT349" s="168" t="s">
        <v>130</v>
      </c>
      <c r="AU349" s="168" t="s">
        <v>82</v>
      </c>
      <c r="AV349" s="14" t="s">
        <v>128</v>
      </c>
      <c r="AW349" s="14" t="s">
        <v>29</v>
      </c>
      <c r="AX349" s="14" t="s">
        <v>30</v>
      </c>
      <c r="AY349" s="168" t="s">
        <v>121</v>
      </c>
    </row>
    <row r="350" spans="1:65" s="2" customFormat="1" ht="16.5" customHeight="1">
      <c r="A350" s="33"/>
      <c r="B350" s="144"/>
      <c r="C350" s="175" t="s">
        <v>527</v>
      </c>
      <c r="D350" s="175" t="s">
        <v>141</v>
      </c>
      <c r="E350" s="176" t="s">
        <v>528</v>
      </c>
      <c r="F350" s="177" t="s">
        <v>529</v>
      </c>
      <c r="G350" s="178" t="s">
        <v>127</v>
      </c>
      <c r="H350" s="179">
        <v>1.01</v>
      </c>
      <c r="I350" s="180"/>
      <c r="J350" s="181">
        <f>ROUND(I350*H350,2)</f>
        <v>0</v>
      </c>
      <c r="K350" s="177" t="s">
        <v>1</v>
      </c>
      <c r="L350" s="182"/>
      <c r="M350" s="183" t="s">
        <v>1</v>
      </c>
      <c r="N350" s="184" t="s">
        <v>38</v>
      </c>
      <c r="O350" s="59"/>
      <c r="P350" s="154">
        <f>O350*H350</f>
        <v>0</v>
      </c>
      <c r="Q350" s="154">
        <v>4.9200000000000001E-2</v>
      </c>
      <c r="R350" s="154">
        <f>Q350*H350</f>
        <v>4.9692E-2</v>
      </c>
      <c r="S350" s="154">
        <v>0</v>
      </c>
      <c r="T350" s="155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56" t="s">
        <v>122</v>
      </c>
      <c r="AT350" s="156" t="s">
        <v>141</v>
      </c>
      <c r="AU350" s="156" t="s">
        <v>82</v>
      </c>
      <c r="AY350" s="18" t="s">
        <v>121</v>
      </c>
      <c r="BE350" s="157">
        <f>IF(N350="základní",J350,0)</f>
        <v>0</v>
      </c>
      <c r="BF350" s="157">
        <f>IF(N350="snížená",J350,0)</f>
        <v>0</v>
      </c>
      <c r="BG350" s="157">
        <f>IF(N350="zákl. přenesená",J350,0)</f>
        <v>0</v>
      </c>
      <c r="BH350" s="157">
        <f>IF(N350="sníž. přenesená",J350,0)</f>
        <v>0</v>
      </c>
      <c r="BI350" s="157">
        <f>IF(N350="nulová",J350,0)</f>
        <v>0</v>
      </c>
      <c r="BJ350" s="18" t="s">
        <v>30</v>
      </c>
      <c r="BK350" s="157">
        <f>ROUND(I350*H350,2)</f>
        <v>0</v>
      </c>
      <c r="BL350" s="18" t="s">
        <v>128</v>
      </c>
      <c r="BM350" s="156" t="s">
        <v>530</v>
      </c>
    </row>
    <row r="351" spans="1:65" s="13" customFormat="1" ht="11.25">
      <c r="B351" s="158"/>
      <c r="D351" s="159" t="s">
        <v>130</v>
      </c>
      <c r="E351" s="160" t="s">
        <v>1</v>
      </c>
      <c r="F351" s="161" t="s">
        <v>175</v>
      </c>
      <c r="H351" s="162">
        <v>1.01</v>
      </c>
      <c r="I351" s="163"/>
      <c r="L351" s="158"/>
      <c r="M351" s="164"/>
      <c r="N351" s="165"/>
      <c r="O351" s="165"/>
      <c r="P351" s="165"/>
      <c r="Q351" s="165"/>
      <c r="R351" s="165"/>
      <c r="S351" s="165"/>
      <c r="T351" s="166"/>
      <c r="AT351" s="160" t="s">
        <v>130</v>
      </c>
      <c r="AU351" s="160" t="s">
        <v>82</v>
      </c>
      <c r="AV351" s="13" t="s">
        <v>82</v>
      </c>
      <c r="AW351" s="13" t="s">
        <v>29</v>
      </c>
      <c r="AX351" s="13" t="s">
        <v>73</v>
      </c>
      <c r="AY351" s="160" t="s">
        <v>121</v>
      </c>
    </row>
    <row r="352" spans="1:65" s="14" customFormat="1" ht="11.25">
      <c r="B352" s="167"/>
      <c r="D352" s="159" t="s">
        <v>130</v>
      </c>
      <c r="E352" s="168" t="s">
        <v>1</v>
      </c>
      <c r="F352" s="169" t="s">
        <v>132</v>
      </c>
      <c r="H352" s="170">
        <v>1.01</v>
      </c>
      <c r="I352" s="171"/>
      <c r="L352" s="167"/>
      <c r="M352" s="172"/>
      <c r="N352" s="173"/>
      <c r="O352" s="173"/>
      <c r="P352" s="173"/>
      <c r="Q352" s="173"/>
      <c r="R352" s="173"/>
      <c r="S352" s="173"/>
      <c r="T352" s="174"/>
      <c r="AT352" s="168" t="s">
        <v>130</v>
      </c>
      <c r="AU352" s="168" t="s">
        <v>82</v>
      </c>
      <c r="AV352" s="14" t="s">
        <v>128</v>
      </c>
      <c r="AW352" s="14" t="s">
        <v>29</v>
      </c>
      <c r="AX352" s="14" t="s">
        <v>30</v>
      </c>
      <c r="AY352" s="168" t="s">
        <v>121</v>
      </c>
    </row>
    <row r="353" spans="1:65" s="2" customFormat="1" ht="16.5" customHeight="1">
      <c r="A353" s="33"/>
      <c r="B353" s="144"/>
      <c r="C353" s="145" t="s">
        <v>531</v>
      </c>
      <c r="D353" s="145" t="s">
        <v>124</v>
      </c>
      <c r="E353" s="146" t="s">
        <v>532</v>
      </c>
      <c r="F353" s="147" t="s">
        <v>533</v>
      </c>
      <c r="G353" s="148" t="s">
        <v>127</v>
      </c>
      <c r="H353" s="149">
        <v>14</v>
      </c>
      <c r="I353" s="150"/>
      <c r="J353" s="151">
        <f>ROUND(I353*H353,2)</f>
        <v>0</v>
      </c>
      <c r="K353" s="147" t="s">
        <v>135</v>
      </c>
      <c r="L353" s="34"/>
      <c r="M353" s="152" t="s">
        <v>1</v>
      </c>
      <c r="N353" s="153" t="s">
        <v>38</v>
      </c>
      <c r="O353" s="59"/>
      <c r="P353" s="154">
        <f>O353*H353</f>
        <v>0</v>
      </c>
      <c r="Q353" s="154">
        <v>0</v>
      </c>
      <c r="R353" s="154">
        <f>Q353*H353</f>
        <v>0</v>
      </c>
      <c r="S353" s="154">
        <v>0</v>
      </c>
      <c r="T353" s="155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56" t="s">
        <v>128</v>
      </c>
      <c r="AT353" s="156" t="s">
        <v>124</v>
      </c>
      <c r="AU353" s="156" t="s">
        <v>82</v>
      </c>
      <c r="AY353" s="18" t="s">
        <v>121</v>
      </c>
      <c r="BE353" s="157">
        <f>IF(N353="základní",J353,0)</f>
        <v>0</v>
      </c>
      <c r="BF353" s="157">
        <f>IF(N353="snížená",J353,0)</f>
        <v>0</v>
      </c>
      <c r="BG353" s="157">
        <f>IF(N353="zákl. přenesená",J353,0)</f>
        <v>0</v>
      </c>
      <c r="BH353" s="157">
        <f>IF(N353="sníž. přenesená",J353,0)</f>
        <v>0</v>
      </c>
      <c r="BI353" s="157">
        <f>IF(N353="nulová",J353,0)</f>
        <v>0</v>
      </c>
      <c r="BJ353" s="18" t="s">
        <v>30</v>
      </c>
      <c r="BK353" s="157">
        <f>ROUND(I353*H353,2)</f>
        <v>0</v>
      </c>
      <c r="BL353" s="18" t="s">
        <v>128</v>
      </c>
      <c r="BM353" s="156" t="s">
        <v>534</v>
      </c>
    </row>
    <row r="354" spans="1:65" s="13" customFormat="1" ht="11.25">
      <c r="B354" s="158"/>
      <c r="D354" s="159" t="s">
        <v>130</v>
      </c>
      <c r="E354" s="160" t="s">
        <v>1</v>
      </c>
      <c r="F354" s="161" t="s">
        <v>535</v>
      </c>
      <c r="H354" s="162">
        <v>14</v>
      </c>
      <c r="I354" s="163"/>
      <c r="L354" s="158"/>
      <c r="M354" s="164"/>
      <c r="N354" s="165"/>
      <c r="O354" s="165"/>
      <c r="P354" s="165"/>
      <c r="Q354" s="165"/>
      <c r="R354" s="165"/>
      <c r="S354" s="165"/>
      <c r="T354" s="166"/>
      <c r="AT354" s="160" t="s">
        <v>130</v>
      </c>
      <c r="AU354" s="160" t="s">
        <v>82</v>
      </c>
      <c r="AV354" s="13" t="s">
        <v>82</v>
      </c>
      <c r="AW354" s="13" t="s">
        <v>29</v>
      </c>
      <c r="AX354" s="13" t="s">
        <v>73</v>
      </c>
      <c r="AY354" s="160" t="s">
        <v>121</v>
      </c>
    </row>
    <row r="355" spans="1:65" s="14" customFormat="1" ht="11.25">
      <c r="B355" s="167"/>
      <c r="D355" s="159" t="s">
        <v>130</v>
      </c>
      <c r="E355" s="168" t="s">
        <v>1</v>
      </c>
      <c r="F355" s="169" t="s">
        <v>132</v>
      </c>
      <c r="H355" s="170">
        <v>14</v>
      </c>
      <c r="I355" s="171"/>
      <c r="L355" s="167"/>
      <c r="M355" s="172"/>
      <c r="N355" s="173"/>
      <c r="O355" s="173"/>
      <c r="P355" s="173"/>
      <c r="Q355" s="173"/>
      <c r="R355" s="173"/>
      <c r="S355" s="173"/>
      <c r="T355" s="174"/>
      <c r="AT355" s="168" t="s">
        <v>130</v>
      </c>
      <c r="AU355" s="168" t="s">
        <v>82</v>
      </c>
      <c r="AV355" s="14" t="s">
        <v>128</v>
      </c>
      <c r="AW355" s="14" t="s">
        <v>29</v>
      </c>
      <c r="AX355" s="14" t="s">
        <v>30</v>
      </c>
      <c r="AY355" s="168" t="s">
        <v>121</v>
      </c>
    </row>
    <row r="356" spans="1:65" s="2" customFormat="1" ht="16.5" customHeight="1">
      <c r="A356" s="33"/>
      <c r="B356" s="144"/>
      <c r="C356" s="175" t="s">
        <v>536</v>
      </c>
      <c r="D356" s="175" t="s">
        <v>141</v>
      </c>
      <c r="E356" s="176" t="s">
        <v>537</v>
      </c>
      <c r="F356" s="177" t="s">
        <v>538</v>
      </c>
      <c r="G356" s="178" t="s">
        <v>127</v>
      </c>
      <c r="H356" s="179">
        <v>1.01</v>
      </c>
      <c r="I356" s="180"/>
      <c r="J356" s="181">
        <f>ROUND(I356*H356,2)</f>
        <v>0</v>
      </c>
      <c r="K356" s="177" t="s">
        <v>1</v>
      </c>
      <c r="L356" s="182"/>
      <c r="M356" s="183" t="s">
        <v>1</v>
      </c>
      <c r="N356" s="184" t="s">
        <v>38</v>
      </c>
      <c r="O356" s="59"/>
      <c r="P356" s="154">
        <f>O356*H356</f>
        <v>0</v>
      </c>
      <c r="Q356" s="154">
        <v>1.78E-2</v>
      </c>
      <c r="R356" s="154">
        <f>Q356*H356</f>
        <v>1.7978000000000001E-2</v>
      </c>
      <c r="S356" s="154">
        <v>0</v>
      </c>
      <c r="T356" s="155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56" t="s">
        <v>122</v>
      </c>
      <c r="AT356" s="156" t="s">
        <v>141</v>
      </c>
      <c r="AU356" s="156" t="s">
        <v>82</v>
      </c>
      <c r="AY356" s="18" t="s">
        <v>121</v>
      </c>
      <c r="BE356" s="157">
        <f>IF(N356="základní",J356,0)</f>
        <v>0</v>
      </c>
      <c r="BF356" s="157">
        <f>IF(N356="snížená",J356,0)</f>
        <v>0</v>
      </c>
      <c r="BG356" s="157">
        <f>IF(N356="zákl. přenesená",J356,0)</f>
        <v>0</v>
      </c>
      <c r="BH356" s="157">
        <f>IF(N356="sníž. přenesená",J356,0)</f>
        <v>0</v>
      </c>
      <c r="BI356" s="157">
        <f>IF(N356="nulová",J356,0)</f>
        <v>0</v>
      </c>
      <c r="BJ356" s="18" t="s">
        <v>30</v>
      </c>
      <c r="BK356" s="157">
        <f>ROUND(I356*H356,2)</f>
        <v>0</v>
      </c>
      <c r="BL356" s="18" t="s">
        <v>128</v>
      </c>
      <c r="BM356" s="156" t="s">
        <v>539</v>
      </c>
    </row>
    <row r="357" spans="1:65" s="13" customFormat="1" ht="11.25">
      <c r="B357" s="158"/>
      <c r="D357" s="159" t="s">
        <v>130</v>
      </c>
      <c r="E357" s="160" t="s">
        <v>1</v>
      </c>
      <c r="F357" s="161" t="s">
        <v>175</v>
      </c>
      <c r="H357" s="162">
        <v>1.01</v>
      </c>
      <c r="I357" s="163"/>
      <c r="L357" s="158"/>
      <c r="M357" s="164"/>
      <c r="N357" s="165"/>
      <c r="O357" s="165"/>
      <c r="P357" s="165"/>
      <c r="Q357" s="165"/>
      <c r="R357" s="165"/>
      <c r="S357" s="165"/>
      <c r="T357" s="166"/>
      <c r="AT357" s="160" t="s">
        <v>130</v>
      </c>
      <c r="AU357" s="160" t="s">
        <v>82</v>
      </c>
      <c r="AV357" s="13" t="s">
        <v>82</v>
      </c>
      <c r="AW357" s="13" t="s">
        <v>29</v>
      </c>
      <c r="AX357" s="13" t="s">
        <v>73</v>
      </c>
      <c r="AY357" s="160" t="s">
        <v>121</v>
      </c>
    </row>
    <row r="358" spans="1:65" s="14" customFormat="1" ht="11.25">
      <c r="B358" s="167"/>
      <c r="D358" s="159" t="s">
        <v>130</v>
      </c>
      <c r="E358" s="168" t="s">
        <v>1</v>
      </c>
      <c r="F358" s="169" t="s">
        <v>132</v>
      </c>
      <c r="H358" s="170">
        <v>1.01</v>
      </c>
      <c r="I358" s="171"/>
      <c r="L358" s="167"/>
      <c r="M358" s="172"/>
      <c r="N358" s="173"/>
      <c r="O358" s="173"/>
      <c r="P358" s="173"/>
      <c r="Q358" s="173"/>
      <c r="R358" s="173"/>
      <c r="S358" s="173"/>
      <c r="T358" s="174"/>
      <c r="AT358" s="168" t="s">
        <v>130</v>
      </c>
      <c r="AU358" s="168" t="s">
        <v>82</v>
      </c>
      <c r="AV358" s="14" t="s">
        <v>128</v>
      </c>
      <c r="AW358" s="14" t="s">
        <v>29</v>
      </c>
      <c r="AX358" s="14" t="s">
        <v>30</v>
      </c>
      <c r="AY358" s="168" t="s">
        <v>121</v>
      </c>
    </row>
    <row r="359" spans="1:65" s="2" customFormat="1" ht="16.5" customHeight="1">
      <c r="A359" s="33"/>
      <c r="B359" s="144"/>
      <c r="C359" s="175" t="s">
        <v>540</v>
      </c>
      <c r="D359" s="175" t="s">
        <v>141</v>
      </c>
      <c r="E359" s="176" t="s">
        <v>541</v>
      </c>
      <c r="F359" s="177" t="s">
        <v>542</v>
      </c>
      <c r="G359" s="178" t="s">
        <v>127</v>
      </c>
      <c r="H359" s="179">
        <v>3.03</v>
      </c>
      <c r="I359" s="180"/>
      <c r="J359" s="181">
        <f>ROUND(I359*H359,2)</f>
        <v>0</v>
      </c>
      <c r="K359" s="177" t="s">
        <v>1</v>
      </c>
      <c r="L359" s="182"/>
      <c r="M359" s="183" t="s">
        <v>1</v>
      </c>
      <c r="N359" s="184" t="s">
        <v>38</v>
      </c>
      <c r="O359" s="59"/>
      <c r="P359" s="154">
        <f>O359*H359</f>
        <v>0</v>
      </c>
      <c r="Q359" s="154">
        <v>2.41E-2</v>
      </c>
      <c r="R359" s="154">
        <f>Q359*H359</f>
        <v>7.3022999999999991E-2</v>
      </c>
      <c r="S359" s="154">
        <v>0</v>
      </c>
      <c r="T359" s="155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56" t="s">
        <v>122</v>
      </c>
      <c r="AT359" s="156" t="s">
        <v>141</v>
      </c>
      <c r="AU359" s="156" t="s">
        <v>82</v>
      </c>
      <c r="AY359" s="18" t="s">
        <v>121</v>
      </c>
      <c r="BE359" s="157">
        <f>IF(N359="základní",J359,0)</f>
        <v>0</v>
      </c>
      <c r="BF359" s="157">
        <f>IF(N359="snížená",J359,0)</f>
        <v>0</v>
      </c>
      <c r="BG359" s="157">
        <f>IF(N359="zákl. přenesená",J359,0)</f>
        <v>0</v>
      </c>
      <c r="BH359" s="157">
        <f>IF(N359="sníž. přenesená",J359,0)</f>
        <v>0</v>
      </c>
      <c r="BI359" s="157">
        <f>IF(N359="nulová",J359,0)</f>
        <v>0</v>
      </c>
      <c r="BJ359" s="18" t="s">
        <v>30</v>
      </c>
      <c r="BK359" s="157">
        <f>ROUND(I359*H359,2)</f>
        <v>0</v>
      </c>
      <c r="BL359" s="18" t="s">
        <v>128</v>
      </c>
      <c r="BM359" s="156" t="s">
        <v>543</v>
      </c>
    </row>
    <row r="360" spans="1:65" s="13" customFormat="1" ht="11.25">
      <c r="B360" s="158"/>
      <c r="D360" s="159" t="s">
        <v>130</v>
      </c>
      <c r="E360" s="160" t="s">
        <v>1</v>
      </c>
      <c r="F360" s="161" t="s">
        <v>526</v>
      </c>
      <c r="H360" s="162">
        <v>3.03</v>
      </c>
      <c r="I360" s="163"/>
      <c r="L360" s="158"/>
      <c r="M360" s="164"/>
      <c r="N360" s="165"/>
      <c r="O360" s="165"/>
      <c r="P360" s="165"/>
      <c r="Q360" s="165"/>
      <c r="R360" s="165"/>
      <c r="S360" s="165"/>
      <c r="T360" s="166"/>
      <c r="AT360" s="160" t="s">
        <v>130</v>
      </c>
      <c r="AU360" s="160" t="s">
        <v>82</v>
      </c>
      <c r="AV360" s="13" t="s">
        <v>82</v>
      </c>
      <c r="AW360" s="13" t="s">
        <v>29</v>
      </c>
      <c r="AX360" s="13" t="s">
        <v>73</v>
      </c>
      <c r="AY360" s="160" t="s">
        <v>121</v>
      </c>
    </row>
    <row r="361" spans="1:65" s="14" customFormat="1" ht="11.25">
      <c r="B361" s="167"/>
      <c r="D361" s="159" t="s">
        <v>130</v>
      </c>
      <c r="E361" s="168" t="s">
        <v>1</v>
      </c>
      <c r="F361" s="169" t="s">
        <v>132</v>
      </c>
      <c r="H361" s="170">
        <v>3.03</v>
      </c>
      <c r="I361" s="171"/>
      <c r="L361" s="167"/>
      <c r="M361" s="172"/>
      <c r="N361" s="173"/>
      <c r="O361" s="173"/>
      <c r="P361" s="173"/>
      <c r="Q361" s="173"/>
      <c r="R361" s="173"/>
      <c r="S361" s="173"/>
      <c r="T361" s="174"/>
      <c r="AT361" s="168" t="s">
        <v>130</v>
      </c>
      <c r="AU361" s="168" t="s">
        <v>82</v>
      </c>
      <c r="AV361" s="14" t="s">
        <v>128</v>
      </c>
      <c r="AW361" s="14" t="s">
        <v>29</v>
      </c>
      <c r="AX361" s="14" t="s">
        <v>30</v>
      </c>
      <c r="AY361" s="168" t="s">
        <v>121</v>
      </c>
    </row>
    <row r="362" spans="1:65" s="2" customFormat="1" ht="16.5" customHeight="1">
      <c r="A362" s="33"/>
      <c r="B362" s="144"/>
      <c r="C362" s="175" t="s">
        <v>544</v>
      </c>
      <c r="D362" s="175" t="s">
        <v>141</v>
      </c>
      <c r="E362" s="176" t="s">
        <v>545</v>
      </c>
      <c r="F362" s="177" t="s">
        <v>546</v>
      </c>
      <c r="G362" s="178" t="s">
        <v>127</v>
      </c>
      <c r="H362" s="179">
        <v>5.05</v>
      </c>
      <c r="I362" s="180"/>
      <c r="J362" s="181">
        <f>ROUND(I362*H362,2)</f>
        <v>0</v>
      </c>
      <c r="K362" s="177" t="s">
        <v>1</v>
      </c>
      <c r="L362" s="182"/>
      <c r="M362" s="183" t="s">
        <v>1</v>
      </c>
      <c r="N362" s="184" t="s">
        <v>38</v>
      </c>
      <c r="O362" s="59"/>
      <c r="P362" s="154">
        <f>O362*H362</f>
        <v>0</v>
      </c>
      <c r="Q362" s="154">
        <v>2.3300000000000001E-2</v>
      </c>
      <c r="R362" s="154">
        <f>Q362*H362</f>
        <v>0.11766500000000001</v>
      </c>
      <c r="S362" s="154">
        <v>0</v>
      </c>
      <c r="T362" s="155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56" t="s">
        <v>122</v>
      </c>
      <c r="AT362" s="156" t="s">
        <v>141</v>
      </c>
      <c r="AU362" s="156" t="s">
        <v>82</v>
      </c>
      <c r="AY362" s="18" t="s">
        <v>121</v>
      </c>
      <c r="BE362" s="157">
        <f>IF(N362="základní",J362,0)</f>
        <v>0</v>
      </c>
      <c r="BF362" s="157">
        <f>IF(N362="snížená",J362,0)</f>
        <v>0</v>
      </c>
      <c r="BG362" s="157">
        <f>IF(N362="zákl. přenesená",J362,0)</f>
        <v>0</v>
      </c>
      <c r="BH362" s="157">
        <f>IF(N362="sníž. přenesená",J362,0)</f>
        <v>0</v>
      </c>
      <c r="BI362" s="157">
        <f>IF(N362="nulová",J362,0)</f>
        <v>0</v>
      </c>
      <c r="BJ362" s="18" t="s">
        <v>30</v>
      </c>
      <c r="BK362" s="157">
        <f>ROUND(I362*H362,2)</f>
        <v>0</v>
      </c>
      <c r="BL362" s="18" t="s">
        <v>128</v>
      </c>
      <c r="BM362" s="156" t="s">
        <v>547</v>
      </c>
    </row>
    <row r="363" spans="1:65" s="13" customFormat="1" ht="11.25">
      <c r="B363" s="158"/>
      <c r="D363" s="159" t="s">
        <v>130</v>
      </c>
      <c r="E363" s="160" t="s">
        <v>1</v>
      </c>
      <c r="F363" s="161" t="s">
        <v>548</v>
      </c>
      <c r="H363" s="162">
        <v>5.05</v>
      </c>
      <c r="I363" s="163"/>
      <c r="L363" s="158"/>
      <c r="M363" s="164"/>
      <c r="N363" s="165"/>
      <c r="O363" s="165"/>
      <c r="P363" s="165"/>
      <c r="Q363" s="165"/>
      <c r="R363" s="165"/>
      <c r="S363" s="165"/>
      <c r="T363" s="166"/>
      <c r="AT363" s="160" t="s">
        <v>130</v>
      </c>
      <c r="AU363" s="160" t="s">
        <v>82</v>
      </c>
      <c r="AV363" s="13" t="s">
        <v>82</v>
      </c>
      <c r="AW363" s="13" t="s">
        <v>29</v>
      </c>
      <c r="AX363" s="13" t="s">
        <v>73</v>
      </c>
      <c r="AY363" s="160" t="s">
        <v>121</v>
      </c>
    </row>
    <row r="364" spans="1:65" s="14" customFormat="1" ht="11.25">
      <c r="B364" s="167"/>
      <c r="D364" s="159" t="s">
        <v>130</v>
      </c>
      <c r="E364" s="168" t="s">
        <v>1</v>
      </c>
      <c r="F364" s="169" t="s">
        <v>132</v>
      </c>
      <c r="H364" s="170">
        <v>5.05</v>
      </c>
      <c r="I364" s="171"/>
      <c r="L364" s="167"/>
      <c r="M364" s="172"/>
      <c r="N364" s="173"/>
      <c r="O364" s="173"/>
      <c r="P364" s="173"/>
      <c r="Q364" s="173"/>
      <c r="R364" s="173"/>
      <c r="S364" s="173"/>
      <c r="T364" s="174"/>
      <c r="AT364" s="168" t="s">
        <v>130</v>
      </c>
      <c r="AU364" s="168" t="s">
        <v>82</v>
      </c>
      <c r="AV364" s="14" t="s">
        <v>128</v>
      </c>
      <c r="AW364" s="14" t="s">
        <v>29</v>
      </c>
      <c r="AX364" s="14" t="s">
        <v>30</v>
      </c>
      <c r="AY364" s="168" t="s">
        <v>121</v>
      </c>
    </row>
    <row r="365" spans="1:65" s="2" customFormat="1" ht="16.5" customHeight="1">
      <c r="A365" s="33"/>
      <c r="B365" s="144"/>
      <c r="C365" s="175" t="s">
        <v>549</v>
      </c>
      <c r="D365" s="175" t="s">
        <v>141</v>
      </c>
      <c r="E365" s="176" t="s">
        <v>550</v>
      </c>
      <c r="F365" s="177" t="s">
        <v>551</v>
      </c>
      <c r="G365" s="178" t="s">
        <v>127</v>
      </c>
      <c r="H365" s="179">
        <v>3.03</v>
      </c>
      <c r="I365" s="180"/>
      <c r="J365" s="181">
        <f>ROUND(I365*H365,2)</f>
        <v>0</v>
      </c>
      <c r="K365" s="177" t="s">
        <v>1</v>
      </c>
      <c r="L365" s="182"/>
      <c r="M365" s="183" t="s">
        <v>1</v>
      </c>
      <c r="N365" s="184" t="s">
        <v>38</v>
      </c>
      <c r="O365" s="59"/>
      <c r="P365" s="154">
        <f>O365*H365</f>
        <v>0</v>
      </c>
      <c r="Q365" s="154">
        <v>2.1299999999999999E-2</v>
      </c>
      <c r="R365" s="154">
        <f>Q365*H365</f>
        <v>6.4538999999999999E-2</v>
      </c>
      <c r="S365" s="154">
        <v>0</v>
      </c>
      <c r="T365" s="155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56" t="s">
        <v>122</v>
      </c>
      <c r="AT365" s="156" t="s">
        <v>141</v>
      </c>
      <c r="AU365" s="156" t="s">
        <v>82</v>
      </c>
      <c r="AY365" s="18" t="s">
        <v>121</v>
      </c>
      <c r="BE365" s="157">
        <f>IF(N365="základní",J365,0)</f>
        <v>0</v>
      </c>
      <c r="BF365" s="157">
        <f>IF(N365="snížená",J365,0)</f>
        <v>0</v>
      </c>
      <c r="BG365" s="157">
        <f>IF(N365="zákl. přenesená",J365,0)</f>
        <v>0</v>
      </c>
      <c r="BH365" s="157">
        <f>IF(N365="sníž. přenesená",J365,0)</f>
        <v>0</v>
      </c>
      <c r="BI365" s="157">
        <f>IF(N365="nulová",J365,0)</f>
        <v>0</v>
      </c>
      <c r="BJ365" s="18" t="s">
        <v>30</v>
      </c>
      <c r="BK365" s="157">
        <f>ROUND(I365*H365,2)</f>
        <v>0</v>
      </c>
      <c r="BL365" s="18" t="s">
        <v>128</v>
      </c>
      <c r="BM365" s="156" t="s">
        <v>552</v>
      </c>
    </row>
    <row r="366" spans="1:65" s="13" customFormat="1" ht="11.25">
      <c r="B366" s="158"/>
      <c r="D366" s="159" t="s">
        <v>130</v>
      </c>
      <c r="E366" s="160" t="s">
        <v>1</v>
      </c>
      <c r="F366" s="161" t="s">
        <v>526</v>
      </c>
      <c r="H366" s="162">
        <v>3.03</v>
      </c>
      <c r="I366" s="163"/>
      <c r="L366" s="158"/>
      <c r="M366" s="164"/>
      <c r="N366" s="165"/>
      <c r="O366" s="165"/>
      <c r="P366" s="165"/>
      <c r="Q366" s="165"/>
      <c r="R366" s="165"/>
      <c r="S366" s="165"/>
      <c r="T366" s="166"/>
      <c r="AT366" s="160" t="s">
        <v>130</v>
      </c>
      <c r="AU366" s="160" t="s">
        <v>82</v>
      </c>
      <c r="AV366" s="13" t="s">
        <v>82</v>
      </c>
      <c r="AW366" s="13" t="s">
        <v>29</v>
      </c>
      <c r="AX366" s="13" t="s">
        <v>73</v>
      </c>
      <c r="AY366" s="160" t="s">
        <v>121</v>
      </c>
    </row>
    <row r="367" spans="1:65" s="14" customFormat="1" ht="11.25">
      <c r="B367" s="167"/>
      <c r="D367" s="159" t="s">
        <v>130</v>
      </c>
      <c r="E367" s="168" t="s">
        <v>1</v>
      </c>
      <c r="F367" s="169" t="s">
        <v>132</v>
      </c>
      <c r="H367" s="170">
        <v>3.03</v>
      </c>
      <c r="I367" s="171"/>
      <c r="L367" s="167"/>
      <c r="M367" s="172"/>
      <c r="N367" s="173"/>
      <c r="O367" s="173"/>
      <c r="P367" s="173"/>
      <c r="Q367" s="173"/>
      <c r="R367" s="173"/>
      <c r="S367" s="173"/>
      <c r="T367" s="174"/>
      <c r="AT367" s="168" t="s">
        <v>130</v>
      </c>
      <c r="AU367" s="168" t="s">
        <v>82</v>
      </c>
      <c r="AV367" s="14" t="s">
        <v>128</v>
      </c>
      <c r="AW367" s="14" t="s">
        <v>29</v>
      </c>
      <c r="AX367" s="14" t="s">
        <v>30</v>
      </c>
      <c r="AY367" s="168" t="s">
        <v>121</v>
      </c>
    </row>
    <row r="368" spans="1:65" s="2" customFormat="1" ht="16.5" customHeight="1">
      <c r="A368" s="33"/>
      <c r="B368" s="144"/>
      <c r="C368" s="175" t="s">
        <v>553</v>
      </c>
      <c r="D368" s="175" t="s">
        <v>141</v>
      </c>
      <c r="E368" s="176" t="s">
        <v>554</v>
      </c>
      <c r="F368" s="177" t="s">
        <v>555</v>
      </c>
      <c r="G368" s="178" t="s">
        <v>127</v>
      </c>
      <c r="H368" s="179">
        <v>2.02</v>
      </c>
      <c r="I368" s="180"/>
      <c r="J368" s="181">
        <f>ROUND(I368*H368,2)</f>
        <v>0</v>
      </c>
      <c r="K368" s="177" t="s">
        <v>1</v>
      </c>
      <c r="L368" s="182"/>
      <c r="M368" s="183" t="s">
        <v>1</v>
      </c>
      <c r="N368" s="184" t="s">
        <v>38</v>
      </c>
      <c r="O368" s="59"/>
      <c r="P368" s="154">
        <f>O368*H368</f>
        <v>0</v>
      </c>
      <c r="Q368" s="154">
        <v>1.9900000000000001E-2</v>
      </c>
      <c r="R368" s="154">
        <f>Q368*H368</f>
        <v>4.0198000000000005E-2</v>
      </c>
      <c r="S368" s="154">
        <v>0</v>
      </c>
      <c r="T368" s="155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56" t="s">
        <v>122</v>
      </c>
      <c r="AT368" s="156" t="s">
        <v>141</v>
      </c>
      <c r="AU368" s="156" t="s">
        <v>82</v>
      </c>
      <c r="AY368" s="18" t="s">
        <v>121</v>
      </c>
      <c r="BE368" s="157">
        <f>IF(N368="základní",J368,0)</f>
        <v>0</v>
      </c>
      <c r="BF368" s="157">
        <f>IF(N368="snížená",J368,0)</f>
        <v>0</v>
      </c>
      <c r="BG368" s="157">
        <f>IF(N368="zákl. přenesená",J368,0)</f>
        <v>0</v>
      </c>
      <c r="BH368" s="157">
        <f>IF(N368="sníž. přenesená",J368,0)</f>
        <v>0</v>
      </c>
      <c r="BI368" s="157">
        <f>IF(N368="nulová",J368,0)</f>
        <v>0</v>
      </c>
      <c r="BJ368" s="18" t="s">
        <v>30</v>
      </c>
      <c r="BK368" s="157">
        <f>ROUND(I368*H368,2)</f>
        <v>0</v>
      </c>
      <c r="BL368" s="18" t="s">
        <v>128</v>
      </c>
      <c r="BM368" s="156" t="s">
        <v>556</v>
      </c>
    </row>
    <row r="369" spans="1:65" s="13" customFormat="1" ht="11.25">
      <c r="B369" s="158"/>
      <c r="D369" s="159" t="s">
        <v>130</v>
      </c>
      <c r="E369" s="160" t="s">
        <v>1</v>
      </c>
      <c r="F369" s="161" t="s">
        <v>145</v>
      </c>
      <c r="H369" s="162">
        <v>2.02</v>
      </c>
      <c r="I369" s="163"/>
      <c r="L369" s="158"/>
      <c r="M369" s="164"/>
      <c r="N369" s="165"/>
      <c r="O369" s="165"/>
      <c r="P369" s="165"/>
      <c r="Q369" s="165"/>
      <c r="R369" s="165"/>
      <c r="S369" s="165"/>
      <c r="T369" s="166"/>
      <c r="AT369" s="160" t="s">
        <v>130</v>
      </c>
      <c r="AU369" s="160" t="s">
        <v>82</v>
      </c>
      <c r="AV369" s="13" t="s">
        <v>82</v>
      </c>
      <c r="AW369" s="13" t="s">
        <v>29</v>
      </c>
      <c r="AX369" s="13" t="s">
        <v>73</v>
      </c>
      <c r="AY369" s="160" t="s">
        <v>121</v>
      </c>
    </row>
    <row r="370" spans="1:65" s="14" customFormat="1" ht="11.25">
      <c r="B370" s="167"/>
      <c r="D370" s="159" t="s">
        <v>130</v>
      </c>
      <c r="E370" s="168" t="s">
        <v>1</v>
      </c>
      <c r="F370" s="169" t="s">
        <v>132</v>
      </c>
      <c r="H370" s="170">
        <v>2.02</v>
      </c>
      <c r="I370" s="171"/>
      <c r="L370" s="167"/>
      <c r="M370" s="172"/>
      <c r="N370" s="173"/>
      <c r="O370" s="173"/>
      <c r="P370" s="173"/>
      <c r="Q370" s="173"/>
      <c r="R370" s="173"/>
      <c r="S370" s="173"/>
      <c r="T370" s="174"/>
      <c r="AT370" s="168" t="s">
        <v>130</v>
      </c>
      <c r="AU370" s="168" t="s">
        <v>82</v>
      </c>
      <c r="AV370" s="14" t="s">
        <v>128</v>
      </c>
      <c r="AW370" s="14" t="s">
        <v>29</v>
      </c>
      <c r="AX370" s="14" t="s">
        <v>30</v>
      </c>
      <c r="AY370" s="168" t="s">
        <v>121</v>
      </c>
    </row>
    <row r="371" spans="1:65" s="2" customFormat="1" ht="16.5" customHeight="1">
      <c r="A371" s="33"/>
      <c r="B371" s="144"/>
      <c r="C371" s="145" t="s">
        <v>557</v>
      </c>
      <c r="D371" s="145" t="s">
        <v>124</v>
      </c>
      <c r="E371" s="146" t="s">
        <v>558</v>
      </c>
      <c r="F371" s="147" t="s">
        <v>559</v>
      </c>
      <c r="G371" s="148" t="s">
        <v>127</v>
      </c>
      <c r="H371" s="149">
        <v>1</v>
      </c>
      <c r="I371" s="150"/>
      <c r="J371" s="151">
        <f>ROUND(I371*H371,2)</f>
        <v>0</v>
      </c>
      <c r="K371" s="147" t="s">
        <v>135</v>
      </c>
      <c r="L371" s="34"/>
      <c r="M371" s="152" t="s">
        <v>1</v>
      </c>
      <c r="N371" s="153" t="s">
        <v>38</v>
      </c>
      <c r="O371" s="59"/>
      <c r="P371" s="154">
        <f>O371*H371</f>
        <v>0</v>
      </c>
      <c r="Q371" s="154">
        <v>4.2900000000000004E-3</v>
      </c>
      <c r="R371" s="154">
        <f>Q371*H371</f>
        <v>4.2900000000000004E-3</v>
      </c>
      <c r="S371" s="154">
        <v>0</v>
      </c>
      <c r="T371" s="155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56" t="s">
        <v>128</v>
      </c>
      <c r="AT371" s="156" t="s">
        <v>124</v>
      </c>
      <c r="AU371" s="156" t="s">
        <v>82</v>
      </c>
      <c r="AY371" s="18" t="s">
        <v>121</v>
      </c>
      <c r="BE371" s="157">
        <f>IF(N371="základní",J371,0)</f>
        <v>0</v>
      </c>
      <c r="BF371" s="157">
        <f>IF(N371="snížená",J371,0)</f>
        <v>0</v>
      </c>
      <c r="BG371" s="157">
        <f>IF(N371="zákl. přenesená",J371,0)</f>
        <v>0</v>
      </c>
      <c r="BH371" s="157">
        <f>IF(N371="sníž. přenesená",J371,0)</f>
        <v>0</v>
      </c>
      <c r="BI371" s="157">
        <f>IF(N371="nulová",J371,0)</f>
        <v>0</v>
      </c>
      <c r="BJ371" s="18" t="s">
        <v>30</v>
      </c>
      <c r="BK371" s="157">
        <f>ROUND(I371*H371,2)</f>
        <v>0</v>
      </c>
      <c r="BL371" s="18" t="s">
        <v>128</v>
      </c>
      <c r="BM371" s="156" t="s">
        <v>560</v>
      </c>
    </row>
    <row r="372" spans="1:65" s="13" customFormat="1" ht="11.25">
      <c r="B372" s="158"/>
      <c r="D372" s="159" t="s">
        <v>130</v>
      </c>
      <c r="E372" s="160" t="s">
        <v>1</v>
      </c>
      <c r="F372" s="161" t="s">
        <v>30</v>
      </c>
      <c r="H372" s="162">
        <v>1</v>
      </c>
      <c r="I372" s="163"/>
      <c r="L372" s="158"/>
      <c r="M372" s="164"/>
      <c r="N372" s="165"/>
      <c r="O372" s="165"/>
      <c r="P372" s="165"/>
      <c r="Q372" s="165"/>
      <c r="R372" s="165"/>
      <c r="S372" s="165"/>
      <c r="T372" s="166"/>
      <c r="AT372" s="160" t="s">
        <v>130</v>
      </c>
      <c r="AU372" s="160" t="s">
        <v>82</v>
      </c>
      <c r="AV372" s="13" t="s">
        <v>82</v>
      </c>
      <c r="AW372" s="13" t="s">
        <v>29</v>
      </c>
      <c r="AX372" s="13" t="s">
        <v>30</v>
      </c>
      <c r="AY372" s="160" t="s">
        <v>121</v>
      </c>
    </row>
    <row r="373" spans="1:65" s="2" customFormat="1" ht="16.5" customHeight="1">
      <c r="A373" s="33"/>
      <c r="B373" s="144"/>
      <c r="C373" s="175" t="s">
        <v>561</v>
      </c>
      <c r="D373" s="175" t="s">
        <v>141</v>
      </c>
      <c r="E373" s="176" t="s">
        <v>562</v>
      </c>
      <c r="F373" s="177" t="s">
        <v>563</v>
      </c>
      <c r="G373" s="178" t="s">
        <v>127</v>
      </c>
      <c r="H373" s="179">
        <v>1.01</v>
      </c>
      <c r="I373" s="180"/>
      <c r="J373" s="181">
        <f>ROUND(I373*H373,2)</f>
        <v>0</v>
      </c>
      <c r="K373" s="177" t="s">
        <v>1</v>
      </c>
      <c r="L373" s="182"/>
      <c r="M373" s="183" t="s">
        <v>1</v>
      </c>
      <c r="N373" s="184" t="s">
        <v>38</v>
      </c>
      <c r="O373" s="59"/>
      <c r="P373" s="154">
        <f>O373*H373</f>
        <v>0</v>
      </c>
      <c r="Q373" s="154">
        <v>4.2000000000000003E-2</v>
      </c>
      <c r="R373" s="154">
        <f>Q373*H373</f>
        <v>4.2420000000000006E-2</v>
      </c>
      <c r="S373" s="154">
        <v>0</v>
      </c>
      <c r="T373" s="155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56" t="s">
        <v>122</v>
      </c>
      <c r="AT373" s="156" t="s">
        <v>141</v>
      </c>
      <c r="AU373" s="156" t="s">
        <v>82</v>
      </c>
      <c r="AY373" s="18" t="s">
        <v>121</v>
      </c>
      <c r="BE373" s="157">
        <f>IF(N373="základní",J373,0)</f>
        <v>0</v>
      </c>
      <c r="BF373" s="157">
        <f>IF(N373="snížená",J373,0)</f>
        <v>0</v>
      </c>
      <c r="BG373" s="157">
        <f>IF(N373="zákl. přenesená",J373,0)</f>
        <v>0</v>
      </c>
      <c r="BH373" s="157">
        <f>IF(N373="sníž. přenesená",J373,0)</f>
        <v>0</v>
      </c>
      <c r="BI373" s="157">
        <f>IF(N373="nulová",J373,0)</f>
        <v>0</v>
      </c>
      <c r="BJ373" s="18" t="s">
        <v>30</v>
      </c>
      <c r="BK373" s="157">
        <f>ROUND(I373*H373,2)</f>
        <v>0</v>
      </c>
      <c r="BL373" s="18" t="s">
        <v>128</v>
      </c>
      <c r="BM373" s="156" t="s">
        <v>564</v>
      </c>
    </row>
    <row r="374" spans="1:65" s="13" customFormat="1" ht="11.25">
      <c r="B374" s="158"/>
      <c r="D374" s="159" t="s">
        <v>130</v>
      </c>
      <c r="E374" s="160" t="s">
        <v>1</v>
      </c>
      <c r="F374" s="161" t="s">
        <v>175</v>
      </c>
      <c r="H374" s="162">
        <v>1.01</v>
      </c>
      <c r="I374" s="163"/>
      <c r="L374" s="158"/>
      <c r="M374" s="164"/>
      <c r="N374" s="165"/>
      <c r="O374" s="165"/>
      <c r="P374" s="165"/>
      <c r="Q374" s="165"/>
      <c r="R374" s="165"/>
      <c r="S374" s="165"/>
      <c r="T374" s="166"/>
      <c r="AT374" s="160" t="s">
        <v>130</v>
      </c>
      <c r="AU374" s="160" t="s">
        <v>82</v>
      </c>
      <c r="AV374" s="13" t="s">
        <v>82</v>
      </c>
      <c r="AW374" s="13" t="s">
        <v>29</v>
      </c>
      <c r="AX374" s="13" t="s">
        <v>73</v>
      </c>
      <c r="AY374" s="160" t="s">
        <v>121</v>
      </c>
    </row>
    <row r="375" spans="1:65" s="14" customFormat="1" ht="11.25">
      <c r="B375" s="167"/>
      <c r="D375" s="159" t="s">
        <v>130</v>
      </c>
      <c r="E375" s="168" t="s">
        <v>1</v>
      </c>
      <c r="F375" s="169" t="s">
        <v>132</v>
      </c>
      <c r="H375" s="170">
        <v>1.01</v>
      </c>
      <c r="I375" s="171"/>
      <c r="L375" s="167"/>
      <c r="M375" s="172"/>
      <c r="N375" s="173"/>
      <c r="O375" s="173"/>
      <c r="P375" s="173"/>
      <c r="Q375" s="173"/>
      <c r="R375" s="173"/>
      <c r="S375" s="173"/>
      <c r="T375" s="174"/>
      <c r="AT375" s="168" t="s">
        <v>130</v>
      </c>
      <c r="AU375" s="168" t="s">
        <v>82</v>
      </c>
      <c r="AV375" s="14" t="s">
        <v>128</v>
      </c>
      <c r="AW375" s="14" t="s">
        <v>29</v>
      </c>
      <c r="AX375" s="14" t="s">
        <v>30</v>
      </c>
      <c r="AY375" s="168" t="s">
        <v>121</v>
      </c>
    </row>
    <row r="376" spans="1:65" s="2" customFormat="1" ht="16.5" customHeight="1">
      <c r="A376" s="33"/>
      <c r="B376" s="144"/>
      <c r="C376" s="145" t="s">
        <v>565</v>
      </c>
      <c r="D376" s="145" t="s">
        <v>124</v>
      </c>
      <c r="E376" s="146" t="s">
        <v>566</v>
      </c>
      <c r="F376" s="147" t="s">
        <v>567</v>
      </c>
      <c r="G376" s="148" t="s">
        <v>127</v>
      </c>
      <c r="H376" s="149">
        <v>1</v>
      </c>
      <c r="I376" s="150"/>
      <c r="J376" s="151">
        <f>ROUND(I376*H376,2)</f>
        <v>0</v>
      </c>
      <c r="K376" s="147" t="s">
        <v>1</v>
      </c>
      <c r="L376" s="34"/>
      <c r="M376" s="152" t="s">
        <v>1</v>
      </c>
      <c r="N376" s="153" t="s">
        <v>38</v>
      </c>
      <c r="O376" s="59"/>
      <c r="P376" s="154">
        <f>O376*H376</f>
        <v>0</v>
      </c>
      <c r="Q376" s="154">
        <v>1.6E-2</v>
      </c>
      <c r="R376" s="154">
        <f>Q376*H376</f>
        <v>1.6E-2</v>
      </c>
      <c r="S376" s="154">
        <v>0</v>
      </c>
      <c r="T376" s="155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56" t="s">
        <v>128</v>
      </c>
      <c r="AT376" s="156" t="s">
        <v>124</v>
      </c>
      <c r="AU376" s="156" t="s">
        <v>82</v>
      </c>
      <c r="AY376" s="18" t="s">
        <v>121</v>
      </c>
      <c r="BE376" s="157">
        <f>IF(N376="základní",J376,0)</f>
        <v>0</v>
      </c>
      <c r="BF376" s="157">
        <f>IF(N376="snížená",J376,0)</f>
        <v>0</v>
      </c>
      <c r="BG376" s="157">
        <f>IF(N376="zákl. přenesená",J376,0)</f>
        <v>0</v>
      </c>
      <c r="BH376" s="157">
        <f>IF(N376="sníž. přenesená",J376,0)</f>
        <v>0</v>
      </c>
      <c r="BI376" s="157">
        <f>IF(N376="nulová",J376,0)</f>
        <v>0</v>
      </c>
      <c r="BJ376" s="18" t="s">
        <v>30</v>
      </c>
      <c r="BK376" s="157">
        <f>ROUND(I376*H376,2)</f>
        <v>0</v>
      </c>
      <c r="BL376" s="18" t="s">
        <v>128</v>
      </c>
      <c r="BM376" s="156" t="s">
        <v>568</v>
      </c>
    </row>
    <row r="377" spans="1:65" s="13" customFormat="1" ht="11.25">
      <c r="B377" s="158"/>
      <c r="D377" s="159" t="s">
        <v>130</v>
      </c>
      <c r="E377" s="160" t="s">
        <v>1</v>
      </c>
      <c r="F377" s="161" t="s">
        <v>30</v>
      </c>
      <c r="H377" s="162">
        <v>1</v>
      </c>
      <c r="I377" s="163"/>
      <c r="L377" s="158"/>
      <c r="M377" s="164"/>
      <c r="N377" s="165"/>
      <c r="O377" s="165"/>
      <c r="P377" s="165"/>
      <c r="Q377" s="165"/>
      <c r="R377" s="165"/>
      <c r="S377" s="165"/>
      <c r="T377" s="166"/>
      <c r="AT377" s="160" t="s">
        <v>130</v>
      </c>
      <c r="AU377" s="160" t="s">
        <v>82</v>
      </c>
      <c r="AV377" s="13" t="s">
        <v>82</v>
      </c>
      <c r="AW377" s="13" t="s">
        <v>29</v>
      </c>
      <c r="AX377" s="13" t="s">
        <v>30</v>
      </c>
      <c r="AY377" s="160" t="s">
        <v>121</v>
      </c>
    </row>
    <row r="378" spans="1:65" s="2" customFormat="1" ht="16.5" customHeight="1">
      <c r="A378" s="33"/>
      <c r="B378" s="144"/>
      <c r="C378" s="145" t="s">
        <v>569</v>
      </c>
      <c r="D378" s="145" t="s">
        <v>124</v>
      </c>
      <c r="E378" s="146" t="s">
        <v>570</v>
      </c>
      <c r="F378" s="147" t="s">
        <v>571</v>
      </c>
      <c r="G378" s="148" t="s">
        <v>127</v>
      </c>
      <c r="H378" s="149">
        <v>1</v>
      </c>
      <c r="I378" s="150"/>
      <c r="J378" s="151">
        <f>ROUND(I378*H378,2)</f>
        <v>0</v>
      </c>
      <c r="K378" s="147" t="s">
        <v>1</v>
      </c>
      <c r="L378" s="34"/>
      <c r="M378" s="152" t="s">
        <v>1</v>
      </c>
      <c r="N378" s="153" t="s">
        <v>38</v>
      </c>
      <c r="O378" s="59"/>
      <c r="P378" s="154">
        <f>O378*H378</f>
        <v>0</v>
      </c>
      <c r="Q378" s="154">
        <v>1.6E-2</v>
      </c>
      <c r="R378" s="154">
        <f>Q378*H378</f>
        <v>1.6E-2</v>
      </c>
      <c r="S378" s="154">
        <v>0</v>
      </c>
      <c r="T378" s="155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56" t="s">
        <v>128</v>
      </c>
      <c r="AT378" s="156" t="s">
        <v>124</v>
      </c>
      <c r="AU378" s="156" t="s">
        <v>82</v>
      </c>
      <c r="AY378" s="18" t="s">
        <v>121</v>
      </c>
      <c r="BE378" s="157">
        <f>IF(N378="základní",J378,0)</f>
        <v>0</v>
      </c>
      <c r="BF378" s="157">
        <f>IF(N378="snížená",J378,0)</f>
        <v>0</v>
      </c>
      <c r="BG378" s="157">
        <f>IF(N378="zákl. přenesená",J378,0)</f>
        <v>0</v>
      </c>
      <c r="BH378" s="157">
        <f>IF(N378="sníž. přenesená",J378,0)</f>
        <v>0</v>
      </c>
      <c r="BI378" s="157">
        <f>IF(N378="nulová",J378,0)</f>
        <v>0</v>
      </c>
      <c r="BJ378" s="18" t="s">
        <v>30</v>
      </c>
      <c r="BK378" s="157">
        <f>ROUND(I378*H378,2)</f>
        <v>0</v>
      </c>
      <c r="BL378" s="18" t="s">
        <v>128</v>
      </c>
      <c r="BM378" s="156" t="s">
        <v>572</v>
      </c>
    </row>
    <row r="379" spans="1:65" s="13" customFormat="1" ht="11.25">
      <c r="B379" s="158"/>
      <c r="D379" s="159" t="s">
        <v>130</v>
      </c>
      <c r="E379" s="160" t="s">
        <v>1</v>
      </c>
      <c r="F379" s="161" t="s">
        <v>30</v>
      </c>
      <c r="H379" s="162">
        <v>1</v>
      </c>
      <c r="I379" s="163"/>
      <c r="L379" s="158"/>
      <c r="M379" s="164"/>
      <c r="N379" s="165"/>
      <c r="O379" s="165"/>
      <c r="P379" s="165"/>
      <c r="Q379" s="165"/>
      <c r="R379" s="165"/>
      <c r="S379" s="165"/>
      <c r="T379" s="166"/>
      <c r="AT379" s="160" t="s">
        <v>130</v>
      </c>
      <c r="AU379" s="160" t="s">
        <v>82</v>
      </c>
      <c r="AV379" s="13" t="s">
        <v>82</v>
      </c>
      <c r="AW379" s="13" t="s">
        <v>29</v>
      </c>
      <c r="AX379" s="13" t="s">
        <v>30</v>
      </c>
      <c r="AY379" s="160" t="s">
        <v>121</v>
      </c>
    </row>
    <row r="380" spans="1:65" s="2" customFormat="1" ht="16.5" customHeight="1">
      <c r="A380" s="33"/>
      <c r="B380" s="144"/>
      <c r="C380" s="145" t="s">
        <v>573</v>
      </c>
      <c r="D380" s="145" t="s">
        <v>124</v>
      </c>
      <c r="E380" s="146" t="s">
        <v>574</v>
      </c>
      <c r="F380" s="147" t="s">
        <v>575</v>
      </c>
      <c r="G380" s="148" t="s">
        <v>127</v>
      </c>
      <c r="H380" s="149">
        <v>3</v>
      </c>
      <c r="I380" s="150"/>
      <c r="J380" s="151">
        <f>ROUND(I380*H380,2)</f>
        <v>0</v>
      </c>
      <c r="K380" s="147" t="s">
        <v>135</v>
      </c>
      <c r="L380" s="34"/>
      <c r="M380" s="152" t="s">
        <v>1</v>
      </c>
      <c r="N380" s="153" t="s">
        <v>38</v>
      </c>
      <c r="O380" s="59"/>
      <c r="P380" s="154">
        <f>O380*H380</f>
        <v>0</v>
      </c>
      <c r="Q380" s="154">
        <v>1.3600000000000001E-3</v>
      </c>
      <c r="R380" s="154">
        <f>Q380*H380</f>
        <v>4.0800000000000003E-3</v>
      </c>
      <c r="S380" s="154">
        <v>0</v>
      </c>
      <c r="T380" s="155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56" t="s">
        <v>128</v>
      </c>
      <c r="AT380" s="156" t="s">
        <v>124</v>
      </c>
      <c r="AU380" s="156" t="s">
        <v>82</v>
      </c>
      <c r="AY380" s="18" t="s">
        <v>121</v>
      </c>
      <c r="BE380" s="157">
        <f>IF(N380="základní",J380,0)</f>
        <v>0</v>
      </c>
      <c r="BF380" s="157">
        <f>IF(N380="snížená",J380,0)</f>
        <v>0</v>
      </c>
      <c r="BG380" s="157">
        <f>IF(N380="zákl. přenesená",J380,0)</f>
        <v>0</v>
      </c>
      <c r="BH380" s="157">
        <f>IF(N380="sníž. přenesená",J380,0)</f>
        <v>0</v>
      </c>
      <c r="BI380" s="157">
        <f>IF(N380="nulová",J380,0)</f>
        <v>0</v>
      </c>
      <c r="BJ380" s="18" t="s">
        <v>30</v>
      </c>
      <c r="BK380" s="157">
        <f>ROUND(I380*H380,2)</f>
        <v>0</v>
      </c>
      <c r="BL380" s="18" t="s">
        <v>128</v>
      </c>
      <c r="BM380" s="156" t="s">
        <v>576</v>
      </c>
    </row>
    <row r="381" spans="1:65" s="13" customFormat="1" ht="11.25">
      <c r="B381" s="158"/>
      <c r="D381" s="159" t="s">
        <v>130</v>
      </c>
      <c r="E381" s="160" t="s">
        <v>1</v>
      </c>
      <c r="F381" s="161" t="s">
        <v>137</v>
      </c>
      <c r="H381" s="162">
        <v>3</v>
      </c>
      <c r="I381" s="163"/>
      <c r="L381" s="158"/>
      <c r="M381" s="164"/>
      <c r="N381" s="165"/>
      <c r="O381" s="165"/>
      <c r="P381" s="165"/>
      <c r="Q381" s="165"/>
      <c r="R381" s="165"/>
      <c r="S381" s="165"/>
      <c r="T381" s="166"/>
      <c r="AT381" s="160" t="s">
        <v>130</v>
      </c>
      <c r="AU381" s="160" t="s">
        <v>82</v>
      </c>
      <c r="AV381" s="13" t="s">
        <v>82</v>
      </c>
      <c r="AW381" s="13" t="s">
        <v>29</v>
      </c>
      <c r="AX381" s="13" t="s">
        <v>30</v>
      </c>
      <c r="AY381" s="160" t="s">
        <v>121</v>
      </c>
    </row>
    <row r="382" spans="1:65" s="2" customFormat="1" ht="16.5" customHeight="1">
      <c r="A382" s="33"/>
      <c r="B382" s="144"/>
      <c r="C382" s="175" t="s">
        <v>577</v>
      </c>
      <c r="D382" s="175" t="s">
        <v>141</v>
      </c>
      <c r="E382" s="176" t="s">
        <v>578</v>
      </c>
      <c r="F382" s="177" t="s">
        <v>579</v>
      </c>
      <c r="G382" s="178" t="s">
        <v>127</v>
      </c>
      <c r="H382" s="179">
        <v>3.03</v>
      </c>
      <c r="I382" s="180"/>
      <c r="J382" s="181">
        <f>ROUND(I382*H382,2)</f>
        <v>0</v>
      </c>
      <c r="K382" s="177" t="s">
        <v>1</v>
      </c>
      <c r="L382" s="182"/>
      <c r="M382" s="183" t="s">
        <v>1</v>
      </c>
      <c r="N382" s="184" t="s">
        <v>38</v>
      </c>
      <c r="O382" s="59"/>
      <c r="P382" s="154">
        <f>O382*H382</f>
        <v>0</v>
      </c>
      <c r="Q382" s="154">
        <v>0</v>
      </c>
      <c r="R382" s="154">
        <f>Q382*H382</f>
        <v>0</v>
      </c>
      <c r="S382" s="154">
        <v>0</v>
      </c>
      <c r="T382" s="155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56" t="s">
        <v>122</v>
      </c>
      <c r="AT382" s="156" t="s">
        <v>141</v>
      </c>
      <c r="AU382" s="156" t="s">
        <v>82</v>
      </c>
      <c r="AY382" s="18" t="s">
        <v>121</v>
      </c>
      <c r="BE382" s="157">
        <f>IF(N382="základní",J382,0)</f>
        <v>0</v>
      </c>
      <c r="BF382" s="157">
        <f>IF(N382="snížená",J382,0)</f>
        <v>0</v>
      </c>
      <c r="BG382" s="157">
        <f>IF(N382="zákl. přenesená",J382,0)</f>
        <v>0</v>
      </c>
      <c r="BH382" s="157">
        <f>IF(N382="sníž. přenesená",J382,0)</f>
        <v>0</v>
      </c>
      <c r="BI382" s="157">
        <f>IF(N382="nulová",J382,0)</f>
        <v>0</v>
      </c>
      <c r="BJ382" s="18" t="s">
        <v>30</v>
      </c>
      <c r="BK382" s="157">
        <f>ROUND(I382*H382,2)</f>
        <v>0</v>
      </c>
      <c r="BL382" s="18" t="s">
        <v>128</v>
      </c>
      <c r="BM382" s="156" t="s">
        <v>580</v>
      </c>
    </row>
    <row r="383" spans="1:65" s="13" customFormat="1" ht="11.25">
      <c r="B383" s="158"/>
      <c r="D383" s="159" t="s">
        <v>130</v>
      </c>
      <c r="E383" s="160" t="s">
        <v>1</v>
      </c>
      <c r="F383" s="161" t="s">
        <v>526</v>
      </c>
      <c r="H383" s="162">
        <v>3.03</v>
      </c>
      <c r="I383" s="163"/>
      <c r="L383" s="158"/>
      <c r="M383" s="164"/>
      <c r="N383" s="165"/>
      <c r="O383" s="165"/>
      <c r="P383" s="165"/>
      <c r="Q383" s="165"/>
      <c r="R383" s="165"/>
      <c r="S383" s="165"/>
      <c r="T383" s="166"/>
      <c r="AT383" s="160" t="s">
        <v>130</v>
      </c>
      <c r="AU383" s="160" t="s">
        <v>82</v>
      </c>
      <c r="AV383" s="13" t="s">
        <v>82</v>
      </c>
      <c r="AW383" s="13" t="s">
        <v>29</v>
      </c>
      <c r="AX383" s="13" t="s">
        <v>73</v>
      </c>
      <c r="AY383" s="160" t="s">
        <v>121</v>
      </c>
    </row>
    <row r="384" spans="1:65" s="14" customFormat="1" ht="11.25">
      <c r="B384" s="167"/>
      <c r="D384" s="159" t="s">
        <v>130</v>
      </c>
      <c r="E384" s="168" t="s">
        <v>1</v>
      </c>
      <c r="F384" s="169" t="s">
        <v>132</v>
      </c>
      <c r="H384" s="170">
        <v>3.03</v>
      </c>
      <c r="I384" s="171"/>
      <c r="L384" s="167"/>
      <c r="M384" s="172"/>
      <c r="N384" s="173"/>
      <c r="O384" s="173"/>
      <c r="P384" s="173"/>
      <c r="Q384" s="173"/>
      <c r="R384" s="173"/>
      <c r="S384" s="173"/>
      <c r="T384" s="174"/>
      <c r="AT384" s="168" t="s">
        <v>130</v>
      </c>
      <c r="AU384" s="168" t="s">
        <v>82</v>
      </c>
      <c r="AV384" s="14" t="s">
        <v>128</v>
      </c>
      <c r="AW384" s="14" t="s">
        <v>29</v>
      </c>
      <c r="AX384" s="14" t="s">
        <v>30</v>
      </c>
      <c r="AY384" s="168" t="s">
        <v>121</v>
      </c>
    </row>
    <row r="385" spans="1:65" s="2" customFormat="1" ht="16.5" customHeight="1">
      <c r="A385" s="33"/>
      <c r="B385" s="144"/>
      <c r="C385" s="175" t="s">
        <v>581</v>
      </c>
      <c r="D385" s="175" t="s">
        <v>141</v>
      </c>
      <c r="E385" s="176" t="s">
        <v>582</v>
      </c>
      <c r="F385" s="177" t="s">
        <v>583</v>
      </c>
      <c r="G385" s="178" t="s">
        <v>127</v>
      </c>
      <c r="H385" s="179">
        <v>3.03</v>
      </c>
      <c r="I385" s="180"/>
      <c r="J385" s="181">
        <f>ROUND(I385*H385,2)</f>
        <v>0</v>
      </c>
      <c r="K385" s="177" t="s">
        <v>135</v>
      </c>
      <c r="L385" s="182"/>
      <c r="M385" s="183" t="s">
        <v>1</v>
      </c>
      <c r="N385" s="184" t="s">
        <v>38</v>
      </c>
      <c r="O385" s="59"/>
      <c r="P385" s="154">
        <f>O385*H385</f>
        <v>0</v>
      </c>
      <c r="Q385" s="154">
        <v>4.2999999999999997E-2</v>
      </c>
      <c r="R385" s="154">
        <f>Q385*H385</f>
        <v>0.13028999999999999</v>
      </c>
      <c r="S385" s="154">
        <v>0</v>
      </c>
      <c r="T385" s="155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56" t="s">
        <v>122</v>
      </c>
      <c r="AT385" s="156" t="s">
        <v>141</v>
      </c>
      <c r="AU385" s="156" t="s">
        <v>82</v>
      </c>
      <c r="AY385" s="18" t="s">
        <v>121</v>
      </c>
      <c r="BE385" s="157">
        <f>IF(N385="základní",J385,0)</f>
        <v>0</v>
      </c>
      <c r="BF385" s="157">
        <f>IF(N385="snížená",J385,0)</f>
        <v>0</v>
      </c>
      <c r="BG385" s="157">
        <f>IF(N385="zákl. přenesená",J385,0)</f>
        <v>0</v>
      </c>
      <c r="BH385" s="157">
        <f>IF(N385="sníž. přenesená",J385,0)</f>
        <v>0</v>
      </c>
      <c r="BI385" s="157">
        <f>IF(N385="nulová",J385,0)</f>
        <v>0</v>
      </c>
      <c r="BJ385" s="18" t="s">
        <v>30</v>
      </c>
      <c r="BK385" s="157">
        <f>ROUND(I385*H385,2)</f>
        <v>0</v>
      </c>
      <c r="BL385" s="18" t="s">
        <v>128</v>
      </c>
      <c r="BM385" s="156" t="s">
        <v>584</v>
      </c>
    </row>
    <row r="386" spans="1:65" s="13" customFormat="1" ht="11.25">
      <c r="B386" s="158"/>
      <c r="D386" s="159" t="s">
        <v>130</v>
      </c>
      <c r="E386" s="160" t="s">
        <v>1</v>
      </c>
      <c r="F386" s="161" t="s">
        <v>526</v>
      </c>
      <c r="H386" s="162">
        <v>3.03</v>
      </c>
      <c r="I386" s="163"/>
      <c r="L386" s="158"/>
      <c r="M386" s="164"/>
      <c r="N386" s="165"/>
      <c r="O386" s="165"/>
      <c r="P386" s="165"/>
      <c r="Q386" s="165"/>
      <c r="R386" s="165"/>
      <c r="S386" s="165"/>
      <c r="T386" s="166"/>
      <c r="AT386" s="160" t="s">
        <v>130</v>
      </c>
      <c r="AU386" s="160" t="s">
        <v>82</v>
      </c>
      <c r="AV386" s="13" t="s">
        <v>82</v>
      </c>
      <c r="AW386" s="13" t="s">
        <v>29</v>
      </c>
      <c r="AX386" s="13" t="s">
        <v>73</v>
      </c>
      <c r="AY386" s="160" t="s">
        <v>121</v>
      </c>
    </row>
    <row r="387" spans="1:65" s="14" customFormat="1" ht="11.25">
      <c r="B387" s="167"/>
      <c r="D387" s="159" t="s">
        <v>130</v>
      </c>
      <c r="E387" s="168" t="s">
        <v>1</v>
      </c>
      <c r="F387" s="169" t="s">
        <v>132</v>
      </c>
      <c r="H387" s="170">
        <v>3.03</v>
      </c>
      <c r="I387" s="171"/>
      <c r="L387" s="167"/>
      <c r="M387" s="172"/>
      <c r="N387" s="173"/>
      <c r="O387" s="173"/>
      <c r="P387" s="173"/>
      <c r="Q387" s="173"/>
      <c r="R387" s="173"/>
      <c r="S387" s="173"/>
      <c r="T387" s="174"/>
      <c r="AT387" s="168" t="s">
        <v>130</v>
      </c>
      <c r="AU387" s="168" t="s">
        <v>82</v>
      </c>
      <c r="AV387" s="14" t="s">
        <v>128</v>
      </c>
      <c r="AW387" s="14" t="s">
        <v>29</v>
      </c>
      <c r="AX387" s="14" t="s">
        <v>30</v>
      </c>
      <c r="AY387" s="168" t="s">
        <v>121</v>
      </c>
    </row>
    <row r="388" spans="1:65" s="2" customFormat="1" ht="16.5" customHeight="1">
      <c r="A388" s="33"/>
      <c r="B388" s="144"/>
      <c r="C388" s="145" t="s">
        <v>585</v>
      </c>
      <c r="D388" s="145" t="s">
        <v>124</v>
      </c>
      <c r="E388" s="146" t="s">
        <v>586</v>
      </c>
      <c r="F388" s="147" t="s">
        <v>587</v>
      </c>
      <c r="G388" s="148" t="s">
        <v>127</v>
      </c>
      <c r="H388" s="149">
        <v>3</v>
      </c>
      <c r="I388" s="150"/>
      <c r="J388" s="151">
        <f>ROUND(I388*H388,2)</f>
        <v>0</v>
      </c>
      <c r="K388" s="147" t="s">
        <v>135</v>
      </c>
      <c r="L388" s="34"/>
      <c r="M388" s="152" t="s">
        <v>1</v>
      </c>
      <c r="N388" s="153" t="s">
        <v>38</v>
      </c>
      <c r="O388" s="59"/>
      <c r="P388" s="154">
        <f>O388*H388</f>
        <v>0</v>
      </c>
      <c r="Q388" s="154">
        <v>2.8600000000000001E-3</v>
      </c>
      <c r="R388" s="154">
        <f>Q388*H388</f>
        <v>8.5800000000000008E-3</v>
      </c>
      <c r="S388" s="154">
        <v>0</v>
      </c>
      <c r="T388" s="155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56" t="s">
        <v>128</v>
      </c>
      <c r="AT388" s="156" t="s">
        <v>124</v>
      </c>
      <c r="AU388" s="156" t="s">
        <v>82</v>
      </c>
      <c r="AY388" s="18" t="s">
        <v>121</v>
      </c>
      <c r="BE388" s="157">
        <f>IF(N388="základní",J388,0)</f>
        <v>0</v>
      </c>
      <c r="BF388" s="157">
        <f>IF(N388="snížená",J388,0)</f>
        <v>0</v>
      </c>
      <c r="BG388" s="157">
        <f>IF(N388="zákl. přenesená",J388,0)</f>
        <v>0</v>
      </c>
      <c r="BH388" s="157">
        <f>IF(N388="sníž. přenesená",J388,0)</f>
        <v>0</v>
      </c>
      <c r="BI388" s="157">
        <f>IF(N388="nulová",J388,0)</f>
        <v>0</v>
      </c>
      <c r="BJ388" s="18" t="s">
        <v>30</v>
      </c>
      <c r="BK388" s="157">
        <f>ROUND(I388*H388,2)</f>
        <v>0</v>
      </c>
      <c r="BL388" s="18" t="s">
        <v>128</v>
      </c>
      <c r="BM388" s="156" t="s">
        <v>588</v>
      </c>
    </row>
    <row r="389" spans="1:65" s="13" customFormat="1" ht="11.25">
      <c r="B389" s="158"/>
      <c r="D389" s="159" t="s">
        <v>130</v>
      </c>
      <c r="E389" s="160" t="s">
        <v>1</v>
      </c>
      <c r="F389" s="161" t="s">
        <v>137</v>
      </c>
      <c r="H389" s="162">
        <v>3</v>
      </c>
      <c r="I389" s="163"/>
      <c r="L389" s="158"/>
      <c r="M389" s="164"/>
      <c r="N389" s="165"/>
      <c r="O389" s="165"/>
      <c r="P389" s="165"/>
      <c r="Q389" s="165"/>
      <c r="R389" s="165"/>
      <c r="S389" s="165"/>
      <c r="T389" s="166"/>
      <c r="AT389" s="160" t="s">
        <v>130</v>
      </c>
      <c r="AU389" s="160" t="s">
        <v>82</v>
      </c>
      <c r="AV389" s="13" t="s">
        <v>82</v>
      </c>
      <c r="AW389" s="13" t="s">
        <v>29</v>
      </c>
      <c r="AX389" s="13" t="s">
        <v>30</v>
      </c>
      <c r="AY389" s="160" t="s">
        <v>121</v>
      </c>
    </row>
    <row r="390" spans="1:65" s="2" customFormat="1" ht="16.5" customHeight="1">
      <c r="A390" s="33"/>
      <c r="B390" s="144"/>
      <c r="C390" s="175" t="s">
        <v>589</v>
      </c>
      <c r="D390" s="175" t="s">
        <v>141</v>
      </c>
      <c r="E390" s="176" t="s">
        <v>590</v>
      </c>
      <c r="F390" s="177" t="s">
        <v>591</v>
      </c>
      <c r="G390" s="178" t="s">
        <v>127</v>
      </c>
      <c r="H390" s="179">
        <v>3.03</v>
      </c>
      <c r="I390" s="180"/>
      <c r="J390" s="181">
        <f>ROUND(I390*H390,2)</f>
        <v>0</v>
      </c>
      <c r="K390" s="177" t="s">
        <v>135</v>
      </c>
      <c r="L390" s="182"/>
      <c r="M390" s="183" t="s">
        <v>1</v>
      </c>
      <c r="N390" s="184" t="s">
        <v>38</v>
      </c>
      <c r="O390" s="59"/>
      <c r="P390" s="154">
        <f>O390*H390</f>
        <v>0</v>
      </c>
      <c r="Q390" s="154">
        <v>6.5000000000000002E-2</v>
      </c>
      <c r="R390" s="154">
        <f>Q390*H390</f>
        <v>0.19694999999999999</v>
      </c>
      <c r="S390" s="154">
        <v>0</v>
      </c>
      <c r="T390" s="155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56" t="s">
        <v>122</v>
      </c>
      <c r="AT390" s="156" t="s">
        <v>141</v>
      </c>
      <c r="AU390" s="156" t="s">
        <v>82</v>
      </c>
      <c r="AY390" s="18" t="s">
        <v>121</v>
      </c>
      <c r="BE390" s="157">
        <f>IF(N390="základní",J390,0)</f>
        <v>0</v>
      </c>
      <c r="BF390" s="157">
        <f>IF(N390="snížená",J390,0)</f>
        <v>0</v>
      </c>
      <c r="BG390" s="157">
        <f>IF(N390="zákl. přenesená",J390,0)</f>
        <v>0</v>
      </c>
      <c r="BH390" s="157">
        <f>IF(N390="sníž. přenesená",J390,0)</f>
        <v>0</v>
      </c>
      <c r="BI390" s="157">
        <f>IF(N390="nulová",J390,0)</f>
        <v>0</v>
      </c>
      <c r="BJ390" s="18" t="s">
        <v>30</v>
      </c>
      <c r="BK390" s="157">
        <f>ROUND(I390*H390,2)</f>
        <v>0</v>
      </c>
      <c r="BL390" s="18" t="s">
        <v>128</v>
      </c>
      <c r="BM390" s="156" t="s">
        <v>592</v>
      </c>
    </row>
    <row r="391" spans="1:65" s="13" customFormat="1" ht="11.25">
      <c r="B391" s="158"/>
      <c r="D391" s="159" t="s">
        <v>130</v>
      </c>
      <c r="E391" s="160" t="s">
        <v>1</v>
      </c>
      <c r="F391" s="161" t="s">
        <v>526</v>
      </c>
      <c r="H391" s="162">
        <v>3.03</v>
      </c>
      <c r="I391" s="163"/>
      <c r="L391" s="158"/>
      <c r="M391" s="164"/>
      <c r="N391" s="165"/>
      <c r="O391" s="165"/>
      <c r="P391" s="165"/>
      <c r="Q391" s="165"/>
      <c r="R391" s="165"/>
      <c r="S391" s="165"/>
      <c r="T391" s="166"/>
      <c r="AT391" s="160" t="s">
        <v>130</v>
      </c>
      <c r="AU391" s="160" t="s">
        <v>82</v>
      </c>
      <c r="AV391" s="13" t="s">
        <v>82</v>
      </c>
      <c r="AW391" s="13" t="s">
        <v>29</v>
      </c>
      <c r="AX391" s="13" t="s">
        <v>73</v>
      </c>
      <c r="AY391" s="160" t="s">
        <v>121</v>
      </c>
    </row>
    <row r="392" spans="1:65" s="14" customFormat="1" ht="11.25">
      <c r="B392" s="167"/>
      <c r="D392" s="159" t="s">
        <v>130</v>
      </c>
      <c r="E392" s="168" t="s">
        <v>1</v>
      </c>
      <c r="F392" s="169" t="s">
        <v>132</v>
      </c>
      <c r="H392" s="170">
        <v>3.03</v>
      </c>
      <c r="I392" s="171"/>
      <c r="L392" s="167"/>
      <c r="M392" s="172"/>
      <c r="N392" s="173"/>
      <c r="O392" s="173"/>
      <c r="P392" s="173"/>
      <c r="Q392" s="173"/>
      <c r="R392" s="173"/>
      <c r="S392" s="173"/>
      <c r="T392" s="174"/>
      <c r="AT392" s="168" t="s">
        <v>130</v>
      </c>
      <c r="AU392" s="168" t="s">
        <v>82</v>
      </c>
      <c r="AV392" s="14" t="s">
        <v>128</v>
      </c>
      <c r="AW392" s="14" t="s">
        <v>29</v>
      </c>
      <c r="AX392" s="14" t="s">
        <v>30</v>
      </c>
      <c r="AY392" s="168" t="s">
        <v>121</v>
      </c>
    </row>
    <row r="393" spans="1:65" s="2" customFormat="1" ht="16.5" customHeight="1">
      <c r="A393" s="33"/>
      <c r="B393" s="144"/>
      <c r="C393" s="175" t="s">
        <v>593</v>
      </c>
      <c r="D393" s="175" t="s">
        <v>141</v>
      </c>
      <c r="E393" s="176" t="s">
        <v>594</v>
      </c>
      <c r="F393" s="177" t="s">
        <v>595</v>
      </c>
      <c r="G393" s="178" t="s">
        <v>127</v>
      </c>
      <c r="H393" s="179">
        <v>3.03</v>
      </c>
      <c r="I393" s="180"/>
      <c r="J393" s="181">
        <f>ROUND(I393*H393,2)</f>
        <v>0</v>
      </c>
      <c r="K393" s="177" t="s">
        <v>1</v>
      </c>
      <c r="L393" s="182"/>
      <c r="M393" s="183" t="s">
        <v>1</v>
      </c>
      <c r="N393" s="184" t="s">
        <v>38</v>
      </c>
      <c r="O393" s="59"/>
      <c r="P393" s="154">
        <f>O393*H393</f>
        <v>0</v>
      </c>
      <c r="Q393" s="154">
        <v>3.5000000000000001E-3</v>
      </c>
      <c r="R393" s="154">
        <f>Q393*H393</f>
        <v>1.0605E-2</v>
      </c>
      <c r="S393" s="154">
        <v>0</v>
      </c>
      <c r="T393" s="155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56" t="s">
        <v>122</v>
      </c>
      <c r="AT393" s="156" t="s">
        <v>141</v>
      </c>
      <c r="AU393" s="156" t="s">
        <v>82</v>
      </c>
      <c r="AY393" s="18" t="s">
        <v>121</v>
      </c>
      <c r="BE393" s="157">
        <f>IF(N393="základní",J393,0)</f>
        <v>0</v>
      </c>
      <c r="BF393" s="157">
        <f>IF(N393="snížená",J393,0)</f>
        <v>0</v>
      </c>
      <c r="BG393" s="157">
        <f>IF(N393="zákl. přenesená",J393,0)</f>
        <v>0</v>
      </c>
      <c r="BH393" s="157">
        <f>IF(N393="sníž. přenesená",J393,0)</f>
        <v>0</v>
      </c>
      <c r="BI393" s="157">
        <f>IF(N393="nulová",J393,0)</f>
        <v>0</v>
      </c>
      <c r="BJ393" s="18" t="s">
        <v>30</v>
      </c>
      <c r="BK393" s="157">
        <f>ROUND(I393*H393,2)</f>
        <v>0</v>
      </c>
      <c r="BL393" s="18" t="s">
        <v>128</v>
      </c>
      <c r="BM393" s="156" t="s">
        <v>596</v>
      </c>
    </row>
    <row r="394" spans="1:65" s="13" customFormat="1" ht="11.25">
      <c r="B394" s="158"/>
      <c r="D394" s="159" t="s">
        <v>130</v>
      </c>
      <c r="E394" s="160" t="s">
        <v>1</v>
      </c>
      <c r="F394" s="161" t="s">
        <v>526</v>
      </c>
      <c r="H394" s="162">
        <v>3.03</v>
      </c>
      <c r="I394" s="163"/>
      <c r="L394" s="158"/>
      <c r="M394" s="164"/>
      <c r="N394" s="165"/>
      <c r="O394" s="165"/>
      <c r="P394" s="165"/>
      <c r="Q394" s="165"/>
      <c r="R394" s="165"/>
      <c r="S394" s="165"/>
      <c r="T394" s="166"/>
      <c r="AT394" s="160" t="s">
        <v>130</v>
      </c>
      <c r="AU394" s="160" t="s">
        <v>82</v>
      </c>
      <c r="AV394" s="13" t="s">
        <v>82</v>
      </c>
      <c r="AW394" s="13" t="s">
        <v>29</v>
      </c>
      <c r="AX394" s="13" t="s">
        <v>73</v>
      </c>
      <c r="AY394" s="160" t="s">
        <v>121</v>
      </c>
    </row>
    <row r="395" spans="1:65" s="14" customFormat="1" ht="11.25">
      <c r="B395" s="167"/>
      <c r="D395" s="159" t="s">
        <v>130</v>
      </c>
      <c r="E395" s="168" t="s">
        <v>1</v>
      </c>
      <c r="F395" s="169" t="s">
        <v>132</v>
      </c>
      <c r="H395" s="170">
        <v>3.03</v>
      </c>
      <c r="I395" s="171"/>
      <c r="L395" s="167"/>
      <c r="M395" s="172"/>
      <c r="N395" s="173"/>
      <c r="O395" s="173"/>
      <c r="P395" s="173"/>
      <c r="Q395" s="173"/>
      <c r="R395" s="173"/>
      <c r="S395" s="173"/>
      <c r="T395" s="174"/>
      <c r="AT395" s="168" t="s">
        <v>130</v>
      </c>
      <c r="AU395" s="168" t="s">
        <v>82</v>
      </c>
      <c r="AV395" s="14" t="s">
        <v>128</v>
      </c>
      <c r="AW395" s="14" t="s">
        <v>29</v>
      </c>
      <c r="AX395" s="14" t="s">
        <v>30</v>
      </c>
      <c r="AY395" s="168" t="s">
        <v>121</v>
      </c>
    </row>
    <row r="396" spans="1:65" s="2" customFormat="1" ht="16.5" customHeight="1">
      <c r="A396" s="33"/>
      <c r="B396" s="144"/>
      <c r="C396" s="145" t="s">
        <v>597</v>
      </c>
      <c r="D396" s="145" t="s">
        <v>124</v>
      </c>
      <c r="E396" s="146" t="s">
        <v>598</v>
      </c>
      <c r="F396" s="147" t="s">
        <v>599</v>
      </c>
      <c r="G396" s="148" t="s">
        <v>127</v>
      </c>
      <c r="H396" s="149">
        <v>4</v>
      </c>
      <c r="I396" s="150"/>
      <c r="J396" s="151">
        <f>ROUND(I396*H396,2)</f>
        <v>0</v>
      </c>
      <c r="K396" s="147" t="s">
        <v>135</v>
      </c>
      <c r="L396" s="34"/>
      <c r="M396" s="152" t="s">
        <v>1</v>
      </c>
      <c r="N396" s="153" t="s">
        <v>38</v>
      </c>
      <c r="O396" s="59"/>
      <c r="P396" s="154">
        <f>O396*H396</f>
        <v>0</v>
      </c>
      <c r="Q396" s="154">
        <v>0.04</v>
      </c>
      <c r="R396" s="154">
        <f>Q396*H396</f>
        <v>0.16</v>
      </c>
      <c r="S396" s="154">
        <v>0</v>
      </c>
      <c r="T396" s="155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56" t="s">
        <v>128</v>
      </c>
      <c r="AT396" s="156" t="s">
        <v>124</v>
      </c>
      <c r="AU396" s="156" t="s">
        <v>82</v>
      </c>
      <c r="AY396" s="18" t="s">
        <v>121</v>
      </c>
      <c r="BE396" s="157">
        <f>IF(N396="základní",J396,0)</f>
        <v>0</v>
      </c>
      <c r="BF396" s="157">
        <f>IF(N396="snížená",J396,0)</f>
        <v>0</v>
      </c>
      <c r="BG396" s="157">
        <f>IF(N396="zákl. přenesená",J396,0)</f>
        <v>0</v>
      </c>
      <c r="BH396" s="157">
        <f>IF(N396="sníž. přenesená",J396,0)</f>
        <v>0</v>
      </c>
      <c r="BI396" s="157">
        <f>IF(N396="nulová",J396,0)</f>
        <v>0</v>
      </c>
      <c r="BJ396" s="18" t="s">
        <v>30</v>
      </c>
      <c r="BK396" s="157">
        <f>ROUND(I396*H396,2)</f>
        <v>0</v>
      </c>
      <c r="BL396" s="18" t="s">
        <v>128</v>
      </c>
      <c r="BM396" s="156" t="s">
        <v>600</v>
      </c>
    </row>
    <row r="397" spans="1:65" s="13" customFormat="1" ht="11.25">
      <c r="B397" s="158"/>
      <c r="D397" s="159" t="s">
        <v>130</v>
      </c>
      <c r="E397" s="160" t="s">
        <v>1</v>
      </c>
      <c r="F397" s="161" t="s">
        <v>137</v>
      </c>
      <c r="H397" s="162">
        <v>3</v>
      </c>
      <c r="I397" s="163"/>
      <c r="L397" s="158"/>
      <c r="M397" s="164"/>
      <c r="N397" s="165"/>
      <c r="O397" s="165"/>
      <c r="P397" s="165"/>
      <c r="Q397" s="165"/>
      <c r="R397" s="165"/>
      <c r="S397" s="165"/>
      <c r="T397" s="166"/>
      <c r="AT397" s="160" t="s">
        <v>130</v>
      </c>
      <c r="AU397" s="160" t="s">
        <v>82</v>
      </c>
      <c r="AV397" s="13" t="s">
        <v>82</v>
      </c>
      <c r="AW397" s="13" t="s">
        <v>29</v>
      </c>
      <c r="AX397" s="13" t="s">
        <v>73</v>
      </c>
      <c r="AY397" s="160" t="s">
        <v>121</v>
      </c>
    </row>
    <row r="398" spans="1:65" s="13" customFormat="1" ht="11.25">
      <c r="B398" s="158"/>
      <c r="D398" s="159" t="s">
        <v>130</v>
      </c>
      <c r="E398" s="160" t="s">
        <v>1</v>
      </c>
      <c r="F398" s="161" t="s">
        <v>30</v>
      </c>
      <c r="H398" s="162">
        <v>1</v>
      </c>
      <c r="I398" s="163"/>
      <c r="L398" s="158"/>
      <c r="M398" s="164"/>
      <c r="N398" s="165"/>
      <c r="O398" s="165"/>
      <c r="P398" s="165"/>
      <c r="Q398" s="165"/>
      <c r="R398" s="165"/>
      <c r="S398" s="165"/>
      <c r="T398" s="166"/>
      <c r="AT398" s="160" t="s">
        <v>130</v>
      </c>
      <c r="AU398" s="160" t="s">
        <v>82</v>
      </c>
      <c r="AV398" s="13" t="s">
        <v>82</v>
      </c>
      <c r="AW398" s="13" t="s">
        <v>29</v>
      </c>
      <c r="AX398" s="13" t="s">
        <v>73</v>
      </c>
      <c r="AY398" s="160" t="s">
        <v>121</v>
      </c>
    </row>
    <row r="399" spans="1:65" s="14" customFormat="1" ht="11.25">
      <c r="B399" s="167"/>
      <c r="D399" s="159" t="s">
        <v>130</v>
      </c>
      <c r="E399" s="168" t="s">
        <v>1</v>
      </c>
      <c r="F399" s="169" t="s">
        <v>132</v>
      </c>
      <c r="H399" s="170">
        <v>4</v>
      </c>
      <c r="I399" s="171"/>
      <c r="L399" s="167"/>
      <c r="M399" s="172"/>
      <c r="N399" s="173"/>
      <c r="O399" s="173"/>
      <c r="P399" s="173"/>
      <c r="Q399" s="173"/>
      <c r="R399" s="173"/>
      <c r="S399" s="173"/>
      <c r="T399" s="174"/>
      <c r="AT399" s="168" t="s">
        <v>130</v>
      </c>
      <c r="AU399" s="168" t="s">
        <v>82</v>
      </c>
      <c r="AV399" s="14" t="s">
        <v>128</v>
      </c>
      <c r="AW399" s="14" t="s">
        <v>29</v>
      </c>
      <c r="AX399" s="14" t="s">
        <v>30</v>
      </c>
      <c r="AY399" s="168" t="s">
        <v>121</v>
      </c>
    </row>
    <row r="400" spans="1:65" s="2" customFormat="1" ht="16.5" customHeight="1">
      <c r="A400" s="33"/>
      <c r="B400" s="144"/>
      <c r="C400" s="175" t="s">
        <v>601</v>
      </c>
      <c r="D400" s="175" t="s">
        <v>141</v>
      </c>
      <c r="E400" s="176" t="s">
        <v>602</v>
      </c>
      <c r="F400" s="177" t="s">
        <v>603</v>
      </c>
      <c r="G400" s="178" t="s">
        <v>127</v>
      </c>
      <c r="H400" s="179">
        <v>4</v>
      </c>
      <c r="I400" s="180"/>
      <c r="J400" s="181">
        <f>ROUND(I400*H400,2)</f>
        <v>0</v>
      </c>
      <c r="K400" s="177" t="s">
        <v>135</v>
      </c>
      <c r="L400" s="182"/>
      <c r="M400" s="183" t="s">
        <v>1</v>
      </c>
      <c r="N400" s="184" t="s">
        <v>38</v>
      </c>
      <c r="O400" s="59"/>
      <c r="P400" s="154">
        <f>O400*H400</f>
        <v>0</v>
      </c>
      <c r="Q400" s="154">
        <v>1.3299999999999999E-2</v>
      </c>
      <c r="R400" s="154">
        <f>Q400*H400</f>
        <v>5.3199999999999997E-2</v>
      </c>
      <c r="S400" s="154">
        <v>0</v>
      </c>
      <c r="T400" s="155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56" t="s">
        <v>122</v>
      </c>
      <c r="AT400" s="156" t="s">
        <v>141</v>
      </c>
      <c r="AU400" s="156" t="s">
        <v>82</v>
      </c>
      <c r="AY400" s="18" t="s">
        <v>121</v>
      </c>
      <c r="BE400" s="157">
        <f>IF(N400="základní",J400,0)</f>
        <v>0</v>
      </c>
      <c r="BF400" s="157">
        <f>IF(N400="snížená",J400,0)</f>
        <v>0</v>
      </c>
      <c r="BG400" s="157">
        <f>IF(N400="zákl. přenesená",J400,0)</f>
        <v>0</v>
      </c>
      <c r="BH400" s="157">
        <f>IF(N400="sníž. přenesená",J400,0)</f>
        <v>0</v>
      </c>
      <c r="BI400" s="157">
        <f>IF(N400="nulová",J400,0)</f>
        <v>0</v>
      </c>
      <c r="BJ400" s="18" t="s">
        <v>30</v>
      </c>
      <c r="BK400" s="157">
        <f>ROUND(I400*H400,2)</f>
        <v>0</v>
      </c>
      <c r="BL400" s="18" t="s">
        <v>128</v>
      </c>
      <c r="BM400" s="156" t="s">
        <v>604</v>
      </c>
    </row>
    <row r="401" spans="1:65" s="13" customFormat="1" ht="11.25">
      <c r="B401" s="158"/>
      <c r="D401" s="159" t="s">
        <v>130</v>
      </c>
      <c r="E401" s="160" t="s">
        <v>1</v>
      </c>
      <c r="F401" s="161" t="s">
        <v>521</v>
      </c>
      <c r="H401" s="162">
        <v>4</v>
      </c>
      <c r="I401" s="163"/>
      <c r="L401" s="158"/>
      <c r="M401" s="164"/>
      <c r="N401" s="165"/>
      <c r="O401" s="165"/>
      <c r="P401" s="165"/>
      <c r="Q401" s="165"/>
      <c r="R401" s="165"/>
      <c r="S401" s="165"/>
      <c r="T401" s="166"/>
      <c r="AT401" s="160" t="s">
        <v>130</v>
      </c>
      <c r="AU401" s="160" t="s">
        <v>82</v>
      </c>
      <c r="AV401" s="13" t="s">
        <v>82</v>
      </c>
      <c r="AW401" s="13" t="s">
        <v>29</v>
      </c>
      <c r="AX401" s="13" t="s">
        <v>73</v>
      </c>
      <c r="AY401" s="160" t="s">
        <v>121</v>
      </c>
    </row>
    <row r="402" spans="1:65" s="14" customFormat="1" ht="11.25">
      <c r="B402" s="167"/>
      <c r="D402" s="159" t="s">
        <v>130</v>
      </c>
      <c r="E402" s="168" t="s">
        <v>1</v>
      </c>
      <c r="F402" s="169" t="s">
        <v>132</v>
      </c>
      <c r="H402" s="170">
        <v>4</v>
      </c>
      <c r="I402" s="171"/>
      <c r="L402" s="167"/>
      <c r="M402" s="172"/>
      <c r="N402" s="173"/>
      <c r="O402" s="173"/>
      <c r="P402" s="173"/>
      <c r="Q402" s="173"/>
      <c r="R402" s="173"/>
      <c r="S402" s="173"/>
      <c r="T402" s="174"/>
      <c r="AT402" s="168" t="s">
        <v>130</v>
      </c>
      <c r="AU402" s="168" t="s">
        <v>82</v>
      </c>
      <c r="AV402" s="14" t="s">
        <v>128</v>
      </c>
      <c r="AW402" s="14" t="s">
        <v>29</v>
      </c>
      <c r="AX402" s="14" t="s">
        <v>30</v>
      </c>
      <c r="AY402" s="168" t="s">
        <v>121</v>
      </c>
    </row>
    <row r="403" spans="1:65" s="2" customFormat="1" ht="16.5" customHeight="1">
      <c r="A403" s="33"/>
      <c r="B403" s="144"/>
      <c r="C403" s="175" t="s">
        <v>605</v>
      </c>
      <c r="D403" s="175" t="s">
        <v>141</v>
      </c>
      <c r="E403" s="176" t="s">
        <v>606</v>
      </c>
      <c r="F403" s="177" t="s">
        <v>607</v>
      </c>
      <c r="G403" s="178" t="s">
        <v>608</v>
      </c>
      <c r="H403" s="179">
        <v>4</v>
      </c>
      <c r="I403" s="180"/>
      <c r="J403" s="181">
        <f>ROUND(I403*H403,2)</f>
        <v>0</v>
      </c>
      <c r="K403" s="177" t="s">
        <v>1</v>
      </c>
      <c r="L403" s="182"/>
      <c r="M403" s="183" t="s">
        <v>1</v>
      </c>
      <c r="N403" s="184" t="s">
        <v>38</v>
      </c>
      <c r="O403" s="59"/>
      <c r="P403" s="154">
        <f>O403*H403</f>
        <v>0</v>
      </c>
      <c r="Q403" s="154">
        <v>0</v>
      </c>
      <c r="R403" s="154">
        <f>Q403*H403</f>
        <v>0</v>
      </c>
      <c r="S403" s="154">
        <v>0</v>
      </c>
      <c r="T403" s="155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56" t="s">
        <v>122</v>
      </c>
      <c r="AT403" s="156" t="s">
        <v>141</v>
      </c>
      <c r="AU403" s="156" t="s">
        <v>82</v>
      </c>
      <c r="AY403" s="18" t="s">
        <v>121</v>
      </c>
      <c r="BE403" s="157">
        <f>IF(N403="základní",J403,0)</f>
        <v>0</v>
      </c>
      <c r="BF403" s="157">
        <f>IF(N403="snížená",J403,0)</f>
        <v>0</v>
      </c>
      <c r="BG403" s="157">
        <f>IF(N403="zákl. přenesená",J403,0)</f>
        <v>0</v>
      </c>
      <c r="BH403" s="157">
        <f>IF(N403="sníž. přenesená",J403,0)</f>
        <v>0</v>
      </c>
      <c r="BI403" s="157">
        <f>IF(N403="nulová",J403,0)</f>
        <v>0</v>
      </c>
      <c r="BJ403" s="18" t="s">
        <v>30</v>
      </c>
      <c r="BK403" s="157">
        <f>ROUND(I403*H403,2)</f>
        <v>0</v>
      </c>
      <c r="BL403" s="18" t="s">
        <v>128</v>
      </c>
      <c r="BM403" s="156" t="s">
        <v>609</v>
      </c>
    </row>
    <row r="404" spans="1:65" s="13" customFormat="1" ht="11.25">
      <c r="B404" s="158"/>
      <c r="D404" s="159" t="s">
        <v>130</v>
      </c>
      <c r="E404" s="160" t="s">
        <v>1</v>
      </c>
      <c r="F404" s="161" t="s">
        <v>521</v>
      </c>
      <c r="H404" s="162">
        <v>4</v>
      </c>
      <c r="I404" s="163"/>
      <c r="L404" s="158"/>
      <c r="M404" s="164"/>
      <c r="N404" s="165"/>
      <c r="O404" s="165"/>
      <c r="P404" s="165"/>
      <c r="Q404" s="165"/>
      <c r="R404" s="165"/>
      <c r="S404" s="165"/>
      <c r="T404" s="166"/>
      <c r="AT404" s="160" t="s">
        <v>130</v>
      </c>
      <c r="AU404" s="160" t="s">
        <v>82</v>
      </c>
      <c r="AV404" s="13" t="s">
        <v>82</v>
      </c>
      <c r="AW404" s="13" t="s">
        <v>29</v>
      </c>
      <c r="AX404" s="13" t="s">
        <v>73</v>
      </c>
      <c r="AY404" s="160" t="s">
        <v>121</v>
      </c>
    </row>
    <row r="405" spans="1:65" s="14" customFormat="1" ht="11.25">
      <c r="B405" s="167"/>
      <c r="D405" s="159" t="s">
        <v>130</v>
      </c>
      <c r="E405" s="168" t="s">
        <v>1</v>
      </c>
      <c r="F405" s="169" t="s">
        <v>132</v>
      </c>
      <c r="H405" s="170">
        <v>4</v>
      </c>
      <c r="I405" s="171"/>
      <c r="L405" s="167"/>
      <c r="M405" s="172"/>
      <c r="N405" s="173"/>
      <c r="O405" s="173"/>
      <c r="P405" s="173"/>
      <c r="Q405" s="173"/>
      <c r="R405" s="173"/>
      <c r="S405" s="173"/>
      <c r="T405" s="174"/>
      <c r="AT405" s="168" t="s">
        <v>130</v>
      </c>
      <c r="AU405" s="168" t="s">
        <v>82</v>
      </c>
      <c r="AV405" s="14" t="s">
        <v>128</v>
      </c>
      <c r="AW405" s="14" t="s">
        <v>29</v>
      </c>
      <c r="AX405" s="14" t="s">
        <v>30</v>
      </c>
      <c r="AY405" s="168" t="s">
        <v>121</v>
      </c>
    </row>
    <row r="406" spans="1:65" s="2" customFormat="1" ht="16.5" customHeight="1">
      <c r="A406" s="33"/>
      <c r="B406" s="144"/>
      <c r="C406" s="145" t="s">
        <v>610</v>
      </c>
      <c r="D406" s="145" t="s">
        <v>124</v>
      </c>
      <c r="E406" s="146" t="s">
        <v>611</v>
      </c>
      <c r="F406" s="147" t="s">
        <v>612</v>
      </c>
      <c r="G406" s="148" t="s">
        <v>127</v>
      </c>
      <c r="H406" s="149">
        <v>3</v>
      </c>
      <c r="I406" s="150"/>
      <c r="J406" s="151">
        <f>ROUND(I406*H406,2)</f>
        <v>0</v>
      </c>
      <c r="K406" s="147" t="s">
        <v>135</v>
      </c>
      <c r="L406" s="34"/>
      <c r="M406" s="152" t="s">
        <v>1</v>
      </c>
      <c r="N406" s="153" t="s">
        <v>38</v>
      </c>
      <c r="O406" s="59"/>
      <c r="P406" s="154">
        <f>O406*H406</f>
        <v>0</v>
      </c>
      <c r="Q406" s="154">
        <v>0.05</v>
      </c>
      <c r="R406" s="154">
        <f>Q406*H406</f>
        <v>0.15000000000000002</v>
      </c>
      <c r="S406" s="154">
        <v>0</v>
      </c>
      <c r="T406" s="155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56" t="s">
        <v>128</v>
      </c>
      <c r="AT406" s="156" t="s">
        <v>124</v>
      </c>
      <c r="AU406" s="156" t="s">
        <v>82</v>
      </c>
      <c r="AY406" s="18" t="s">
        <v>121</v>
      </c>
      <c r="BE406" s="157">
        <f>IF(N406="základní",J406,0)</f>
        <v>0</v>
      </c>
      <c r="BF406" s="157">
        <f>IF(N406="snížená",J406,0)</f>
        <v>0</v>
      </c>
      <c r="BG406" s="157">
        <f>IF(N406="zákl. přenesená",J406,0)</f>
        <v>0</v>
      </c>
      <c r="BH406" s="157">
        <f>IF(N406="sníž. přenesená",J406,0)</f>
        <v>0</v>
      </c>
      <c r="BI406" s="157">
        <f>IF(N406="nulová",J406,0)</f>
        <v>0</v>
      </c>
      <c r="BJ406" s="18" t="s">
        <v>30</v>
      </c>
      <c r="BK406" s="157">
        <f>ROUND(I406*H406,2)</f>
        <v>0</v>
      </c>
      <c r="BL406" s="18" t="s">
        <v>128</v>
      </c>
      <c r="BM406" s="156" t="s">
        <v>613</v>
      </c>
    </row>
    <row r="407" spans="1:65" s="13" customFormat="1" ht="11.25">
      <c r="B407" s="158"/>
      <c r="D407" s="159" t="s">
        <v>130</v>
      </c>
      <c r="E407" s="160" t="s">
        <v>1</v>
      </c>
      <c r="F407" s="161" t="s">
        <v>137</v>
      </c>
      <c r="H407" s="162">
        <v>3</v>
      </c>
      <c r="I407" s="163"/>
      <c r="L407" s="158"/>
      <c r="M407" s="164"/>
      <c r="N407" s="165"/>
      <c r="O407" s="165"/>
      <c r="P407" s="165"/>
      <c r="Q407" s="165"/>
      <c r="R407" s="165"/>
      <c r="S407" s="165"/>
      <c r="T407" s="166"/>
      <c r="AT407" s="160" t="s">
        <v>130</v>
      </c>
      <c r="AU407" s="160" t="s">
        <v>82</v>
      </c>
      <c r="AV407" s="13" t="s">
        <v>82</v>
      </c>
      <c r="AW407" s="13" t="s">
        <v>29</v>
      </c>
      <c r="AX407" s="13" t="s">
        <v>30</v>
      </c>
      <c r="AY407" s="160" t="s">
        <v>121</v>
      </c>
    </row>
    <row r="408" spans="1:65" s="2" customFormat="1" ht="16.5" customHeight="1">
      <c r="A408" s="33"/>
      <c r="B408" s="144"/>
      <c r="C408" s="175" t="s">
        <v>614</v>
      </c>
      <c r="D408" s="175" t="s">
        <v>141</v>
      </c>
      <c r="E408" s="176" t="s">
        <v>615</v>
      </c>
      <c r="F408" s="177" t="s">
        <v>616</v>
      </c>
      <c r="G408" s="178" t="s">
        <v>127</v>
      </c>
      <c r="H408" s="179">
        <v>3</v>
      </c>
      <c r="I408" s="180"/>
      <c r="J408" s="181">
        <f>ROUND(I408*H408,2)</f>
        <v>0</v>
      </c>
      <c r="K408" s="177" t="s">
        <v>135</v>
      </c>
      <c r="L408" s="182"/>
      <c r="M408" s="183" t="s">
        <v>1</v>
      </c>
      <c r="N408" s="184" t="s">
        <v>38</v>
      </c>
      <c r="O408" s="59"/>
      <c r="P408" s="154">
        <f>O408*H408</f>
        <v>0</v>
      </c>
      <c r="Q408" s="154">
        <v>2.9499999999999998E-2</v>
      </c>
      <c r="R408" s="154">
        <f>Q408*H408</f>
        <v>8.8499999999999995E-2</v>
      </c>
      <c r="S408" s="154">
        <v>0</v>
      </c>
      <c r="T408" s="155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56" t="s">
        <v>122</v>
      </c>
      <c r="AT408" s="156" t="s">
        <v>141</v>
      </c>
      <c r="AU408" s="156" t="s">
        <v>82</v>
      </c>
      <c r="AY408" s="18" t="s">
        <v>121</v>
      </c>
      <c r="BE408" s="157">
        <f>IF(N408="základní",J408,0)</f>
        <v>0</v>
      </c>
      <c r="BF408" s="157">
        <f>IF(N408="snížená",J408,0)</f>
        <v>0</v>
      </c>
      <c r="BG408" s="157">
        <f>IF(N408="zákl. přenesená",J408,0)</f>
        <v>0</v>
      </c>
      <c r="BH408" s="157">
        <f>IF(N408="sníž. přenesená",J408,0)</f>
        <v>0</v>
      </c>
      <c r="BI408" s="157">
        <f>IF(N408="nulová",J408,0)</f>
        <v>0</v>
      </c>
      <c r="BJ408" s="18" t="s">
        <v>30</v>
      </c>
      <c r="BK408" s="157">
        <f>ROUND(I408*H408,2)</f>
        <v>0</v>
      </c>
      <c r="BL408" s="18" t="s">
        <v>128</v>
      </c>
      <c r="BM408" s="156" t="s">
        <v>617</v>
      </c>
    </row>
    <row r="409" spans="1:65" s="13" customFormat="1" ht="11.25">
      <c r="B409" s="158"/>
      <c r="D409" s="159" t="s">
        <v>130</v>
      </c>
      <c r="E409" s="160" t="s">
        <v>1</v>
      </c>
      <c r="F409" s="161" t="s">
        <v>137</v>
      </c>
      <c r="H409" s="162">
        <v>3</v>
      </c>
      <c r="I409" s="163"/>
      <c r="L409" s="158"/>
      <c r="M409" s="164"/>
      <c r="N409" s="165"/>
      <c r="O409" s="165"/>
      <c r="P409" s="165"/>
      <c r="Q409" s="165"/>
      <c r="R409" s="165"/>
      <c r="S409" s="165"/>
      <c r="T409" s="166"/>
      <c r="AT409" s="160" t="s">
        <v>130</v>
      </c>
      <c r="AU409" s="160" t="s">
        <v>82</v>
      </c>
      <c r="AV409" s="13" t="s">
        <v>82</v>
      </c>
      <c r="AW409" s="13" t="s">
        <v>29</v>
      </c>
      <c r="AX409" s="13" t="s">
        <v>30</v>
      </c>
      <c r="AY409" s="160" t="s">
        <v>121</v>
      </c>
    </row>
    <row r="410" spans="1:65" s="2" customFormat="1" ht="16.5" customHeight="1">
      <c r="A410" s="33"/>
      <c r="B410" s="144"/>
      <c r="C410" s="175" t="s">
        <v>618</v>
      </c>
      <c r="D410" s="175" t="s">
        <v>141</v>
      </c>
      <c r="E410" s="176" t="s">
        <v>619</v>
      </c>
      <c r="F410" s="177" t="s">
        <v>607</v>
      </c>
      <c r="G410" s="178" t="s">
        <v>608</v>
      </c>
      <c r="H410" s="179">
        <v>3</v>
      </c>
      <c r="I410" s="180"/>
      <c r="J410" s="181">
        <f>ROUND(I410*H410,2)</f>
        <v>0</v>
      </c>
      <c r="K410" s="177" t="s">
        <v>1</v>
      </c>
      <c r="L410" s="182"/>
      <c r="M410" s="183" t="s">
        <v>1</v>
      </c>
      <c r="N410" s="184" t="s">
        <v>38</v>
      </c>
      <c r="O410" s="59"/>
      <c r="P410" s="154">
        <f>O410*H410</f>
        <v>0</v>
      </c>
      <c r="Q410" s="154">
        <v>0</v>
      </c>
      <c r="R410" s="154">
        <f>Q410*H410</f>
        <v>0</v>
      </c>
      <c r="S410" s="154">
        <v>0</v>
      </c>
      <c r="T410" s="155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56" t="s">
        <v>122</v>
      </c>
      <c r="AT410" s="156" t="s">
        <v>141</v>
      </c>
      <c r="AU410" s="156" t="s">
        <v>82</v>
      </c>
      <c r="AY410" s="18" t="s">
        <v>121</v>
      </c>
      <c r="BE410" s="157">
        <f>IF(N410="základní",J410,0)</f>
        <v>0</v>
      </c>
      <c r="BF410" s="157">
        <f>IF(N410="snížená",J410,0)</f>
        <v>0</v>
      </c>
      <c r="BG410" s="157">
        <f>IF(N410="zákl. přenesená",J410,0)</f>
        <v>0</v>
      </c>
      <c r="BH410" s="157">
        <f>IF(N410="sníž. přenesená",J410,0)</f>
        <v>0</v>
      </c>
      <c r="BI410" s="157">
        <f>IF(N410="nulová",J410,0)</f>
        <v>0</v>
      </c>
      <c r="BJ410" s="18" t="s">
        <v>30</v>
      </c>
      <c r="BK410" s="157">
        <f>ROUND(I410*H410,2)</f>
        <v>0</v>
      </c>
      <c r="BL410" s="18" t="s">
        <v>128</v>
      </c>
      <c r="BM410" s="156" t="s">
        <v>620</v>
      </c>
    </row>
    <row r="411" spans="1:65" s="13" customFormat="1" ht="11.25">
      <c r="B411" s="158"/>
      <c r="D411" s="159" t="s">
        <v>130</v>
      </c>
      <c r="E411" s="160" t="s">
        <v>1</v>
      </c>
      <c r="F411" s="161" t="s">
        <v>137</v>
      </c>
      <c r="H411" s="162">
        <v>3</v>
      </c>
      <c r="I411" s="163"/>
      <c r="L411" s="158"/>
      <c r="M411" s="164"/>
      <c r="N411" s="165"/>
      <c r="O411" s="165"/>
      <c r="P411" s="165"/>
      <c r="Q411" s="165"/>
      <c r="R411" s="165"/>
      <c r="S411" s="165"/>
      <c r="T411" s="166"/>
      <c r="AT411" s="160" t="s">
        <v>130</v>
      </c>
      <c r="AU411" s="160" t="s">
        <v>82</v>
      </c>
      <c r="AV411" s="13" t="s">
        <v>82</v>
      </c>
      <c r="AW411" s="13" t="s">
        <v>29</v>
      </c>
      <c r="AX411" s="13" t="s">
        <v>30</v>
      </c>
      <c r="AY411" s="160" t="s">
        <v>121</v>
      </c>
    </row>
    <row r="412" spans="1:65" s="2" customFormat="1" ht="16.5" customHeight="1">
      <c r="A412" s="33"/>
      <c r="B412" s="144"/>
      <c r="C412" s="145" t="s">
        <v>621</v>
      </c>
      <c r="D412" s="145" t="s">
        <v>124</v>
      </c>
      <c r="E412" s="146" t="s">
        <v>622</v>
      </c>
      <c r="F412" s="147" t="s">
        <v>623</v>
      </c>
      <c r="G412" s="148" t="s">
        <v>127</v>
      </c>
      <c r="H412" s="149">
        <v>11</v>
      </c>
      <c r="I412" s="150"/>
      <c r="J412" s="151">
        <f>ROUND(I412*H412,2)</f>
        <v>0</v>
      </c>
      <c r="K412" s="147" t="s">
        <v>1</v>
      </c>
      <c r="L412" s="34"/>
      <c r="M412" s="152" t="s">
        <v>1</v>
      </c>
      <c r="N412" s="153" t="s">
        <v>38</v>
      </c>
      <c r="O412" s="59"/>
      <c r="P412" s="154">
        <f>O412*H412</f>
        <v>0</v>
      </c>
      <c r="Q412" s="154">
        <v>2.0000000000000001E-4</v>
      </c>
      <c r="R412" s="154">
        <f>Q412*H412</f>
        <v>2.2000000000000001E-3</v>
      </c>
      <c r="S412" s="154">
        <v>0</v>
      </c>
      <c r="T412" s="155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56" t="s">
        <v>128</v>
      </c>
      <c r="AT412" s="156" t="s">
        <v>124</v>
      </c>
      <c r="AU412" s="156" t="s">
        <v>82</v>
      </c>
      <c r="AY412" s="18" t="s">
        <v>121</v>
      </c>
      <c r="BE412" s="157">
        <f>IF(N412="základní",J412,0)</f>
        <v>0</v>
      </c>
      <c r="BF412" s="157">
        <f>IF(N412="snížená",J412,0)</f>
        <v>0</v>
      </c>
      <c r="BG412" s="157">
        <f>IF(N412="zákl. přenesená",J412,0)</f>
        <v>0</v>
      </c>
      <c r="BH412" s="157">
        <f>IF(N412="sníž. přenesená",J412,0)</f>
        <v>0</v>
      </c>
      <c r="BI412" s="157">
        <f>IF(N412="nulová",J412,0)</f>
        <v>0</v>
      </c>
      <c r="BJ412" s="18" t="s">
        <v>30</v>
      </c>
      <c r="BK412" s="157">
        <f>ROUND(I412*H412,2)</f>
        <v>0</v>
      </c>
      <c r="BL412" s="18" t="s">
        <v>128</v>
      </c>
      <c r="BM412" s="156" t="s">
        <v>624</v>
      </c>
    </row>
    <row r="413" spans="1:65" s="13" customFormat="1" ht="11.25">
      <c r="B413" s="158"/>
      <c r="D413" s="159" t="s">
        <v>130</v>
      </c>
      <c r="E413" s="160" t="s">
        <v>1</v>
      </c>
      <c r="F413" s="161" t="s">
        <v>169</v>
      </c>
      <c r="H413" s="162">
        <v>11</v>
      </c>
      <c r="I413" s="163"/>
      <c r="L413" s="158"/>
      <c r="M413" s="164"/>
      <c r="N413" s="165"/>
      <c r="O413" s="165"/>
      <c r="P413" s="165"/>
      <c r="Q413" s="165"/>
      <c r="R413" s="165"/>
      <c r="S413" s="165"/>
      <c r="T413" s="166"/>
      <c r="AT413" s="160" t="s">
        <v>130</v>
      </c>
      <c r="AU413" s="160" t="s">
        <v>82</v>
      </c>
      <c r="AV413" s="13" t="s">
        <v>82</v>
      </c>
      <c r="AW413" s="13" t="s">
        <v>29</v>
      </c>
      <c r="AX413" s="13" t="s">
        <v>30</v>
      </c>
      <c r="AY413" s="160" t="s">
        <v>121</v>
      </c>
    </row>
    <row r="414" spans="1:65" s="2" customFormat="1" ht="16.5" customHeight="1">
      <c r="A414" s="33"/>
      <c r="B414" s="144"/>
      <c r="C414" s="145" t="s">
        <v>625</v>
      </c>
      <c r="D414" s="145" t="s">
        <v>124</v>
      </c>
      <c r="E414" s="146" t="s">
        <v>626</v>
      </c>
      <c r="F414" s="147" t="s">
        <v>627</v>
      </c>
      <c r="G414" s="148" t="s">
        <v>232</v>
      </c>
      <c r="H414" s="149">
        <v>732</v>
      </c>
      <c r="I414" s="150"/>
      <c r="J414" s="151">
        <f>ROUND(I414*H414,2)</f>
        <v>0</v>
      </c>
      <c r="K414" s="147" t="s">
        <v>1</v>
      </c>
      <c r="L414" s="34"/>
      <c r="M414" s="152" t="s">
        <v>1</v>
      </c>
      <c r="N414" s="153" t="s">
        <v>38</v>
      </c>
      <c r="O414" s="59"/>
      <c r="P414" s="154">
        <f>O414*H414</f>
        <v>0</v>
      </c>
      <c r="Q414" s="154">
        <v>1.9000000000000001E-4</v>
      </c>
      <c r="R414" s="154">
        <f>Q414*H414</f>
        <v>0.13908000000000001</v>
      </c>
      <c r="S414" s="154">
        <v>0</v>
      </c>
      <c r="T414" s="155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56" t="s">
        <v>128</v>
      </c>
      <c r="AT414" s="156" t="s">
        <v>124</v>
      </c>
      <c r="AU414" s="156" t="s">
        <v>82</v>
      </c>
      <c r="AY414" s="18" t="s">
        <v>121</v>
      </c>
      <c r="BE414" s="157">
        <f>IF(N414="základní",J414,0)</f>
        <v>0</v>
      </c>
      <c r="BF414" s="157">
        <f>IF(N414="snížená",J414,0)</f>
        <v>0</v>
      </c>
      <c r="BG414" s="157">
        <f>IF(N414="zákl. přenesená",J414,0)</f>
        <v>0</v>
      </c>
      <c r="BH414" s="157">
        <f>IF(N414="sníž. přenesená",J414,0)</f>
        <v>0</v>
      </c>
      <c r="BI414" s="157">
        <f>IF(N414="nulová",J414,0)</f>
        <v>0</v>
      </c>
      <c r="BJ414" s="18" t="s">
        <v>30</v>
      </c>
      <c r="BK414" s="157">
        <f>ROUND(I414*H414,2)</f>
        <v>0</v>
      </c>
      <c r="BL414" s="18" t="s">
        <v>128</v>
      </c>
      <c r="BM414" s="156" t="s">
        <v>628</v>
      </c>
    </row>
    <row r="415" spans="1:65" s="13" customFormat="1" ht="11.25">
      <c r="B415" s="158"/>
      <c r="D415" s="159" t="s">
        <v>130</v>
      </c>
      <c r="E415" s="160" t="s">
        <v>1</v>
      </c>
      <c r="F415" s="161" t="s">
        <v>629</v>
      </c>
      <c r="H415" s="162">
        <v>732</v>
      </c>
      <c r="I415" s="163"/>
      <c r="L415" s="158"/>
      <c r="M415" s="164"/>
      <c r="N415" s="165"/>
      <c r="O415" s="165"/>
      <c r="P415" s="165"/>
      <c r="Q415" s="165"/>
      <c r="R415" s="165"/>
      <c r="S415" s="165"/>
      <c r="T415" s="166"/>
      <c r="AT415" s="160" t="s">
        <v>130</v>
      </c>
      <c r="AU415" s="160" t="s">
        <v>82</v>
      </c>
      <c r="AV415" s="13" t="s">
        <v>82</v>
      </c>
      <c r="AW415" s="13" t="s">
        <v>29</v>
      </c>
      <c r="AX415" s="13" t="s">
        <v>73</v>
      </c>
      <c r="AY415" s="160" t="s">
        <v>121</v>
      </c>
    </row>
    <row r="416" spans="1:65" s="14" customFormat="1" ht="11.25">
      <c r="B416" s="167"/>
      <c r="D416" s="159" t="s">
        <v>130</v>
      </c>
      <c r="E416" s="168" t="s">
        <v>1</v>
      </c>
      <c r="F416" s="169" t="s">
        <v>132</v>
      </c>
      <c r="H416" s="170">
        <v>732</v>
      </c>
      <c r="I416" s="171"/>
      <c r="L416" s="167"/>
      <c r="M416" s="172"/>
      <c r="N416" s="173"/>
      <c r="O416" s="173"/>
      <c r="P416" s="173"/>
      <c r="Q416" s="173"/>
      <c r="R416" s="173"/>
      <c r="S416" s="173"/>
      <c r="T416" s="174"/>
      <c r="AT416" s="168" t="s">
        <v>130</v>
      </c>
      <c r="AU416" s="168" t="s">
        <v>82</v>
      </c>
      <c r="AV416" s="14" t="s">
        <v>128</v>
      </c>
      <c r="AW416" s="14" t="s">
        <v>29</v>
      </c>
      <c r="AX416" s="14" t="s">
        <v>30</v>
      </c>
      <c r="AY416" s="168" t="s">
        <v>121</v>
      </c>
    </row>
    <row r="417" spans="1:65" s="2" customFormat="1" ht="16.5" customHeight="1">
      <c r="A417" s="33"/>
      <c r="B417" s="144"/>
      <c r="C417" s="145" t="s">
        <v>630</v>
      </c>
      <c r="D417" s="145" t="s">
        <v>124</v>
      </c>
      <c r="E417" s="146" t="s">
        <v>631</v>
      </c>
      <c r="F417" s="147" t="s">
        <v>632</v>
      </c>
      <c r="G417" s="148" t="s">
        <v>232</v>
      </c>
      <c r="H417" s="149">
        <v>340</v>
      </c>
      <c r="I417" s="150"/>
      <c r="J417" s="151">
        <f>ROUND(I417*H417,2)</f>
        <v>0</v>
      </c>
      <c r="K417" s="147" t="s">
        <v>135</v>
      </c>
      <c r="L417" s="34"/>
      <c r="M417" s="152" t="s">
        <v>1</v>
      </c>
      <c r="N417" s="153" t="s">
        <v>38</v>
      </c>
      <c r="O417" s="59"/>
      <c r="P417" s="154">
        <f>O417*H417</f>
        <v>0</v>
      </c>
      <c r="Q417" s="154">
        <v>6.9999999999999994E-5</v>
      </c>
      <c r="R417" s="154">
        <f>Q417*H417</f>
        <v>2.3799999999999998E-2</v>
      </c>
      <c r="S417" s="154">
        <v>0</v>
      </c>
      <c r="T417" s="155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56" t="s">
        <v>128</v>
      </c>
      <c r="AT417" s="156" t="s">
        <v>124</v>
      </c>
      <c r="AU417" s="156" t="s">
        <v>82</v>
      </c>
      <c r="AY417" s="18" t="s">
        <v>121</v>
      </c>
      <c r="BE417" s="157">
        <f>IF(N417="základní",J417,0)</f>
        <v>0</v>
      </c>
      <c r="BF417" s="157">
        <f>IF(N417="snížená",J417,0)</f>
        <v>0</v>
      </c>
      <c r="BG417" s="157">
        <f>IF(N417="zákl. přenesená",J417,0)</f>
        <v>0</v>
      </c>
      <c r="BH417" s="157">
        <f>IF(N417="sníž. přenesená",J417,0)</f>
        <v>0</v>
      </c>
      <c r="BI417" s="157">
        <f>IF(N417="nulová",J417,0)</f>
        <v>0</v>
      </c>
      <c r="BJ417" s="18" t="s">
        <v>30</v>
      </c>
      <c r="BK417" s="157">
        <f>ROUND(I417*H417,2)</f>
        <v>0</v>
      </c>
      <c r="BL417" s="18" t="s">
        <v>128</v>
      </c>
      <c r="BM417" s="156" t="s">
        <v>633</v>
      </c>
    </row>
    <row r="418" spans="1:65" s="13" customFormat="1" ht="11.25">
      <c r="B418" s="158"/>
      <c r="D418" s="159" t="s">
        <v>130</v>
      </c>
      <c r="E418" s="160" t="s">
        <v>1</v>
      </c>
      <c r="F418" s="161" t="s">
        <v>634</v>
      </c>
      <c r="H418" s="162">
        <v>340</v>
      </c>
      <c r="I418" s="163"/>
      <c r="L418" s="158"/>
      <c r="M418" s="164"/>
      <c r="N418" s="165"/>
      <c r="O418" s="165"/>
      <c r="P418" s="165"/>
      <c r="Q418" s="165"/>
      <c r="R418" s="165"/>
      <c r="S418" s="165"/>
      <c r="T418" s="166"/>
      <c r="AT418" s="160" t="s">
        <v>130</v>
      </c>
      <c r="AU418" s="160" t="s">
        <v>82</v>
      </c>
      <c r="AV418" s="13" t="s">
        <v>82</v>
      </c>
      <c r="AW418" s="13" t="s">
        <v>29</v>
      </c>
      <c r="AX418" s="13" t="s">
        <v>30</v>
      </c>
      <c r="AY418" s="160" t="s">
        <v>121</v>
      </c>
    </row>
    <row r="419" spans="1:65" s="2" customFormat="1" ht="16.5" customHeight="1">
      <c r="A419" s="33"/>
      <c r="B419" s="144"/>
      <c r="C419" s="145" t="s">
        <v>635</v>
      </c>
      <c r="D419" s="145" t="s">
        <v>124</v>
      </c>
      <c r="E419" s="146" t="s">
        <v>636</v>
      </c>
      <c r="F419" s="147" t="s">
        <v>637</v>
      </c>
      <c r="G419" s="148" t="s">
        <v>127</v>
      </c>
      <c r="H419" s="149">
        <v>7</v>
      </c>
      <c r="I419" s="150"/>
      <c r="J419" s="151">
        <f>ROUND(I419*H419,2)</f>
        <v>0</v>
      </c>
      <c r="K419" s="147" t="s">
        <v>1</v>
      </c>
      <c r="L419" s="34"/>
      <c r="M419" s="152" t="s">
        <v>1</v>
      </c>
      <c r="N419" s="153" t="s">
        <v>38</v>
      </c>
      <c r="O419" s="59"/>
      <c r="P419" s="154">
        <f>O419*H419</f>
        <v>0</v>
      </c>
      <c r="Q419" s="154">
        <v>5.0000000000000001E-4</v>
      </c>
      <c r="R419" s="154">
        <f>Q419*H419</f>
        <v>3.5000000000000001E-3</v>
      </c>
      <c r="S419" s="154">
        <v>0</v>
      </c>
      <c r="T419" s="155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56" t="s">
        <v>128</v>
      </c>
      <c r="AT419" s="156" t="s">
        <v>124</v>
      </c>
      <c r="AU419" s="156" t="s">
        <v>82</v>
      </c>
      <c r="AY419" s="18" t="s">
        <v>121</v>
      </c>
      <c r="BE419" s="157">
        <f>IF(N419="základní",J419,0)</f>
        <v>0</v>
      </c>
      <c r="BF419" s="157">
        <f>IF(N419="snížená",J419,0)</f>
        <v>0</v>
      </c>
      <c r="BG419" s="157">
        <f>IF(N419="zákl. přenesená",J419,0)</f>
        <v>0</v>
      </c>
      <c r="BH419" s="157">
        <f>IF(N419="sníž. přenesená",J419,0)</f>
        <v>0</v>
      </c>
      <c r="BI419" s="157">
        <f>IF(N419="nulová",J419,0)</f>
        <v>0</v>
      </c>
      <c r="BJ419" s="18" t="s">
        <v>30</v>
      </c>
      <c r="BK419" s="157">
        <f>ROUND(I419*H419,2)</f>
        <v>0</v>
      </c>
      <c r="BL419" s="18" t="s">
        <v>128</v>
      </c>
      <c r="BM419" s="156" t="s">
        <v>638</v>
      </c>
    </row>
    <row r="420" spans="1:65" s="15" customFormat="1" ht="11.25">
      <c r="B420" s="190"/>
      <c r="D420" s="159" t="s">
        <v>130</v>
      </c>
      <c r="E420" s="191" t="s">
        <v>1</v>
      </c>
      <c r="F420" s="192" t="s">
        <v>639</v>
      </c>
      <c r="H420" s="191" t="s">
        <v>1</v>
      </c>
      <c r="I420" s="193"/>
      <c r="L420" s="190"/>
      <c r="M420" s="194"/>
      <c r="N420" s="195"/>
      <c r="O420" s="195"/>
      <c r="P420" s="195"/>
      <c r="Q420" s="195"/>
      <c r="R420" s="195"/>
      <c r="S420" s="195"/>
      <c r="T420" s="196"/>
      <c r="AT420" s="191" t="s">
        <v>130</v>
      </c>
      <c r="AU420" s="191" t="s">
        <v>82</v>
      </c>
      <c r="AV420" s="15" t="s">
        <v>30</v>
      </c>
      <c r="AW420" s="15" t="s">
        <v>29</v>
      </c>
      <c r="AX420" s="15" t="s">
        <v>73</v>
      </c>
      <c r="AY420" s="191" t="s">
        <v>121</v>
      </c>
    </row>
    <row r="421" spans="1:65" s="13" customFormat="1" ht="11.25">
      <c r="B421" s="158"/>
      <c r="D421" s="159" t="s">
        <v>130</v>
      </c>
      <c r="E421" s="160" t="s">
        <v>1</v>
      </c>
      <c r="F421" s="161" t="s">
        <v>137</v>
      </c>
      <c r="H421" s="162">
        <v>3</v>
      </c>
      <c r="I421" s="163"/>
      <c r="L421" s="158"/>
      <c r="M421" s="164"/>
      <c r="N421" s="165"/>
      <c r="O421" s="165"/>
      <c r="P421" s="165"/>
      <c r="Q421" s="165"/>
      <c r="R421" s="165"/>
      <c r="S421" s="165"/>
      <c r="T421" s="166"/>
      <c r="AT421" s="160" t="s">
        <v>130</v>
      </c>
      <c r="AU421" s="160" t="s">
        <v>82</v>
      </c>
      <c r="AV421" s="13" t="s">
        <v>82</v>
      </c>
      <c r="AW421" s="13" t="s">
        <v>29</v>
      </c>
      <c r="AX421" s="13" t="s">
        <v>73</v>
      </c>
      <c r="AY421" s="160" t="s">
        <v>121</v>
      </c>
    </row>
    <row r="422" spans="1:65" s="15" customFormat="1" ht="11.25">
      <c r="B422" s="190"/>
      <c r="D422" s="159" t="s">
        <v>130</v>
      </c>
      <c r="E422" s="191" t="s">
        <v>1</v>
      </c>
      <c r="F422" s="192" t="s">
        <v>640</v>
      </c>
      <c r="H422" s="191" t="s">
        <v>1</v>
      </c>
      <c r="I422" s="193"/>
      <c r="L422" s="190"/>
      <c r="M422" s="194"/>
      <c r="N422" s="195"/>
      <c r="O422" s="195"/>
      <c r="P422" s="195"/>
      <c r="Q422" s="195"/>
      <c r="R422" s="195"/>
      <c r="S422" s="195"/>
      <c r="T422" s="196"/>
      <c r="AT422" s="191" t="s">
        <v>130</v>
      </c>
      <c r="AU422" s="191" t="s">
        <v>82</v>
      </c>
      <c r="AV422" s="15" t="s">
        <v>30</v>
      </c>
      <c r="AW422" s="15" t="s">
        <v>29</v>
      </c>
      <c r="AX422" s="15" t="s">
        <v>73</v>
      </c>
      <c r="AY422" s="191" t="s">
        <v>121</v>
      </c>
    </row>
    <row r="423" spans="1:65" s="13" customFormat="1" ht="11.25">
      <c r="B423" s="158"/>
      <c r="D423" s="159" t="s">
        <v>130</v>
      </c>
      <c r="E423" s="160" t="s">
        <v>1</v>
      </c>
      <c r="F423" s="161" t="s">
        <v>521</v>
      </c>
      <c r="H423" s="162">
        <v>4</v>
      </c>
      <c r="I423" s="163"/>
      <c r="L423" s="158"/>
      <c r="M423" s="164"/>
      <c r="N423" s="165"/>
      <c r="O423" s="165"/>
      <c r="P423" s="165"/>
      <c r="Q423" s="165"/>
      <c r="R423" s="165"/>
      <c r="S423" s="165"/>
      <c r="T423" s="166"/>
      <c r="AT423" s="160" t="s">
        <v>130</v>
      </c>
      <c r="AU423" s="160" t="s">
        <v>82</v>
      </c>
      <c r="AV423" s="13" t="s">
        <v>82</v>
      </c>
      <c r="AW423" s="13" t="s">
        <v>29</v>
      </c>
      <c r="AX423" s="13" t="s">
        <v>73</v>
      </c>
      <c r="AY423" s="160" t="s">
        <v>121</v>
      </c>
    </row>
    <row r="424" spans="1:65" s="14" customFormat="1" ht="11.25">
      <c r="B424" s="167"/>
      <c r="D424" s="159" t="s">
        <v>130</v>
      </c>
      <c r="E424" s="168" t="s">
        <v>1</v>
      </c>
      <c r="F424" s="169" t="s">
        <v>132</v>
      </c>
      <c r="H424" s="170">
        <v>7</v>
      </c>
      <c r="I424" s="171"/>
      <c r="L424" s="167"/>
      <c r="M424" s="172"/>
      <c r="N424" s="173"/>
      <c r="O424" s="173"/>
      <c r="P424" s="173"/>
      <c r="Q424" s="173"/>
      <c r="R424" s="173"/>
      <c r="S424" s="173"/>
      <c r="T424" s="174"/>
      <c r="AT424" s="168" t="s">
        <v>130</v>
      </c>
      <c r="AU424" s="168" t="s">
        <v>82</v>
      </c>
      <c r="AV424" s="14" t="s">
        <v>128</v>
      </c>
      <c r="AW424" s="14" t="s">
        <v>29</v>
      </c>
      <c r="AX424" s="14" t="s">
        <v>30</v>
      </c>
      <c r="AY424" s="168" t="s">
        <v>121</v>
      </c>
    </row>
    <row r="425" spans="1:65" s="2" customFormat="1" ht="16.5" customHeight="1">
      <c r="A425" s="33"/>
      <c r="B425" s="144"/>
      <c r="C425" s="175" t="s">
        <v>641</v>
      </c>
      <c r="D425" s="175" t="s">
        <v>141</v>
      </c>
      <c r="E425" s="176" t="s">
        <v>193</v>
      </c>
      <c r="F425" s="177" t="s">
        <v>194</v>
      </c>
      <c r="G425" s="178" t="s">
        <v>195</v>
      </c>
      <c r="H425" s="179">
        <v>1</v>
      </c>
      <c r="I425" s="180"/>
      <c r="J425" s="181">
        <f>ROUND(I425*H425,2)</f>
        <v>0</v>
      </c>
      <c r="K425" s="177" t="s">
        <v>1</v>
      </c>
      <c r="L425" s="182"/>
      <c r="M425" s="183" t="s">
        <v>1</v>
      </c>
      <c r="N425" s="184" t="s">
        <v>38</v>
      </c>
      <c r="O425" s="59"/>
      <c r="P425" s="154">
        <f>O425*H425</f>
        <v>0</v>
      </c>
      <c r="Q425" s="154">
        <v>0</v>
      </c>
      <c r="R425" s="154">
        <f>Q425*H425</f>
        <v>0</v>
      </c>
      <c r="S425" s="154">
        <v>0</v>
      </c>
      <c r="T425" s="155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56" t="s">
        <v>122</v>
      </c>
      <c r="AT425" s="156" t="s">
        <v>141</v>
      </c>
      <c r="AU425" s="156" t="s">
        <v>82</v>
      </c>
      <c r="AY425" s="18" t="s">
        <v>121</v>
      </c>
      <c r="BE425" s="157">
        <f>IF(N425="základní",J425,0)</f>
        <v>0</v>
      </c>
      <c r="BF425" s="157">
        <f>IF(N425="snížená",J425,0)</f>
        <v>0</v>
      </c>
      <c r="BG425" s="157">
        <f>IF(N425="zákl. přenesená",J425,0)</f>
        <v>0</v>
      </c>
      <c r="BH425" s="157">
        <f>IF(N425="sníž. přenesená",J425,0)</f>
        <v>0</v>
      </c>
      <c r="BI425" s="157">
        <f>IF(N425="nulová",J425,0)</f>
        <v>0</v>
      </c>
      <c r="BJ425" s="18" t="s">
        <v>30</v>
      </c>
      <c r="BK425" s="157">
        <f>ROUND(I425*H425,2)</f>
        <v>0</v>
      </c>
      <c r="BL425" s="18" t="s">
        <v>128</v>
      </c>
      <c r="BM425" s="156" t="s">
        <v>642</v>
      </c>
    </row>
    <row r="426" spans="1:65" s="13" customFormat="1" ht="11.25">
      <c r="B426" s="158"/>
      <c r="D426" s="159" t="s">
        <v>130</v>
      </c>
      <c r="E426" s="160" t="s">
        <v>1</v>
      </c>
      <c r="F426" s="161" t="s">
        <v>30</v>
      </c>
      <c r="H426" s="162">
        <v>1</v>
      </c>
      <c r="I426" s="163"/>
      <c r="L426" s="158"/>
      <c r="M426" s="164"/>
      <c r="N426" s="165"/>
      <c r="O426" s="165"/>
      <c r="P426" s="165"/>
      <c r="Q426" s="165"/>
      <c r="R426" s="165"/>
      <c r="S426" s="165"/>
      <c r="T426" s="166"/>
      <c r="AT426" s="160" t="s">
        <v>130</v>
      </c>
      <c r="AU426" s="160" t="s">
        <v>82</v>
      </c>
      <c r="AV426" s="13" t="s">
        <v>82</v>
      </c>
      <c r="AW426" s="13" t="s">
        <v>29</v>
      </c>
      <c r="AX426" s="13" t="s">
        <v>30</v>
      </c>
      <c r="AY426" s="160" t="s">
        <v>121</v>
      </c>
    </row>
    <row r="427" spans="1:65" s="2" customFormat="1" ht="16.5" customHeight="1">
      <c r="A427" s="33"/>
      <c r="B427" s="144"/>
      <c r="C427" s="145" t="s">
        <v>643</v>
      </c>
      <c r="D427" s="145" t="s">
        <v>124</v>
      </c>
      <c r="E427" s="146" t="s">
        <v>644</v>
      </c>
      <c r="F427" s="147" t="s">
        <v>645</v>
      </c>
      <c r="G427" s="148" t="s">
        <v>232</v>
      </c>
      <c r="H427" s="149">
        <v>10</v>
      </c>
      <c r="I427" s="150"/>
      <c r="J427" s="151">
        <f>ROUND(I427*H427,2)</f>
        <v>0</v>
      </c>
      <c r="K427" s="147" t="s">
        <v>135</v>
      </c>
      <c r="L427" s="34"/>
      <c r="M427" s="152" t="s">
        <v>1</v>
      </c>
      <c r="N427" s="153" t="s">
        <v>38</v>
      </c>
      <c r="O427" s="59"/>
      <c r="P427" s="154">
        <f>O427*H427</f>
        <v>0</v>
      </c>
      <c r="Q427" s="154">
        <v>0</v>
      </c>
      <c r="R427" s="154">
        <f>Q427*H427</f>
        <v>0</v>
      </c>
      <c r="S427" s="154">
        <v>0</v>
      </c>
      <c r="T427" s="155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56" t="s">
        <v>128</v>
      </c>
      <c r="AT427" s="156" t="s">
        <v>124</v>
      </c>
      <c r="AU427" s="156" t="s">
        <v>82</v>
      </c>
      <c r="AY427" s="18" t="s">
        <v>121</v>
      </c>
      <c r="BE427" s="157">
        <f>IF(N427="základní",J427,0)</f>
        <v>0</v>
      </c>
      <c r="BF427" s="157">
        <f>IF(N427="snížená",J427,0)</f>
        <v>0</v>
      </c>
      <c r="BG427" s="157">
        <f>IF(N427="zákl. přenesená",J427,0)</f>
        <v>0</v>
      </c>
      <c r="BH427" s="157">
        <f>IF(N427="sníž. přenesená",J427,0)</f>
        <v>0</v>
      </c>
      <c r="BI427" s="157">
        <f>IF(N427="nulová",J427,0)</f>
        <v>0</v>
      </c>
      <c r="BJ427" s="18" t="s">
        <v>30</v>
      </c>
      <c r="BK427" s="157">
        <f>ROUND(I427*H427,2)</f>
        <v>0</v>
      </c>
      <c r="BL427" s="18" t="s">
        <v>128</v>
      </c>
      <c r="BM427" s="156" t="s">
        <v>646</v>
      </c>
    </row>
    <row r="428" spans="1:65" s="13" customFormat="1" ht="11.25">
      <c r="B428" s="158"/>
      <c r="D428" s="159" t="s">
        <v>130</v>
      </c>
      <c r="E428" s="160" t="s">
        <v>1</v>
      </c>
      <c r="F428" s="161" t="s">
        <v>165</v>
      </c>
      <c r="H428" s="162">
        <v>10</v>
      </c>
      <c r="I428" s="163"/>
      <c r="L428" s="158"/>
      <c r="M428" s="164"/>
      <c r="N428" s="165"/>
      <c r="O428" s="165"/>
      <c r="P428" s="165"/>
      <c r="Q428" s="165"/>
      <c r="R428" s="165"/>
      <c r="S428" s="165"/>
      <c r="T428" s="166"/>
      <c r="AT428" s="160" t="s">
        <v>130</v>
      </c>
      <c r="AU428" s="160" t="s">
        <v>82</v>
      </c>
      <c r="AV428" s="13" t="s">
        <v>82</v>
      </c>
      <c r="AW428" s="13" t="s">
        <v>29</v>
      </c>
      <c r="AX428" s="13" t="s">
        <v>30</v>
      </c>
      <c r="AY428" s="160" t="s">
        <v>121</v>
      </c>
    </row>
    <row r="429" spans="1:65" s="2" customFormat="1" ht="16.5" customHeight="1">
      <c r="A429" s="33"/>
      <c r="B429" s="144"/>
      <c r="C429" s="175" t="s">
        <v>647</v>
      </c>
      <c r="D429" s="175" t="s">
        <v>141</v>
      </c>
      <c r="E429" s="176" t="s">
        <v>648</v>
      </c>
      <c r="F429" s="177" t="s">
        <v>649</v>
      </c>
      <c r="G429" s="178" t="s">
        <v>232</v>
      </c>
      <c r="H429" s="179">
        <v>10.15</v>
      </c>
      <c r="I429" s="180"/>
      <c r="J429" s="181">
        <f>ROUND(I429*H429,2)</f>
        <v>0</v>
      </c>
      <c r="K429" s="177" t="s">
        <v>135</v>
      </c>
      <c r="L429" s="182"/>
      <c r="M429" s="183" t="s">
        <v>1</v>
      </c>
      <c r="N429" s="184" t="s">
        <v>38</v>
      </c>
      <c r="O429" s="59"/>
      <c r="P429" s="154">
        <f>O429*H429</f>
        <v>0</v>
      </c>
      <c r="Q429" s="154">
        <v>1.0499999999999999E-3</v>
      </c>
      <c r="R429" s="154">
        <f>Q429*H429</f>
        <v>1.06575E-2</v>
      </c>
      <c r="S429" s="154">
        <v>0</v>
      </c>
      <c r="T429" s="155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56" t="s">
        <v>122</v>
      </c>
      <c r="AT429" s="156" t="s">
        <v>141</v>
      </c>
      <c r="AU429" s="156" t="s">
        <v>82</v>
      </c>
      <c r="AY429" s="18" t="s">
        <v>121</v>
      </c>
      <c r="BE429" s="157">
        <f>IF(N429="základní",J429,0)</f>
        <v>0</v>
      </c>
      <c r="BF429" s="157">
        <f>IF(N429="snížená",J429,0)</f>
        <v>0</v>
      </c>
      <c r="BG429" s="157">
        <f>IF(N429="zákl. přenesená",J429,0)</f>
        <v>0</v>
      </c>
      <c r="BH429" s="157">
        <f>IF(N429="sníž. přenesená",J429,0)</f>
        <v>0</v>
      </c>
      <c r="BI429" s="157">
        <f>IF(N429="nulová",J429,0)</f>
        <v>0</v>
      </c>
      <c r="BJ429" s="18" t="s">
        <v>30</v>
      </c>
      <c r="BK429" s="157">
        <f>ROUND(I429*H429,2)</f>
        <v>0</v>
      </c>
      <c r="BL429" s="18" t="s">
        <v>128</v>
      </c>
      <c r="BM429" s="156" t="s">
        <v>650</v>
      </c>
    </row>
    <row r="430" spans="1:65" s="13" customFormat="1" ht="11.25">
      <c r="B430" s="158"/>
      <c r="D430" s="159" t="s">
        <v>130</v>
      </c>
      <c r="E430" s="160" t="s">
        <v>1</v>
      </c>
      <c r="F430" s="161" t="s">
        <v>651</v>
      </c>
      <c r="H430" s="162">
        <v>10.15</v>
      </c>
      <c r="I430" s="163"/>
      <c r="L430" s="158"/>
      <c r="M430" s="164"/>
      <c r="N430" s="165"/>
      <c r="O430" s="165"/>
      <c r="P430" s="165"/>
      <c r="Q430" s="165"/>
      <c r="R430" s="165"/>
      <c r="S430" s="165"/>
      <c r="T430" s="166"/>
      <c r="AT430" s="160" t="s">
        <v>130</v>
      </c>
      <c r="AU430" s="160" t="s">
        <v>82</v>
      </c>
      <c r="AV430" s="13" t="s">
        <v>82</v>
      </c>
      <c r="AW430" s="13" t="s">
        <v>29</v>
      </c>
      <c r="AX430" s="13" t="s">
        <v>73</v>
      </c>
      <c r="AY430" s="160" t="s">
        <v>121</v>
      </c>
    </row>
    <row r="431" spans="1:65" s="14" customFormat="1" ht="11.25">
      <c r="B431" s="167"/>
      <c r="D431" s="159" t="s">
        <v>130</v>
      </c>
      <c r="E431" s="168" t="s">
        <v>1</v>
      </c>
      <c r="F431" s="169" t="s">
        <v>132</v>
      </c>
      <c r="H431" s="170">
        <v>10.15</v>
      </c>
      <c r="I431" s="171"/>
      <c r="L431" s="167"/>
      <c r="M431" s="172"/>
      <c r="N431" s="173"/>
      <c r="O431" s="173"/>
      <c r="P431" s="173"/>
      <c r="Q431" s="173"/>
      <c r="R431" s="173"/>
      <c r="S431" s="173"/>
      <c r="T431" s="174"/>
      <c r="AT431" s="168" t="s">
        <v>130</v>
      </c>
      <c r="AU431" s="168" t="s">
        <v>82</v>
      </c>
      <c r="AV431" s="14" t="s">
        <v>128</v>
      </c>
      <c r="AW431" s="14" t="s">
        <v>29</v>
      </c>
      <c r="AX431" s="14" t="s">
        <v>30</v>
      </c>
      <c r="AY431" s="168" t="s">
        <v>121</v>
      </c>
    </row>
    <row r="432" spans="1:65" s="2" customFormat="1" ht="16.5" customHeight="1">
      <c r="A432" s="33"/>
      <c r="B432" s="144"/>
      <c r="C432" s="175" t="s">
        <v>652</v>
      </c>
      <c r="D432" s="175" t="s">
        <v>141</v>
      </c>
      <c r="E432" s="176" t="s">
        <v>653</v>
      </c>
      <c r="F432" s="177" t="s">
        <v>654</v>
      </c>
      <c r="G432" s="178" t="s">
        <v>127</v>
      </c>
      <c r="H432" s="179">
        <v>1.0149999999999999</v>
      </c>
      <c r="I432" s="180"/>
      <c r="J432" s="181">
        <f>ROUND(I432*H432,2)</f>
        <v>0</v>
      </c>
      <c r="K432" s="177" t="s">
        <v>1</v>
      </c>
      <c r="L432" s="182"/>
      <c r="M432" s="183" t="s">
        <v>1</v>
      </c>
      <c r="N432" s="184" t="s">
        <v>38</v>
      </c>
      <c r="O432" s="59"/>
      <c r="P432" s="154">
        <f>O432*H432</f>
        <v>0</v>
      </c>
      <c r="Q432" s="154">
        <v>1.33E-3</v>
      </c>
      <c r="R432" s="154">
        <f>Q432*H432</f>
        <v>1.3499499999999999E-3</v>
      </c>
      <c r="S432" s="154">
        <v>0</v>
      </c>
      <c r="T432" s="155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56" t="s">
        <v>122</v>
      </c>
      <c r="AT432" s="156" t="s">
        <v>141</v>
      </c>
      <c r="AU432" s="156" t="s">
        <v>82</v>
      </c>
      <c r="AY432" s="18" t="s">
        <v>121</v>
      </c>
      <c r="BE432" s="157">
        <f>IF(N432="základní",J432,0)</f>
        <v>0</v>
      </c>
      <c r="BF432" s="157">
        <f>IF(N432="snížená",J432,0)</f>
        <v>0</v>
      </c>
      <c r="BG432" s="157">
        <f>IF(N432="zákl. přenesená",J432,0)</f>
        <v>0</v>
      </c>
      <c r="BH432" s="157">
        <f>IF(N432="sníž. přenesená",J432,0)</f>
        <v>0</v>
      </c>
      <c r="BI432" s="157">
        <f>IF(N432="nulová",J432,0)</f>
        <v>0</v>
      </c>
      <c r="BJ432" s="18" t="s">
        <v>30</v>
      </c>
      <c r="BK432" s="157">
        <f>ROUND(I432*H432,2)</f>
        <v>0</v>
      </c>
      <c r="BL432" s="18" t="s">
        <v>128</v>
      </c>
      <c r="BM432" s="156" t="s">
        <v>655</v>
      </c>
    </row>
    <row r="433" spans="1:65" s="13" customFormat="1" ht="11.25">
      <c r="B433" s="158"/>
      <c r="D433" s="159" t="s">
        <v>130</v>
      </c>
      <c r="E433" s="160" t="s">
        <v>1</v>
      </c>
      <c r="F433" s="161" t="s">
        <v>656</v>
      </c>
      <c r="H433" s="162">
        <v>1.0149999999999999</v>
      </c>
      <c r="I433" s="163"/>
      <c r="L433" s="158"/>
      <c r="M433" s="164"/>
      <c r="N433" s="165"/>
      <c r="O433" s="165"/>
      <c r="P433" s="165"/>
      <c r="Q433" s="165"/>
      <c r="R433" s="165"/>
      <c r="S433" s="165"/>
      <c r="T433" s="166"/>
      <c r="AT433" s="160" t="s">
        <v>130</v>
      </c>
      <c r="AU433" s="160" t="s">
        <v>82</v>
      </c>
      <c r="AV433" s="13" t="s">
        <v>82</v>
      </c>
      <c r="AW433" s="13" t="s">
        <v>29</v>
      </c>
      <c r="AX433" s="13" t="s">
        <v>73</v>
      </c>
      <c r="AY433" s="160" t="s">
        <v>121</v>
      </c>
    </row>
    <row r="434" spans="1:65" s="14" customFormat="1" ht="11.25">
      <c r="B434" s="167"/>
      <c r="D434" s="159" t="s">
        <v>130</v>
      </c>
      <c r="E434" s="168" t="s">
        <v>1</v>
      </c>
      <c r="F434" s="169" t="s">
        <v>132</v>
      </c>
      <c r="H434" s="170">
        <v>1.0149999999999999</v>
      </c>
      <c r="I434" s="171"/>
      <c r="L434" s="167"/>
      <c r="M434" s="172"/>
      <c r="N434" s="173"/>
      <c r="O434" s="173"/>
      <c r="P434" s="173"/>
      <c r="Q434" s="173"/>
      <c r="R434" s="173"/>
      <c r="S434" s="173"/>
      <c r="T434" s="174"/>
      <c r="AT434" s="168" t="s">
        <v>130</v>
      </c>
      <c r="AU434" s="168" t="s">
        <v>82</v>
      </c>
      <c r="AV434" s="14" t="s">
        <v>128</v>
      </c>
      <c r="AW434" s="14" t="s">
        <v>29</v>
      </c>
      <c r="AX434" s="14" t="s">
        <v>30</v>
      </c>
      <c r="AY434" s="168" t="s">
        <v>121</v>
      </c>
    </row>
    <row r="435" spans="1:65" s="2" customFormat="1" ht="16.5" customHeight="1">
      <c r="A435" s="33"/>
      <c r="B435" s="144"/>
      <c r="C435" s="145" t="s">
        <v>657</v>
      </c>
      <c r="D435" s="145" t="s">
        <v>124</v>
      </c>
      <c r="E435" s="146" t="s">
        <v>658</v>
      </c>
      <c r="F435" s="147" t="s">
        <v>659</v>
      </c>
      <c r="G435" s="148" t="s">
        <v>127</v>
      </c>
      <c r="H435" s="149">
        <v>1</v>
      </c>
      <c r="I435" s="150"/>
      <c r="J435" s="151">
        <f>ROUND(I435*H435,2)</f>
        <v>0</v>
      </c>
      <c r="K435" s="147" t="s">
        <v>135</v>
      </c>
      <c r="L435" s="34"/>
      <c r="M435" s="152" t="s">
        <v>1</v>
      </c>
      <c r="N435" s="153" t="s">
        <v>38</v>
      </c>
      <c r="O435" s="59"/>
      <c r="P435" s="154">
        <f>O435*H435</f>
        <v>0</v>
      </c>
      <c r="Q435" s="154">
        <v>0</v>
      </c>
      <c r="R435" s="154">
        <f>Q435*H435</f>
        <v>0</v>
      </c>
      <c r="S435" s="154">
        <v>0</v>
      </c>
      <c r="T435" s="155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56" t="s">
        <v>128</v>
      </c>
      <c r="AT435" s="156" t="s">
        <v>124</v>
      </c>
      <c r="AU435" s="156" t="s">
        <v>82</v>
      </c>
      <c r="AY435" s="18" t="s">
        <v>121</v>
      </c>
      <c r="BE435" s="157">
        <f>IF(N435="základní",J435,0)</f>
        <v>0</v>
      </c>
      <c r="BF435" s="157">
        <f>IF(N435="snížená",J435,0)</f>
        <v>0</v>
      </c>
      <c r="BG435" s="157">
        <f>IF(N435="zákl. přenesená",J435,0)</f>
        <v>0</v>
      </c>
      <c r="BH435" s="157">
        <f>IF(N435="sníž. přenesená",J435,0)</f>
        <v>0</v>
      </c>
      <c r="BI435" s="157">
        <f>IF(N435="nulová",J435,0)</f>
        <v>0</v>
      </c>
      <c r="BJ435" s="18" t="s">
        <v>30</v>
      </c>
      <c r="BK435" s="157">
        <f>ROUND(I435*H435,2)</f>
        <v>0</v>
      </c>
      <c r="BL435" s="18" t="s">
        <v>128</v>
      </c>
      <c r="BM435" s="156" t="s">
        <v>660</v>
      </c>
    </row>
    <row r="436" spans="1:65" s="13" customFormat="1" ht="11.25">
      <c r="B436" s="158"/>
      <c r="D436" s="159" t="s">
        <v>130</v>
      </c>
      <c r="E436" s="160" t="s">
        <v>1</v>
      </c>
      <c r="F436" s="161" t="s">
        <v>30</v>
      </c>
      <c r="H436" s="162">
        <v>1</v>
      </c>
      <c r="I436" s="163"/>
      <c r="L436" s="158"/>
      <c r="M436" s="164"/>
      <c r="N436" s="165"/>
      <c r="O436" s="165"/>
      <c r="P436" s="165"/>
      <c r="Q436" s="165"/>
      <c r="R436" s="165"/>
      <c r="S436" s="165"/>
      <c r="T436" s="166"/>
      <c r="AT436" s="160" t="s">
        <v>130</v>
      </c>
      <c r="AU436" s="160" t="s">
        <v>82</v>
      </c>
      <c r="AV436" s="13" t="s">
        <v>82</v>
      </c>
      <c r="AW436" s="13" t="s">
        <v>29</v>
      </c>
      <c r="AX436" s="13" t="s">
        <v>30</v>
      </c>
      <c r="AY436" s="160" t="s">
        <v>121</v>
      </c>
    </row>
    <row r="437" spans="1:65" s="2" customFormat="1" ht="24.2" customHeight="1">
      <c r="A437" s="33"/>
      <c r="B437" s="144"/>
      <c r="C437" s="175" t="s">
        <v>661</v>
      </c>
      <c r="D437" s="175" t="s">
        <v>141</v>
      </c>
      <c r="E437" s="176" t="s">
        <v>662</v>
      </c>
      <c r="F437" s="177" t="s">
        <v>663</v>
      </c>
      <c r="G437" s="178" t="s">
        <v>127</v>
      </c>
      <c r="H437" s="179">
        <v>1.01</v>
      </c>
      <c r="I437" s="180"/>
      <c r="J437" s="181">
        <f>ROUND(I437*H437,2)</f>
        <v>0</v>
      </c>
      <c r="K437" s="177" t="s">
        <v>1</v>
      </c>
      <c r="L437" s="182"/>
      <c r="M437" s="183" t="s">
        <v>1</v>
      </c>
      <c r="N437" s="184" t="s">
        <v>38</v>
      </c>
      <c r="O437" s="59"/>
      <c r="P437" s="154">
        <f>O437*H437</f>
        <v>0</v>
      </c>
      <c r="Q437" s="154">
        <v>4.1000000000000003E-3</v>
      </c>
      <c r="R437" s="154">
        <f>Q437*H437</f>
        <v>4.1410000000000006E-3</v>
      </c>
      <c r="S437" s="154">
        <v>0</v>
      </c>
      <c r="T437" s="155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56" t="s">
        <v>122</v>
      </c>
      <c r="AT437" s="156" t="s">
        <v>141</v>
      </c>
      <c r="AU437" s="156" t="s">
        <v>82</v>
      </c>
      <c r="AY437" s="18" t="s">
        <v>121</v>
      </c>
      <c r="BE437" s="157">
        <f>IF(N437="základní",J437,0)</f>
        <v>0</v>
      </c>
      <c r="BF437" s="157">
        <f>IF(N437="snížená",J437,0)</f>
        <v>0</v>
      </c>
      <c r="BG437" s="157">
        <f>IF(N437="zákl. přenesená",J437,0)</f>
        <v>0</v>
      </c>
      <c r="BH437" s="157">
        <f>IF(N437="sníž. přenesená",J437,0)</f>
        <v>0</v>
      </c>
      <c r="BI437" s="157">
        <f>IF(N437="nulová",J437,0)</f>
        <v>0</v>
      </c>
      <c r="BJ437" s="18" t="s">
        <v>30</v>
      </c>
      <c r="BK437" s="157">
        <f>ROUND(I437*H437,2)</f>
        <v>0</v>
      </c>
      <c r="BL437" s="18" t="s">
        <v>128</v>
      </c>
      <c r="BM437" s="156" t="s">
        <v>664</v>
      </c>
    </row>
    <row r="438" spans="1:65" s="13" customFormat="1" ht="11.25">
      <c r="B438" s="158"/>
      <c r="D438" s="159" t="s">
        <v>130</v>
      </c>
      <c r="E438" s="160" t="s">
        <v>1</v>
      </c>
      <c r="F438" s="161" t="s">
        <v>175</v>
      </c>
      <c r="H438" s="162">
        <v>1.01</v>
      </c>
      <c r="I438" s="163"/>
      <c r="L438" s="158"/>
      <c r="M438" s="164"/>
      <c r="N438" s="165"/>
      <c r="O438" s="165"/>
      <c r="P438" s="165"/>
      <c r="Q438" s="165"/>
      <c r="R438" s="165"/>
      <c r="S438" s="165"/>
      <c r="T438" s="166"/>
      <c r="AT438" s="160" t="s">
        <v>130</v>
      </c>
      <c r="AU438" s="160" t="s">
        <v>82</v>
      </c>
      <c r="AV438" s="13" t="s">
        <v>82</v>
      </c>
      <c r="AW438" s="13" t="s">
        <v>29</v>
      </c>
      <c r="AX438" s="13" t="s">
        <v>73</v>
      </c>
      <c r="AY438" s="160" t="s">
        <v>121</v>
      </c>
    </row>
    <row r="439" spans="1:65" s="14" customFormat="1" ht="11.25">
      <c r="B439" s="167"/>
      <c r="D439" s="159" t="s">
        <v>130</v>
      </c>
      <c r="E439" s="168" t="s">
        <v>1</v>
      </c>
      <c r="F439" s="169" t="s">
        <v>132</v>
      </c>
      <c r="H439" s="170">
        <v>1.01</v>
      </c>
      <c r="I439" s="171"/>
      <c r="L439" s="167"/>
      <c r="M439" s="172"/>
      <c r="N439" s="173"/>
      <c r="O439" s="173"/>
      <c r="P439" s="173"/>
      <c r="Q439" s="173"/>
      <c r="R439" s="173"/>
      <c r="S439" s="173"/>
      <c r="T439" s="174"/>
      <c r="AT439" s="168" t="s">
        <v>130</v>
      </c>
      <c r="AU439" s="168" t="s">
        <v>82</v>
      </c>
      <c r="AV439" s="14" t="s">
        <v>128</v>
      </c>
      <c r="AW439" s="14" t="s">
        <v>29</v>
      </c>
      <c r="AX439" s="14" t="s">
        <v>30</v>
      </c>
      <c r="AY439" s="168" t="s">
        <v>121</v>
      </c>
    </row>
    <row r="440" spans="1:65" s="2" customFormat="1" ht="16.5" customHeight="1">
      <c r="A440" s="33"/>
      <c r="B440" s="144"/>
      <c r="C440" s="175" t="s">
        <v>665</v>
      </c>
      <c r="D440" s="175" t="s">
        <v>141</v>
      </c>
      <c r="E440" s="176" t="s">
        <v>666</v>
      </c>
      <c r="F440" s="177" t="s">
        <v>667</v>
      </c>
      <c r="G440" s="178" t="s">
        <v>127</v>
      </c>
      <c r="H440" s="179">
        <v>1.01</v>
      </c>
      <c r="I440" s="180"/>
      <c r="J440" s="181">
        <f>ROUND(I440*H440,2)</f>
        <v>0</v>
      </c>
      <c r="K440" s="177" t="s">
        <v>1</v>
      </c>
      <c r="L440" s="182"/>
      <c r="M440" s="183" t="s">
        <v>1</v>
      </c>
      <c r="N440" s="184" t="s">
        <v>38</v>
      </c>
      <c r="O440" s="59"/>
      <c r="P440" s="154">
        <f>O440*H440</f>
        <v>0</v>
      </c>
      <c r="Q440" s="154">
        <v>4.0000000000000001E-3</v>
      </c>
      <c r="R440" s="154">
        <f>Q440*H440</f>
        <v>4.0400000000000002E-3</v>
      </c>
      <c r="S440" s="154">
        <v>0</v>
      </c>
      <c r="T440" s="155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56" t="s">
        <v>122</v>
      </c>
      <c r="AT440" s="156" t="s">
        <v>141</v>
      </c>
      <c r="AU440" s="156" t="s">
        <v>82</v>
      </c>
      <c r="AY440" s="18" t="s">
        <v>121</v>
      </c>
      <c r="BE440" s="157">
        <f>IF(N440="základní",J440,0)</f>
        <v>0</v>
      </c>
      <c r="BF440" s="157">
        <f>IF(N440="snížená",J440,0)</f>
        <v>0</v>
      </c>
      <c r="BG440" s="157">
        <f>IF(N440="zákl. přenesená",J440,0)</f>
        <v>0</v>
      </c>
      <c r="BH440" s="157">
        <f>IF(N440="sníž. přenesená",J440,0)</f>
        <v>0</v>
      </c>
      <c r="BI440" s="157">
        <f>IF(N440="nulová",J440,0)</f>
        <v>0</v>
      </c>
      <c r="BJ440" s="18" t="s">
        <v>30</v>
      </c>
      <c r="BK440" s="157">
        <f>ROUND(I440*H440,2)</f>
        <v>0</v>
      </c>
      <c r="BL440" s="18" t="s">
        <v>128</v>
      </c>
      <c r="BM440" s="156" t="s">
        <v>668</v>
      </c>
    </row>
    <row r="441" spans="1:65" s="13" customFormat="1" ht="11.25">
      <c r="B441" s="158"/>
      <c r="D441" s="159" t="s">
        <v>130</v>
      </c>
      <c r="E441" s="160" t="s">
        <v>1</v>
      </c>
      <c r="F441" s="161" t="s">
        <v>175</v>
      </c>
      <c r="H441" s="162">
        <v>1.01</v>
      </c>
      <c r="I441" s="163"/>
      <c r="L441" s="158"/>
      <c r="M441" s="164"/>
      <c r="N441" s="165"/>
      <c r="O441" s="165"/>
      <c r="P441" s="165"/>
      <c r="Q441" s="165"/>
      <c r="R441" s="165"/>
      <c r="S441" s="165"/>
      <c r="T441" s="166"/>
      <c r="AT441" s="160" t="s">
        <v>130</v>
      </c>
      <c r="AU441" s="160" t="s">
        <v>82</v>
      </c>
      <c r="AV441" s="13" t="s">
        <v>82</v>
      </c>
      <c r="AW441" s="13" t="s">
        <v>29</v>
      </c>
      <c r="AX441" s="13" t="s">
        <v>73</v>
      </c>
      <c r="AY441" s="160" t="s">
        <v>121</v>
      </c>
    </row>
    <row r="442" spans="1:65" s="14" customFormat="1" ht="11.25">
      <c r="B442" s="167"/>
      <c r="D442" s="159" t="s">
        <v>130</v>
      </c>
      <c r="E442" s="168" t="s">
        <v>1</v>
      </c>
      <c r="F442" s="169" t="s">
        <v>132</v>
      </c>
      <c r="H442" s="170">
        <v>1.01</v>
      </c>
      <c r="I442" s="171"/>
      <c r="L442" s="167"/>
      <c r="M442" s="172"/>
      <c r="N442" s="173"/>
      <c r="O442" s="173"/>
      <c r="P442" s="173"/>
      <c r="Q442" s="173"/>
      <c r="R442" s="173"/>
      <c r="S442" s="173"/>
      <c r="T442" s="174"/>
      <c r="AT442" s="168" t="s">
        <v>130</v>
      </c>
      <c r="AU442" s="168" t="s">
        <v>82</v>
      </c>
      <c r="AV442" s="14" t="s">
        <v>128</v>
      </c>
      <c r="AW442" s="14" t="s">
        <v>29</v>
      </c>
      <c r="AX442" s="14" t="s">
        <v>30</v>
      </c>
      <c r="AY442" s="168" t="s">
        <v>121</v>
      </c>
    </row>
    <row r="443" spans="1:65" s="12" customFormat="1" ht="22.9" customHeight="1">
      <c r="B443" s="131"/>
      <c r="D443" s="132" t="s">
        <v>72</v>
      </c>
      <c r="E443" s="142" t="s">
        <v>161</v>
      </c>
      <c r="F443" s="142" t="s">
        <v>201</v>
      </c>
      <c r="I443" s="134"/>
      <c r="J443" s="143">
        <f>BK443</f>
        <v>0</v>
      </c>
      <c r="L443" s="131"/>
      <c r="M443" s="136"/>
      <c r="N443" s="137"/>
      <c r="O443" s="137"/>
      <c r="P443" s="138">
        <f>SUM(P444:P462)</f>
        <v>0</v>
      </c>
      <c r="Q443" s="137"/>
      <c r="R443" s="138">
        <f>SUM(R444:R462)</f>
        <v>0</v>
      </c>
      <c r="S443" s="137"/>
      <c r="T443" s="139">
        <f>SUM(T444:T462)</f>
        <v>0</v>
      </c>
      <c r="AR443" s="132" t="s">
        <v>30</v>
      </c>
      <c r="AT443" s="140" t="s">
        <v>72</v>
      </c>
      <c r="AU443" s="140" t="s">
        <v>30</v>
      </c>
      <c r="AY443" s="132" t="s">
        <v>121</v>
      </c>
      <c r="BK443" s="141">
        <f>SUM(BK444:BK462)</f>
        <v>0</v>
      </c>
    </row>
    <row r="444" spans="1:65" s="2" customFormat="1" ht="16.5" customHeight="1">
      <c r="A444" s="33"/>
      <c r="B444" s="144"/>
      <c r="C444" s="145" t="s">
        <v>669</v>
      </c>
      <c r="D444" s="145" t="s">
        <v>124</v>
      </c>
      <c r="E444" s="146" t="s">
        <v>670</v>
      </c>
      <c r="F444" s="147" t="s">
        <v>671</v>
      </c>
      <c r="G444" s="148" t="s">
        <v>232</v>
      </c>
      <c r="H444" s="149">
        <v>21.8</v>
      </c>
      <c r="I444" s="150"/>
      <c r="J444" s="151">
        <f>ROUND(I444*H444,2)</f>
        <v>0</v>
      </c>
      <c r="K444" s="147" t="s">
        <v>135</v>
      </c>
      <c r="L444" s="34"/>
      <c r="M444" s="152" t="s">
        <v>1</v>
      </c>
      <c r="N444" s="153" t="s">
        <v>38</v>
      </c>
      <c r="O444" s="59"/>
      <c r="P444" s="154">
        <f>O444*H444</f>
        <v>0</v>
      </c>
      <c r="Q444" s="154">
        <v>0</v>
      </c>
      <c r="R444" s="154">
        <f>Q444*H444</f>
        <v>0</v>
      </c>
      <c r="S444" s="154">
        <v>0</v>
      </c>
      <c r="T444" s="155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56" t="s">
        <v>128</v>
      </c>
      <c r="AT444" s="156" t="s">
        <v>124</v>
      </c>
      <c r="AU444" s="156" t="s">
        <v>82</v>
      </c>
      <c r="AY444" s="18" t="s">
        <v>121</v>
      </c>
      <c r="BE444" s="157">
        <f>IF(N444="základní",J444,0)</f>
        <v>0</v>
      </c>
      <c r="BF444" s="157">
        <f>IF(N444="snížená",J444,0)</f>
        <v>0</v>
      </c>
      <c r="BG444" s="157">
        <f>IF(N444="zákl. přenesená",J444,0)</f>
        <v>0</v>
      </c>
      <c r="BH444" s="157">
        <f>IF(N444="sníž. přenesená",J444,0)</f>
        <v>0</v>
      </c>
      <c r="BI444" s="157">
        <f>IF(N444="nulová",J444,0)</f>
        <v>0</v>
      </c>
      <c r="BJ444" s="18" t="s">
        <v>30</v>
      </c>
      <c r="BK444" s="157">
        <f>ROUND(I444*H444,2)</f>
        <v>0</v>
      </c>
      <c r="BL444" s="18" t="s">
        <v>128</v>
      </c>
      <c r="BM444" s="156" t="s">
        <v>672</v>
      </c>
    </row>
    <row r="445" spans="1:65" s="13" customFormat="1" ht="11.25">
      <c r="B445" s="158"/>
      <c r="D445" s="159" t="s">
        <v>130</v>
      </c>
      <c r="E445" s="160" t="s">
        <v>1</v>
      </c>
      <c r="F445" s="161" t="s">
        <v>673</v>
      </c>
      <c r="H445" s="162">
        <v>11.8</v>
      </c>
      <c r="I445" s="163"/>
      <c r="L445" s="158"/>
      <c r="M445" s="164"/>
      <c r="N445" s="165"/>
      <c r="O445" s="165"/>
      <c r="P445" s="165"/>
      <c r="Q445" s="165"/>
      <c r="R445" s="165"/>
      <c r="S445" s="165"/>
      <c r="T445" s="166"/>
      <c r="AT445" s="160" t="s">
        <v>130</v>
      </c>
      <c r="AU445" s="160" t="s">
        <v>82</v>
      </c>
      <c r="AV445" s="13" t="s">
        <v>82</v>
      </c>
      <c r="AW445" s="13" t="s">
        <v>29</v>
      </c>
      <c r="AX445" s="13" t="s">
        <v>73</v>
      </c>
      <c r="AY445" s="160" t="s">
        <v>121</v>
      </c>
    </row>
    <row r="446" spans="1:65" s="13" customFormat="1" ht="11.25">
      <c r="B446" s="158"/>
      <c r="D446" s="159" t="s">
        <v>130</v>
      </c>
      <c r="E446" s="160" t="s">
        <v>1</v>
      </c>
      <c r="F446" s="161" t="s">
        <v>674</v>
      </c>
      <c r="H446" s="162">
        <v>10</v>
      </c>
      <c r="I446" s="163"/>
      <c r="L446" s="158"/>
      <c r="M446" s="164"/>
      <c r="N446" s="165"/>
      <c r="O446" s="165"/>
      <c r="P446" s="165"/>
      <c r="Q446" s="165"/>
      <c r="R446" s="165"/>
      <c r="S446" s="165"/>
      <c r="T446" s="166"/>
      <c r="AT446" s="160" t="s">
        <v>130</v>
      </c>
      <c r="AU446" s="160" t="s">
        <v>82</v>
      </c>
      <c r="AV446" s="13" t="s">
        <v>82</v>
      </c>
      <c r="AW446" s="13" t="s">
        <v>29</v>
      </c>
      <c r="AX446" s="13" t="s">
        <v>73</v>
      </c>
      <c r="AY446" s="160" t="s">
        <v>121</v>
      </c>
    </row>
    <row r="447" spans="1:65" s="14" customFormat="1" ht="11.25">
      <c r="B447" s="167"/>
      <c r="D447" s="159" t="s">
        <v>130</v>
      </c>
      <c r="E447" s="168" t="s">
        <v>1</v>
      </c>
      <c r="F447" s="169" t="s">
        <v>132</v>
      </c>
      <c r="H447" s="170">
        <v>21.8</v>
      </c>
      <c r="I447" s="171"/>
      <c r="L447" s="167"/>
      <c r="M447" s="172"/>
      <c r="N447" s="173"/>
      <c r="O447" s="173"/>
      <c r="P447" s="173"/>
      <c r="Q447" s="173"/>
      <c r="R447" s="173"/>
      <c r="S447" s="173"/>
      <c r="T447" s="174"/>
      <c r="AT447" s="168" t="s">
        <v>130</v>
      </c>
      <c r="AU447" s="168" t="s">
        <v>82</v>
      </c>
      <c r="AV447" s="14" t="s">
        <v>128</v>
      </c>
      <c r="AW447" s="14" t="s">
        <v>29</v>
      </c>
      <c r="AX447" s="14" t="s">
        <v>30</v>
      </c>
      <c r="AY447" s="168" t="s">
        <v>121</v>
      </c>
    </row>
    <row r="448" spans="1:65" s="2" customFormat="1" ht="16.5" customHeight="1">
      <c r="A448" s="33"/>
      <c r="B448" s="144"/>
      <c r="C448" s="145" t="s">
        <v>675</v>
      </c>
      <c r="D448" s="145" t="s">
        <v>124</v>
      </c>
      <c r="E448" s="146" t="s">
        <v>676</v>
      </c>
      <c r="F448" s="147" t="s">
        <v>677</v>
      </c>
      <c r="G448" s="148" t="s">
        <v>232</v>
      </c>
      <c r="H448" s="149">
        <v>21.8</v>
      </c>
      <c r="I448" s="150"/>
      <c r="J448" s="151">
        <f>ROUND(I448*H448,2)</f>
        <v>0</v>
      </c>
      <c r="K448" s="147" t="s">
        <v>1</v>
      </c>
      <c r="L448" s="34"/>
      <c r="M448" s="152" t="s">
        <v>1</v>
      </c>
      <c r="N448" s="153" t="s">
        <v>38</v>
      </c>
      <c r="O448" s="59"/>
      <c r="P448" s="154">
        <f>O448*H448</f>
        <v>0</v>
      </c>
      <c r="Q448" s="154">
        <v>0</v>
      </c>
      <c r="R448" s="154">
        <f>Q448*H448</f>
        <v>0</v>
      </c>
      <c r="S448" s="154">
        <v>0</v>
      </c>
      <c r="T448" s="155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56" t="s">
        <v>128</v>
      </c>
      <c r="AT448" s="156" t="s">
        <v>124</v>
      </c>
      <c r="AU448" s="156" t="s">
        <v>82</v>
      </c>
      <c r="AY448" s="18" t="s">
        <v>121</v>
      </c>
      <c r="BE448" s="157">
        <f>IF(N448="základní",J448,0)</f>
        <v>0</v>
      </c>
      <c r="BF448" s="157">
        <f>IF(N448="snížená",J448,0)</f>
        <v>0</v>
      </c>
      <c r="BG448" s="157">
        <f>IF(N448="zákl. přenesená",J448,0)</f>
        <v>0</v>
      </c>
      <c r="BH448" s="157">
        <f>IF(N448="sníž. přenesená",J448,0)</f>
        <v>0</v>
      </c>
      <c r="BI448" s="157">
        <f>IF(N448="nulová",J448,0)</f>
        <v>0</v>
      </c>
      <c r="BJ448" s="18" t="s">
        <v>30</v>
      </c>
      <c r="BK448" s="157">
        <f>ROUND(I448*H448,2)</f>
        <v>0</v>
      </c>
      <c r="BL448" s="18" t="s">
        <v>128</v>
      </c>
      <c r="BM448" s="156" t="s">
        <v>678</v>
      </c>
    </row>
    <row r="449" spans="1:65" s="13" customFormat="1" ht="11.25">
      <c r="B449" s="158"/>
      <c r="D449" s="159" t="s">
        <v>130</v>
      </c>
      <c r="E449" s="160" t="s">
        <v>1</v>
      </c>
      <c r="F449" s="161" t="s">
        <v>679</v>
      </c>
      <c r="H449" s="162">
        <v>21.8</v>
      </c>
      <c r="I449" s="163"/>
      <c r="L449" s="158"/>
      <c r="M449" s="164"/>
      <c r="N449" s="165"/>
      <c r="O449" s="165"/>
      <c r="P449" s="165"/>
      <c r="Q449" s="165"/>
      <c r="R449" s="165"/>
      <c r="S449" s="165"/>
      <c r="T449" s="166"/>
      <c r="AT449" s="160" t="s">
        <v>130</v>
      </c>
      <c r="AU449" s="160" t="s">
        <v>82</v>
      </c>
      <c r="AV449" s="13" t="s">
        <v>82</v>
      </c>
      <c r="AW449" s="13" t="s">
        <v>29</v>
      </c>
      <c r="AX449" s="13" t="s">
        <v>30</v>
      </c>
      <c r="AY449" s="160" t="s">
        <v>121</v>
      </c>
    </row>
    <row r="450" spans="1:65" s="2" customFormat="1" ht="16.5" customHeight="1">
      <c r="A450" s="33"/>
      <c r="B450" s="144"/>
      <c r="C450" s="145" t="s">
        <v>680</v>
      </c>
      <c r="D450" s="145" t="s">
        <v>124</v>
      </c>
      <c r="E450" s="146" t="s">
        <v>681</v>
      </c>
      <c r="F450" s="147" t="s">
        <v>682</v>
      </c>
      <c r="G450" s="148" t="s">
        <v>209</v>
      </c>
      <c r="H450" s="149">
        <v>15.898</v>
      </c>
      <c r="I450" s="150"/>
      <c r="J450" s="151">
        <f>ROUND(I450*H450,2)</f>
        <v>0</v>
      </c>
      <c r="K450" s="147" t="s">
        <v>135</v>
      </c>
      <c r="L450" s="34"/>
      <c r="M450" s="152" t="s">
        <v>1</v>
      </c>
      <c r="N450" s="153" t="s">
        <v>38</v>
      </c>
      <c r="O450" s="59"/>
      <c r="P450" s="154">
        <f>O450*H450</f>
        <v>0</v>
      </c>
      <c r="Q450" s="154">
        <v>0</v>
      </c>
      <c r="R450" s="154">
        <f>Q450*H450</f>
        <v>0</v>
      </c>
      <c r="S450" s="154">
        <v>0</v>
      </c>
      <c r="T450" s="155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56" t="s">
        <v>128</v>
      </c>
      <c r="AT450" s="156" t="s">
        <v>124</v>
      </c>
      <c r="AU450" s="156" t="s">
        <v>82</v>
      </c>
      <c r="AY450" s="18" t="s">
        <v>121</v>
      </c>
      <c r="BE450" s="157">
        <f>IF(N450="základní",J450,0)</f>
        <v>0</v>
      </c>
      <c r="BF450" s="157">
        <f>IF(N450="snížená",J450,0)</f>
        <v>0</v>
      </c>
      <c r="BG450" s="157">
        <f>IF(N450="zákl. přenesená",J450,0)</f>
        <v>0</v>
      </c>
      <c r="BH450" s="157">
        <f>IF(N450="sníž. přenesená",J450,0)</f>
        <v>0</v>
      </c>
      <c r="BI450" s="157">
        <f>IF(N450="nulová",J450,0)</f>
        <v>0</v>
      </c>
      <c r="BJ450" s="18" t="s">
        <v>30</v>
      </c>
      <c r="BK450" s="157">
        <f>ROUND(I450*H450,2)</f>
        <v>0</v>
      </c>
      <c r="BL450" s="18" t="s">
        <v>128</v>
      </c>
      <c r="BM450" s="156" t="s">
        <v>683</v>
      </c>
    </row>
    <row r="451" spans="1:65" s="13" customFormat="1" ht="11.25">
      <c r="B451" s="158"/>
      <c r="D451" s="159" t="s">
        <v>130</v>
      </c>
      <c r="E451" s="160" t="s">
        <v>1</v>
      </c>
      <c r="F451" s="161" t="s">
        <v>684</v>
      </c>
      <c r="H451" s="162">
        <v>15.898</v>
      </c>
      <c r="I451" s="163"/>
      <c r="L451" s="158"/>
      <c r="M451" s="164"/>
      <c r="N451" s="165"/>
      <c r="O451" s="165"/>
      <c r="P451" s="165"/>
      <c r="Q451" s="165"/>
      <c r="R451" s="165"/>
      <c r="S451" s="165"/>
      <c r="T451" s="166"/>
      <c r="AT451" s="160" t="s">
        <v>130</v>
      </c>
      <c r="AU451" s="160" t="s">
        <v>82</v>
      </c>
      <c r="AV451" s="13" t="s">
        <v>82</v>
      </c>
      <c r="AW451" s="13" t="s">
        <v>29</v>
      </c>
      <c r="AX451" s="13" t="s">
        <v>30</v>
      </c>
      <c r="AY451" s="160" t="s">
        <v>121</v>
      </c>
    </row>
    <row r="452" spans="1:65" s="2" customFormat="1" ht="16.5" customHeight="1">
      <c r="A452" s="33"/>
      <c r="B452" s="144"/>
      <c r="C452" s="145" t="s">
        <v>685</v>
      </c>
      <c r="D452" s="145" t="s">
        <v>124</v>
      </c>
      <c r="E452" s="146" t="s">
        <v>686</v>
      </c>
      <c r="F452" s="147" t="s">
        <v>687</v>
      </c>
      <c r="G452" s="148" t="s">
        <v>209</v>
      </c>
      <c r="H452" s="149">
        <v>127.184</v>
      </c>
      <c r="I452" s="150"/>
      <c r="J452" s="151">
        <f>ROUND(I452*H452,2)</f>
        <v>0</v>
      </c>
      <c r="K452" s="147" t="s">
        <v>135</v>
      </c>
      <c r="L452" s="34"/>
      <c r="M452" s="152" t="s">
        <v>1</v>
      </c>
      <c r="N452" s="153" t="s">
        <v>38</v>
      </c>
      <c r="O452" s="59"/>
      <c r="P452" s="154">
        <f>O452*H452</f>
        <v>0</v>
      </c>
      <c r="Q452" s="154">
        <v>0</v>
      </c>
      <c r="R452" s="154">
        <f>Q452*H452</f>
        <v>0</v>
      </c>
      <c r="S452" s="154">
        <v>0</v>
      </c>
      <c r="T452" s="155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56" t="s">
        <v>128</v>
      </c>
      <c r="AT452" s="156" t="s">
        <v>124</v>
      </c>
      <c r="AU452" s="156" t="s">
        <v>82</v>
      </c>
      <c r="AY452" s="18" t="s">
        <v>121</v>
      </c>
      <c r="BE452" s="157">
        <f>IF(N452="základní",J452,0)</f>
        <v>0</v>
      </c>
      <c r="BF452" s="157">
        <f>IF(N452="snížená",J452,0)</f>
        <v>0</v>
      </c>
      <c r="BG452" s="157">
        <f>IF(N452="zákl. přenesená",J452,0)</f>
        <v>0</v>
      </c>
      <c r="BH452" s="157">
        <f>IF(N452="sníž. přenesená",J452,0)</f>
        <v>0</v>
      </c>
      <c r="BI452" s="157">
        <f>IF(N452="nulová",J452,0)</f>
        <v>0</v>
      </c>
      <c r="BJ452" s="18" t="s">
        <v>30</v>
      </c>
      <c r="BK452" s="157">
        <f>ROUND(I452*H452,2)</f>
        <v>0</v>
      </c>
      <c r="BL452" s="18" t="s">
        <v>128</v>
      </c>
      <c r="BM452" s="156" t="s">
        <v>688</v>
      </c>
    </row>
    <row r="453" spans="1:65" s="13" customFormat="1" ht="11.25">
      <c r="B453" s="158"/>
      <c r="D453" s="159" t="s">
        <v>130</v>
      </c>
      <c r="E453" s="160" t="s">
        <v>1</v>
      </c>
      <c r="F453" s="161" t="s">
        <v>689</v>
      </c>
      <c r="H453" s="162">
        <v>127.184</v>
      </c>
      <c r="I453" s="163"/>
      <c r="L453" s="158"/>
      <c r="M453" s="164"/>
      <c r="N453" s="165"/>
      <c r="O453" s="165"/>
      <c r="P453" s="165"/>
      <c r="Q453" s="165"/>
      <c r="R453" s="165"/>
      <c r="S453" s="165"/>
      <c r="T453" s="166"/>
      <c r="AT453" s="160" t="s">
        <v>130</v>
      </c>
      <c r="AU453" s="160" t="s">
        <v>82</v>
      </c>
      <c r="AV453" s="13" t="s">
        <v>82</v>
      </c>
      <c r="AW453" s="13" t="s">
        <v>29</v>
      </c>
      <c r="AX453" s="13" t="s">
        <v>73</v>
      </c>
      <c r="AY453" s="160" t="s">
        <v>121</v>
      </c>
    </row>
    <row r="454" spans="1:65" s="14" customFormat="1" ht="11.25">
      <c r="B454" s="167"/>
      <c r="D454" s="159" t="s">
        <v>130</v>
      </c>
      <c r="E454" s="168" t="s">
        <v>1</v>
      </c>
      <c r="F454" s="169" t="s">
        <v>132</v>
      </c>
      <c r="H454" s="170">
        <v>127.184</v>
      </c>
      <c r="I454" s="171"/>
      <c r="L454" s="167"/>
      <c r="M454" s="172"/>
      <c r="N454" s="173"/>
      <c r="O454" s="173"/>
      <c r="P454" s="173"/>
      <c r="Q454" s="173"/>
      <c r="R454" s="173"/>
      <c r="S454" s="173"/>
      <c r="T454" s="174"/>
      <c r="AT454" s="168" t="s">
        <v>130</v>
      </c>
      <c r="AU454" s="168" t="s">
        <v>82</v>
      </c>
      <c r="AV454" s="14" t="s">
        <v>128</v>
      </c>
      <c r="AW454" s="14" t="s">
        <v>29</v>
      </c>
      <c r="AX454" s="14" t="s">
        <v>30</v>
      </c>
      <c r="AY454" s="168" t="s">
        <v>121</v>
      </c>
    </row>
    <row r="455" spans="1:65" s="2" customFormat="1" ht="16.5" customHeight="1">
      <c r="A455" s="33"/>
      <c r="B455" s="144"/>
      <c r="C455" s="145" t="s">
        <v>690</v>
      </c>
      <c r="D455" s="145" t="s">
        <v>124</v>
      </c>
      <c r="E455" s="146" t="s">
        <v>691</v>
      </c>
      <c r="F455" s="147" t="s">
        <v>692</v>
      </c>
      <c r="G455" s="148" t="s">
        <v>209</v>
      </c>
      <c r="H455" s="149">
        <v>4.1349999999999998</v>
      </c>
      <c r="I455" s="150"/>
      <c r="J455" s="151">
        <f>ROUND(I455*H455,2)</f>
        <v>0</v>
      </c>
      <c r="K455" s="147" t="s">
        <v>1</v>
      </c>
      <c r="L455" s="34"/>
      <c r="M455" s="152" t="s">
        <v>1</v>
      </c>
      <c r="N455" s="153" t="s">
        <v>38</v>
      </c>
      <c r="O455" s="59"/>
      <c r="P455" s="154">
        <f>O455*H455</f>
        <v>0</v>
      </c>
      <c r="Q455" s="154">
        <v>0</v>
      </c>
      <c r="R455" s="154">
        <f>Q455*H455</f>
        <v>0</v>
      </c>
      <c r="S455" s="154">
        <v>0</v>
      </c>
      <c r="T455" s="155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56" t="s">
        <v>128</v>
      </c>
      <c r="AT455" s="156" t="s">
        <v>124</v>
      </c>
      <c r="AU455" s="156" t="s">
        <v>82</v>
      </c>
      <c r="AY455" s="18" t="s">
        <v>121</v>
      </c>
      <c r="BE455" s="157">
        <f>IF(N455="základní",J455,0)</f>
        <v>0</v>
      </c>
      <c r="BF455" s="157">
        <f>IF(N455="snížená",J455,0)</f>
        <v>0</v>
      </c>
      <c r="BG455" s="157">
        <f>IF(N455="zákl. přenesená",J455,0)</f>
        <v>0</v>
      </c>
      <c r="BH455" s="157">
        <f>IF(N455="sníž. přenesená",J455,0)</f>
        <v>0</v>
      </c>
      <c r="BI455" s="157">
        <f>IF(N455="nulová",J455,0)</f>
        <v>0</v>
      </c>
      <c r="BJ455" s="18" t="s">
        <v>30</v>
      </c>
      <c r="BK455" s="157">
        <f>ROUND(I455*H455,2)</f>
        <v>0</v>
      </c>
      <c r="BL455" s="18" t="s">
        <v>128</v>
      </c>
      <c r="BM455" s="156" t="s">
        <v>693</v>
      </c>
    </row>
    <row r="456" spans="1:65" s="13" customFormat="1" ht="11.25">
      <c r="B456" s="158"/>
      <c r="D456" s="159" t="s">
        <v>130</v>
      </c>
      <c r="E456" s="160" t="s">
        <v>1</v>
      </c>
      <c r="F456" s="161" t="s">
        <v>694</v>
      </c>
      <c r="H456" s="162">
        <v>4.1349999999999998</v>
      </c>
      <c r="I456" s="163"/>
      <c r="L456" s="158"/>
      <c r="M456" s="164"/>
      <c r="N456" s="165"/>
      <c r="O456" s="165"/>
      <c r="P456" s="165"/>
      <c r="Q456" s="165"/>
      <c r="R456" s="165"/>
      <c r="S456" s="165"/>
      <c r="T456" s="166"/>
      <c r="AT456" s="160" t="s">
        <v>130</v>
      </c>
      <c r="AU456" s="160" t="s">
        <v>82</v>
      </c>
      <c r="AV456" s="13" t="s">
        <v>82</v>
      </c>
      <c r="AW456" s="13" t="s">
        <v>29</v>
      </c>
      <c r="AX456" s="13" t="s">
        <v>30</v>
      </c>
      <c r="AY456" s="160" t="s">
        <v>121</v>
      </c>
    </row>
    <row r="457" spans="1:65" s="2" customFormat="1" ht="16.5" customHeight="1">
      <c r="A457" s="33"/>
      <c r="B457" s="144"/>
      <c r="C457" s="145" t="s">
        <v>695</v>
      </c>
      <c r="D457" s="145" t="s">
        <v>124</v>
      </c>
      <c r="E457" s="146" t="s">
        <v>696</v>
      </c>
      <c r="F457" s="147" t="s">
        <v>415</v>
      </c>
      <c r="G457" s="148" t="s">
        <v>209</v>
      </c>
      <c r="H457" s="149">
        <v>11.763</v>
      </c>
      <c r="I457" s="150"/>
      <c r="J457" s="151">
        <f>ROUND(I457*H457,2)</f>
        <v>0</v>
      </c>
      <c r="K457" s="147" t="s">
        <v>1</v>
      </c>
      <c r="L457" s="34"/>
      <c r="M457" s="152" t="s">
        <v>1</v>
      </c>
      <c r="N457" s="153" t="s">
        <v>38</v>
      </c>
      <c r="O457" s="59"/>
      <c r="P457" s="154">
        <f>O457*H457</f>
        <v>0</v>
      </c>
      <c r="Q457" s="154">
        <v>0</v>
      </c>
      <c r="R457" s="154">
        <f>Q457*H457</f>
        <v>0</v>
      </c>
      <c r="S457" s="154">
        <v>0</v>
      </c>
      <c r="T457" s="155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56" t="s">
        <v>128</v>
      </c>
      <c r="AT457" s="156" t="s">
        <v>124</v>
      </c>
      <c r="AU457" s="156" t="s">
        <v>82</v>
      </c>
      <c r="AY457" s="18" t="s">
        <v>121</v>
      </c>
      <c r="BE457" s="157">
        <f>IF(N457="základní",J457,0)</f>
        <v>0</v>
      </c>
      <c r="BF457" s="157">
        <f>IF(N457="snížená",J457,0)</f>
        <v>0</v>
      </c>
      <c r="BG457" s="157">
        <f>IF(N457="zákl. přenesená",J457,0)</f>
        <v>0</v>
      </c>
      <c r="BH457" s="157">
        <f>IF(N457="sníž. přenesená",J457,0)</f>
        <v>0</v>
      </c>
      <c r="BI457" s="157">
        <f>IF(N457="nulová",J457,0)</f>
        <v>0</v>
      </c>
      <c r="BJ457" s="18" t="s">
        <v>30</v>
      </c>
      <c r="BK457" s="157">
        <f>ROUND(I457*H457,2)</f>
        <v>0</v>
      </c>
      <c r="BL457" s="18" t="s">
        <v>128</v>
      </c>
      <c r="BM457" s="156" t="s">
        <v>697</v>
      </c>
    </row>
    <row r="458" spans="1:65" s="13" customFormat="1" ht="11.25">
      <c r="B458" s="158"/>
      <c r="D458" s="159" t="s">
        <v>130</v>
      </c>
      <c r="E458" s="160" t="s">
        <v>1</v>
      </c>
      <c r="F458" s="161" t="s">
        <v>698</v>
      </c>
      <c r="H458" s="162">
        <v>11.763</v>
      </c>
      <c r="I458" s="163"/>
      <c r="L458" s="158"/>
      <c r="M458" s="164"/>
      <c r="N458" s="165"/>
      <c r="O458" s="165"/>
      <c r="P458" s="165"/>
      <c r="Q458" s="165"/>
      <c r="R458" s="165"/>
      <c r="S458" s="165"/>
      <c r="T458" s="166"/>
      <c r="AT458" s="160" t="s">
        <v>130</v>
      </c>
      <c r="AU458" s="160" t="s">
        <v>82</v>
      </c>
      <c r="AV458" s="13" t="s">
        <v>82</v>
      </c>
      <c r="AW458" s="13" t="s">
        <v>29</v>
      </c>
      <c r="AX458" s="13" t="s">
        <v>73</v>
      </c>
      <c r="AY458" s="160" t="s">
        <v>121</v>
      </c>
    </row>
    <row r="459" spans="1:65" s="14" customFormat="1" ht="11.25">
      <c r="B459" s="167"/>
      <c r="D459" s="159" t="s">
        <v>130</v>
      </c>
      <c r="E459" s="168" t="s">
        <v>1</v>
      </c>
      <c r="F459" s="169" t="s">
        <v>132</v>
      </c>
      <c r="H459" s="170">
        <v>11.763</v>
      </c>
      <c r="I459" s="171"/>
      <c r="L459" s="167"/>
      <c r="M459" s="172"/>
      <c r="N459" s="173"/>
      <c r="O459" s="173"/>
      <c r="P459" s="173"/>
      <c r="Q459" s="173"/>
      <c r="R459" s="173"/>
      <c r="S459" s="173"/>
      <c r="T459" s="174"/>
      <c r="AT459" s="168" t="s">
        <v>130</v>
      </c>
      <c r="AU459" s="168" t="s">
        <v>82</v>
      </c>
      <c r="AV459" s="14" t="s">
        <v>128</v>
      </c>
      <c r="AW459" s="14" t="s">
        <v>29</v>
      </c>
      <c r="AX459" s="14" t="s">
        <v>30</v>
      </c>
      <c r="AY459" s="168" t="s">
        <v>121</v>
      </c>
    </row>
    <row r="460" spans="1:65" s="2" customFormat="1" ht="16.5" customHeight="1">
      <c r="A460" s="33"/>
      <c r="B460" s="144"/>
      <c r="C460" s="145" t="s">
        <v>699</v>
      </c>
      <c r="D460" s="145" t="s">
        <v>124</v>
      </c>
      <c r="E460" s="146" t="s">
        <v>700</v>
      </c>
      <c r="F460" s="147" t="s">
        <v>701</v>
      </c>
      <c r="G460" s="148" t="s">
        <v>209</v>
      </c>
      <c r="H460" s="149">
        <v>77.058999999999997</v>
      </c>
      <c r="I460" s="150"/>
      <c r="J460" s="151">
        <f>ROUND(I460*H460,2)</f>
        <v>0</v>
      </c>
      <c r="K460" s="147" t="s">
        <v>135</v>
      </c>
      <c r="L460" s="34"/>
      <c r="M460" s="152" t="s">
        <v>1</v>
      </c>
      <c r="N460" s="153" t="s">
        <v>38</v>
      </c>
      <c r="O460" s="59"/>
      <c r="P460" s="154">
        <f>O460*H460</f>
        <v>0</v>
      </c>
      <c r="Q460" s="154">
        <v>0</v>
      </c>
      <c r="R460" s="154">
        <f>Q460*H460</f>
        <v>0</v>
      </c>
      <c r="S460" s="154">
        <v>0</v>
      </c>
      <c r="T460" s="155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56" t="s">
        <v>128</v>
      </c>
      <c r="AT460" s="156" t="s">
        <v>124</v>
      </c>
      <c r="AU460" s="156" t="s">
        <v>82</v>
      </c>
      <c r="AY460" s="18" t="s">
        <v>121</v>
      </c>
      <c r="BE460" s="157">
        <f>IF(N460="základní",J460,0)</f>
        <v>0</v>
      </c>
      <c r="BF460" s="157">
        <f>IF(N460="snížená",J460,0)</f>
        <v>0</v>
      </c>
      <c r="BG460" s="157">
        <f>IF(N460="zákl. přenesená",J460,0)</f>
        <v>0</v>
      </c>
      <c r="BH460" s="157">
        <f>IF(N460="sníž. přenesená",J460,0)</f>
        <v>0</v>
      </c>
      <c r="BI460" s="157">
        <f>IF(N460="nulová",J460,0)</f>
        <v>0</v>
      </c>
      <c r="BJ460" s="18" t="s">
        <v>30</v>
      </c>
      <c r="BK460" s="157">
        <f>ROUND(I460*H460,2)</f>
        <v>0</v>
      </c>
      <c r="BL460" s="18" t="s">
        <v>128</v>
      </c>
      <c r="BM460" s="156" t="s">
        <v>702</v>
      </c>
    </row>
    <row r="461" spans="1:65" s="13" customFormat="1" ht="11.25">
      <c r="B461" s="158"/>
      <c r="D461" s="159" t="s">
        <v>130</v>
      </c>
      <c r="E461" s="160" t="s">
        <v>1</v>
      </c>
      <c r="F461" s="161" t="s">
        <v>703</v>
      </c>
      <c r="H461" s="162">
        <v>77.058999999999997</v>
      </c>
      <c r="I461" s="163"/>
      <c r="L461" s="158"/>
      <c r="M461" s="164"/>
      <c r="N461" s="165"/>
      <c r="O461" s="165"/>
      <c r="P461" s="165"/>
      <c r="Q461" s="165"/>
      <c r="R461" s="165"/>
      <c r="S461" s="165"/>
      <c r="T461" s="166"/>
      <c r="AT461" s="160" t="s">
        <v>130</v>
      </c>
      <c r="AU461" s="160" t="s">
        <v>82</v>
      </c>
      <c r="AV461" s="13" t="s">
        <v>82</v>
      </c>
      <c r="AW461" s="13" t="s">
        <v>29</v>
      </c>
      <c r="AX461" s="13" t="s">
        <v>73</v>
      </c>
      <c r="AY461" s="160" t="s">
        <v>121</v>
      </c>
    </row>
    <row r="462" spans="1:65" s="14" customFormat="1" ht="11.25">
      <c r="B462" s="167"/>
      <c r="D462" s="159" t="s">
        <v>130</v>
      </c>
      <c r="E462" s="168" t="s">
        <v>1</v>
      </c>
      <c r="F462" s="169" t="s">
        <v>132</v>
      </c>
      <c r="H462" s="170">
        <v>77.058999999999997</v>
      </c>
      <c r="I462" s="171"/>
      <c r="L462" s="167"/>
      <c r="M462" s="205"/>
      <c r="N462" s="206"/>
      <c r="O462" s="206"/>
      <c r="P462" s="206"/>
      <c r="Q462" s="206"/>
      <c r="R462" s="206"/>
      <c r="S462" s="206"/>
      <c r="T462" s="207"/>
      <c r="AT462" s="168" t="s">
        <v>130</v>
      </c>
      <c r="AU462" s="168" t="s">
        <v>82</v>
      </c>
      <c r="AV462" s="14" t="s">
        <v>128</v>
      </c>
      <c r="AW462" s="14" t="s">
        <v>29</v>
      </c>
      <c r="AX462" s="14" t="s">
        <v>30</v>
      </c>
      <c r="AY462" s="168" t="s">
        <v>121</v>
      </c>
    </row>
    <row r="463" spans="1:65" s="2" customFormat="1" ht="6.95" customHeight="1">
      <c r="A463" s="33"/>
      <c r="B463" s="48"/>
      <c r="C463" s="49"/>
      <c r="D463" s="49"/>
      <c r="E463" s="49"/>
      <c r="F463" s="49"/>
      <c r="G463" s="49"/>
      <c r="H463" s="49"/>
      <c r="I463" s="49"/>
      <c r="J463" s="49"/>
      <c r="K463" s="49"/>
      <c r="L463" s="34"/>
      <c r="M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</row>
  </sheetData>
  <autoFilter ref="C122:K46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10"/>
  <sheetViews>
    <sheetView showGridLines="0" workbookViewId="0">
      <selection activeCell="J12" sqref="J1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95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0" t="str">
        <f>'Rekapitulace stavby'!K6</f>
        <v>BRNO, LOKALITA VINIČNÍ - ŠEDOVÁ, POSÍLENÍ ZÁSOBENÍ VODOU, II. ETAPA</v>
      </c>
      <c r="F7" s="251"/>
      <c r="G7" s="251"/>
      <c r="H7" s="251"/>
      <c r="L7" s="21"/>
    </row>
    <row r="8" spans="1:46" s="2" customFormat="1" ht="12" customHeight="1">
      <c r="A8" s="33"/>
      <c r="B8" s="34"/>
      <c r="C8" s="33"/>
      <c r="D8" s="28" t="s">
        <v>96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1" t="s">
        <v>704</v>
      </c>
      <c r="F9" s="252"/>
      <c r="G9" s="252"/>
      <c r="H9" s="25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3" t="str">
        <f>'Rekapitulace stavby'!E14</f>
        <v>Vyplň údaj</v>
      </c>
      <c r="F18" s="233"/>
      <c r="G18" s="233"/>
      <c r="H18" s="233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38" t="s">
        <v>1</v>
      </c>
      <c r="F27" s="238"/>
      <c r="G27" s="238"/>
      <c r="H27" s="238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ROUND(J123,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ROUND((SUM(BE123:BE709)),  0)</f>
        <v>0</v>
      </c>
      <c r="G33" s="33"/>
      <c r="H33" s="33"/>
      <c r="I33" s="101">
        <v>0.21</v>
      </c>
      <c r="J33" s="100">
        <f>ROUND(((SUM(BE123:BE709))*I33),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ROUND((SUM(BF123:BF709)),  0)</f>
        <v>0</v>
      </c>
      <c r="G34" s="33"/>
      <c r="H34" s="33"/>
      <c r="I34" s="101">
        <v>0.12</v>
      </c>
      <c r="J34" s="100">
        <f>ROUND(((SUM(BF123:BF709))*I34),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ROUND((SUM(BG123:BG709)),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ROUND((SUM(BH123:BH709)),  0)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ROUND((SUM(BI123:BI709)),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0" t="str">
        <f>E7</f>
        <v>BRNO, LOKALITA VINIČNÍ - ŠEDOVÁ, POSÍLENÍ ZÁSOBENÍ VODOU, II. ETAPA</v>
      </c>
      <c r="F85" s="251"/>
      <c r="G85" s="251"/>
      <c r="H85" s="25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96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1" t="str">
        <f>E9</f>
        <v>SO 332 - Vodovodní řad - horní tlak. pásmo (3.9.4)</v>
      </c>
      <c r="F87" s="252"/>
      <c r="G87" s="252"/>
      <c r="H87" s="25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99</v>
      </c>
      <c r="D94" s="102"/>
      <c r="E94" s="102"/>
      <c r="F94" s="102"/>
      <c r="G94" s="102"/>
      <c r="H94" s="102"/>
      <c r="I94" s="102"/>
      <c r="J94" s="111" t="s">
        <v>100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101</v>
      </c>
      <c r="D96" s="33"/>
      <c r="E96" s="33"/>
      <c r="F96" s="33"/>
      <c r="G96" s="33"/>
      <c r="H96" s="33"/>
      <c r="I96" s="33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102</v>
      </c>
    </row>
    <row r="97" spans="1:31" s="9" customFormat="1" ht="24.95" customHeight="1">
      <c r="B97" s="113"/>
      <c r="D97" s="114" t="s">
        <v>103</v>
      </c>
      <c r="E97" s="115"/>
      <c r="F97" s="115"/>
      <c r="G97" s="115"/>
      <c r="H97" s="115"/>
      <c r="I97" s="115"/>
      <c r="J97" s="116">
        <f>J124</f>
        <v>0</v>
      </c>
      <c r="L97" s="113"/>
    </row>
    <row r="98" spans="1:31" s="10" customFormat="1" ht="19.899999999999999" customHeight="1">
      <c r="B98" s="117"/>
      <c r="D98" s="118" t="s">
        <v>212</v>
      </c>
      <c r="E98" s="119"/>
      <c r="F98" s="119"/>
      <c r="G98" s="119"/>
      <c r="H98" s="119"/>
      <c r="I98" s="119"/>
      <c r="J98" s="120">
        <f>J125</f>
        <v>0</v>
      </c>
      <c r="L98" s="117"/>
    </row>
    <row r="99" spans="1:31" s="10" customFormat="1" ht="19.899999999999999" customHeight="1">
      <c r="B99" s="117"/>
      <c r="D99" s="118" t="s">
        <v>213</v>
      </c>
      <c r="E99" s="119"/>
      <c r="F99" s="119"/>
      <c r="G99" s="119"/>
      <c r="H99" s="119"/>
      <c r="I99" s="119"/>
      <c r="J99" s="120">
        <f>J259</f>
        <v>0</v>
      </c>
      <c r="L99" s="117"/>
    </row>
    <row r="100" spans="1:31" s="10" customFormat="1" ht="19.899999999999999" customHeight="1">
      <c r="B100" s="117"/>
      <c r="D100" s="118" t="s">
        <v>214</v>
      </c>
      <c r="E100" s="119"/>
      <c r="F100" s="119"/>
      <c r="G100" s="119"/>
      <c r="H100" s="119"/>
      <c r="I100" s="119"/>
      <c r="J100" s="120">
        <f>J282</f>
        <v>0</v>
      </c>
      <c r="L100" s="117"/>
    </row>
    <row r="101" spans="1:31" s="10" customFormat="1" ht="19.899999999999999" customHeight="1">
      <c r="B101" s="117"/>
      <c r="D101" s="118" t="s">
        <v>215</v>
      </c>
      <c r="E101" s="119"/>
      <c r="F101" s="119"/>
      <c r="G101" s="119"/>
      <c r="H101" s="119"/>
      <c r="I101" s="119"/>
      <c r="J101" s="120">
        <f>J300</f>
        <v>0</v>
      </c>
      <c r="L101" s="117"/>
    </row>
    <row r="102" spans="1:31" s="10" customFormat="1" ht="19.899999999999999" customHeight="1">
      <c r="B102" s="117"/>
      <c r="D102" s="118" t="s">
        <v>104</v>
      </c>
      <c r="E102" s="119"/>
      <c r="F102" s="119"/>
      <c r="G102" s="119"/>
      <c r="H102" s="119"/>
      <c r="I102" s="119"/>
      <c r="J102" s="120">
        <f>J312</f>
        <v>0</v>
      </c>
      <c r="L102" s="117"/>
    </row>
    <row r="103" spans="1:31" s="10" customFormat="1" ht="19.899999999999999" customHeight="1">
      <c r="B103" s="117"/>
      <c r="D103" s="118" t="s">
        <v>105</v>
      </c>
      <c r="E103" s="119"/>
      <c r="F103" s="119"/>
      <c r="G103" s="119"/>
      <c r="H103" s="119"/>
      <c r="I103" s="119"/>
      <c r="J103" s="120">
        <f>J685</f>
        <v>0</v>
      </c>
      <c r="L103" s="117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106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50" t="str">
        <f>E7</f>
        <v>BRNO, LOKALITA VINIČNÍ - ŠEDOVÁ, POSÍLENÍ ZÁSOBENÍ VODOU, II. ETAPA</v>
      </c>
      <c r="F113" s="251"/>
      <c r="G113" s="251"/>
      <c r="H113" s="251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96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11" t="str">
        <f>E9</f>
        <v>SO 332 - Vodovodní řad - horní tlak. pásmo (3.9.4)</v>
      </c>
      <c r="F115" s="252"/>
      <c r="G115" s="252"/>
      <c r="H115" s="252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F12</f>
        <v xml:space="preserve"> </v>
      </c>
      <c r="G117" s="33"/>
      <c r="H117" s="33"/>
      <c r="I117" s="28" t="s">
        <v>22</v>
      </c>
      <c r="J117" s="56" t="str">
        <f>IF(J12="","",J12)</f>
        <v/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23</v>
      </c>
      <c r="D119" s="33"/>
      <c r="E119" s="33"/>
      <c r="F119" s="26" t="str">
        <f>E15</f>
        <v xml:space="preserve"> </v>
      </c>
      <c r="G119" s="33"/>
      <c r="H119" s="33"/>
      <c r="I119" s="28" t="s">
        <v>28</v>
      </c>
      <c r="J119" s="31" t="str">
        <f>E21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26</v>
      </c>
      <c r="D120" s="33"/>
      <c r="E120" s="33"/>
      <c r="F120" s="26" t="str">
        <f>IF(E18="","",E18)</f>
        <v>Vyplň údaj</v>
      </c>
      <c r="G120" s="33"/>
      <c r="H120" s="33"/>
      <c r="I120" s="28" t="s">
        <v>31</v>
      </c>
      <c r="J120" s="31" t="str">
        <f>E24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1"/>
      <c r="B122" s="122"/>
      <c r="C122" s="123" t="s">
        <v>107</v>
      </c>
      <c r="D122" s="124" t="s">
        <v>58</v>
      </c>
      <c r="E122" s="124" t="s">
        <v>54</v>
      </c>
      <c r="F122" s="124" t="s">
        <v>55</v>
      </c>
      <c r="G122" s="124" t="s">
        <v>108</v>
      </c>
      <c r="H122" s="124" t="s">
        <v>109</v>
      </c>
      <c r="I122" s="124" t="s">
        <v>110</v>
      </c>
      <c r="J122" s="124" t="s">
        <v>100</v>
      </c>
      <c r="K122" s="125" t="s">
        <v>111</v>
      </c>
      <c r="L122" s="126"/>
      <c r="M122" s="63" t="s">
        <v>1</v>
      </c>
      <c r="N122" s="64" t="s">
        <v>37</v>
      </c>
      <c r="O122" s="64" t="s">
        <v>112</v>
      </c>
      <c r="P122" s="64" t="s">
        <v>113</v>
      </c>
      <c r="Q122" s="64" t="s">
        <v>114</v>
      </c>
      <c r="R122" s="64" t="s">
        <v>115</v>
      </c>
      <c r="S122" s="64" t="s">
        <v>116</v>
      </c>
      <c r="T122" s="65" t="s">
        <v>117</v>
      </c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</row>
    <row r="123" spans="1:65" s="2" customFormat="1" ht="22.9" customHeight="1">
      <c r="A123" s="33"/>
      <c r="B123" s="34"/>
      <c r="C123" s="70" t="s">
        <v>118</v>
      </c>
      <c r="D123" s="33"/>
      <c r="E123" s="33"/>
      <c r="F123" s="33"/>
      <c r="G123" s="33"/>
      <c r="H123" s="33"/>
      <c r="I123" s="33"/>
      <c r="J123" s="127">
        <f>BK123</f>
        <v>0</v>
      </c>
      <c r="K123" s="33"/>
      <c r="L123" s="34"/>
      <c r="M123" s="66"/>
      <c r="N123" s="57"/>
      <c r="O123" s="67"/>
      <c r="P123" s="128">
        <f>P124</f>
        <v>0</v>
      </c>
      <c r="Q123" s="67"/>
      <c r="R123" s="128">
        <f>R124</f>
        <v>422.85150040000002</v>
      </c>
      <c r="S123" s="67"/>
      <c r="T123" s="129">
        <f>T124</f>
        <v>56.118929999999992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72</v>
      </c>
      <c r="AU123" s="18" t="s">
        <v>102</v>
      </c>
      <c r="BK123" s="130">
        <f>BK124</f>
        <v>0</v>
      </c>
    </row>
    <row r="124" spans="1:65" s="12" customFormat="1" ht="25.9" customHeight="1">
      <c r="B124" s="131"/>
      <c r="D124" s="132" t="s">
        <v>72</v>
      </c>
      <c r="E124" s="133" t="s">
        <v>119</v>
      </c>
      <c r="F124" s="133" t="s">
        <v>120</v>
      </c>
      <c r="I124" s="134"/>
      <c r="J124" s="135">
        <f>BK124</f>
        <v>0</v>
      </c>
      <c r="L124" s="131"/>
      <c r="M124" s="136"/>
      <c r="N124" s="137"/>
      <c r="O124" s="137"/>
      <c r="P124" s="138">
        <f>P125+P259+P282+P300+P312+P685</f>
        <v>0</v>
      </c>
      <c r="Q124" s="137"/>
      <c r="R124" s="138">
        <f>R125+R259+R282+R300+R312+R685</f>
        <v>422.85150040000002</v>
      </c>
      <c r="S124" s="137"/>
      <c r="T124" s="139">
        <f>T125+T259+T282+T300+T312+T685</f>
        <v>56.118929999999992</v>
      </c>
      <c r="AR124" s="132" t="s">
        <v>30</v>
      </c>
      <c r="AT124" s="140" t="s">
        <v>72</v>
      </c>
      <c r="AU124" s="140" t="s">
        <v>73</v>
      </c>
      <c r="AY124" s="132" t="s">
        <v>121</v>
      </c>
      <c r="BK124" s="141">
        <f>BK125+BK259+BK282+BK300+BK312+BK685</f>
        <v>0</v>
      </c>
    </row>
    <row r="125" spans="1:65" s="12" customFormat="1" ht="22.9" customHeight="1">
      <c r="B125" s="131"/>
      <c r="D125" s="132" t="s">
        <v>72</v>
      </c>
      <c r="E125" s="142" t="s">
        <v>30</v>
      </c>
      <c r="F125" s="142" t="s">
        <v>216</v>
      </c>
      <c r="I125" s="134"/>
      <c r="J125" s="143">
        <f>BK125</f>
        <v>0</v>
      </c>
      <c r="L125" s="131"/>
      <c r="M125" s="136"/>
      <c r="N125" s="137"/>
      <c r="O125" s="137"/>
      <c r="P125" s="138">
        <f>SUM(P126:P258)</f>
        <v>0</v>
      </c>
      <c r="Q125" s="137"/>
      <c r="R125" s="138">
        <f>SUM(R126:R258)</f>
        <v>3.2205342999999997</v>
      </c>
      <c r="S125" s="137"/>
      <c r="T125" s="139">
        <f>SUM(T126:T258)</f>
        <v>56.118929999999992</v>
      </c>
      <c r="AR125" s="132" t="s">
        <v>30</v>
      </c>
      <c r="AT125" s="140" t="s">
        <v>72</v>
      </c>
      <c r="AU125" s="140" t="s">
        <v>30</v>
      </c>
      <c r="AY125" s="132" t="s">
        <v>121</v>
      </c>
      <c r="BK125" s="141">
        <f>SUM(BK126:BK258)</f>
        <v>0</v>
      </c>
    </row>
    <row r="126" spans="1:65" s="2" customFormat="1" ht="16.5" customHeight="1">
      <c r="A126" s="33"/>
      <c r="B126" s="144"/>
      <c r="C126" s="145" t="s">
        <v>30</v>
      </c>
      <c r="D126" s="145" t="s">
        <v>124</v>
      </c>
      <c r="E126" s="146" t="s">
        <v>217</v>
      </c>
      <c r="F126" s="147" t="s">
        <v>218</v>
      </c>
      <c r="G126" s="148" t="s">
        <v>219</v>
      </c>
      <c r="H126" s="149">
        <v>49.33</v>
      </c>
      <c r="I126" s="150"/>
      <c r="J126" s="151">
        <f>ROUND(I126*H126,2)</f>
        <v>0</v>
      </c>
      <c r="K126" s="147" t="s">
        <v>135</v>
      </c>
      <c r="L126" s="34"/>
      <c r="M126" s="152" t="s">
        <v>1</v>
      </c>
      <c r="N126" s="153" t="s">
        <v>38</v>
      </c>
      <c r="O126" s="59"/>
      <c r="P126" s="154">
        <f>O126*H126</f>
        <v>0</v>
      </c>
      <c r="Q126" s="154">
        <v>0</v>
      </c>
      <c r="R126" s="154">
        <f>Q126*H126</f>
        <v>0</v>
      </c>
      <c r="S126" s="154">
        <v>0.316</v>
      </c>
      <c r="T126" s="155">
        <f>S126*H126</f>
        <v>15.588279999999999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6" t="s">
        <v>128</v>
      </c>
      <c r="AT126" s="156" t="s">
        <v>124</v>
      </c>
      <c r="AU126" s="156" t="s">
        <v>82</v>
      </c>
      <c r="AY126" s="18" t="s">
        <v>121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8" t="s">
        <v>30</v>
      </c>
      <c r="BK126" s="157">
        <f>ROUND(I126*H126,2)</f>
        <v>0</v>
      </c>
      <c r="BL126" s="18" t="s">
        <v>128</v>
      </c>
      <c r="BM126" s="156" t="s">
        <v>705</v>
      </c>
    </row>
    <row r="127" spans="1:65" s="15" customFormat="1" ht="11.25">
      <c r="B127" s="190"/>
      <c r="D127" s="159" t="s">
        <v>130</v>
      </c>
      <c r="E127" s="191" t="s">
        <v>1</v>
      </c>
      <c r="F127" s="192" t="s">
        <v>706</v>
      </c>
      <c r="H127" s="191" t="s">
        <v>1</v>
      </c>
      <c r="I127" s="193"/>
      <c r="L127" s="190"/>
      <c r="M127" s="194"/>
      <c r="N127" s="195"/>
      <c r="O127" s="195"/>
      <c r="P127" s="195"/>
      <c r="Q127" s="195"/>
      <c r="R127" s="195"/>
      <c r="S127" s="195"/>
      <c r="T127" s="196"/>
      <c r="AT127" s="191" t="s">
        <v>130</v>
      </c>
      <c r="AU127" s="191" t="s">
        <v>82</v>
      </c>
      <c r="AV127" s="15" t="s">
        <v>30</v>
      </c>
      <c r="AW127" s="15" t="s">
        <v>29</v>
      </c>
      <c r="AX127" s="15" t="s">
        <v>73</v>
      </c>
      <c r="AY127" s="191" t="s">
        <v>121</v>
      </c>
    </row>
    <row r="128" spans="1:65" s="13" customFormat="1" ht="11.25">
      <c r="B128" s="158"/>
      <c r="D128" s="159" t="s">
        <v>130</v>
      </c>
      <c r="E128" s="160" t="s">
        <v>1</v>
      </c>
      <c r="F128" s="161" t="s">
        <v>707</v>
      </c>
      <c r="H128" s="162">
        <v>36.85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130</v>
      </c>
      <c r="AU128" s="160" t="s">
        <v>82</v>
      </c>
      <c r="AV128" s="13" t="s">
        <v>82</v>
      </c>
      <c r="AW128" s="13" t="s">
        <v>29</v>
      </c>
      <c r="AX128" s="13" t="s">
        <v>73</v>
      </c>
      <c r="AY128" s="160" t="s">
        <v>121</v>
      </c>
    </row>
    <row r="129" spans="1:65" s="13" customFormat="1" ht="11.25">
      <c r="B129" s="158"/>
      <c r="D129" s="159" t="s">
        <v>130</v>
      </c>
      <c r="E129" s="160" t="s">
        <v>1</v>
      </c>
      <c r="F129" s="161" t="s">
        <v>708</v>
      </c>
      <c r="H129" s="162">
        <v>0.82499999999999996</v>
      </c>
      <c r="I129" s="163"/>
      <c r="L129" s="158"/>
      <c r="M129" s="164"/>
      <c r="N129" s="165"/>
      <c r="O129" s="165"/>
      <c r="P129" s="165"/>
      <c r="Q129" s="165"/>
      <c r="R129" s="165"/>
      <c r="S129" s="165"/>
      <c r="T129" s="166"/>
      <c r="AT129" s="160" t="s">
        <v>130</v>
      </c>
      <c r="AU129" s="160" t="s">
        <v>82</v>
      </c>
      <c r="AV129" s="13" t="s">
        <v>82</v>
      </c>
      <c r="AW129" s="13" t="s">
        <v>29</v>
      </c>
      <c r="AX129" s="13" t="s">
        <v>73</v>
      </c>
      <c r="AY129" s="160" t="s">
        <v>121</v>
      </c>
    </row>
    <row r="130" spans="1:65" s="13" customFormat="1" ht="11.25">
      <c r="B130" s="158"/>
      <c r="D130" s="159" t="s">
        <v>130</v>
      </c>
      <c r="E130" s="160" t="s">
        <v>1</v>
      </c>
      <c r="F130" s="161" t="s">
        <v>709</v>
      </c>
      <c r="H130" s="162">
        <v>4.07</v>
      </c>
      <c r="I130" s="163"/>
      <c r="L130" s="158"/>
      <c r="M130" s="164"/>
      <c r="N130" s="165"/>
      <c r="O130" s="165"/>
      <c r="P130" s="165"/>
      <c r="Q130" s="165"/>
      <c r="R130" s="165"/>
      <c r="S130" s="165"/>
      <c r="T130" s="166"/>
      <c r="AT130" s="160" t="s">
        <v>130</v>
      </c>
      <c r="AU130" s="160" t="s">
        <v>82</v>
      </c>
      <c r="AV130" s="13" t="s">
        <v>82</v>
      </c>
      <c r="AW130" s="13" t="s">
        <v>29</v>
      </c>
      <c r="AX130" s="13" t="s">
        <v>73</v>
      </c>
      <c r="AY130" s="160" t="s">
        <v>121</v>
      </c>
    </row>
    <row r="131" spans="1:65" s="15" customFormat="1" ht="11.25">
      <c r="B131" s="190"/>
      <c r="D131" s="159" t="s">
        <v>130</v>
      </c>
      <c r="E131" s="191" t="s">
        <v>1</v>
      </c>
      <c r="F131" s="192" t="s">
        <v>710</v>
      </c>
      <c r="H131" s="191" t="s">
        <v>1</v>
      </c>
      <c r="I131" s="193"/>
      <c r="L131" s="190"/>
      <c r="M131" s="194"/>
      <c r="N131" s="195"/>
      <c r="O131" s="195"/>
      <c r="P131" s="195"/>
      <c r="Q131" s="195"/>
      <c r="R131" s="195"/>
      <c r="S131" s="195"/>
      <c r="T131" s="196"/>
      <c r="AT131" s="191" t="s">
        <v>130</v>
      </c>
      <c r="AU131" s="191" t="s">
        <v>82</v>
      </c>
      <c r="AV131" s="15" t="s">
        <v>30</v>
      </c>
      <c r="AW131" s="15" t="s">
        <v>29</v>
      </c>
      <c r="AX131" s="15" t="s">
        <v>73</v>
      </c>
      <c r="AY131" s="191" t="s">
        <v>121</v>
      </c>
    </row>
    <row r="132" spans="1:65" s="13" customFormat="1" ht="11.25">
      <c r="B132" s="158"/>
      <c r="D132" s="159" t="s">
        <v>130</v>
      </c>
      <c r="E132" s="160" t="s">
        <v>1</v>
      </c>
      <c r="F132" s="161" t="s">
        <v>711</v>
      </c>
      <c r="H132" s="162">
        <v>1.21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130</v>
      </c>
      <c r="AU132" s="160" t="s">
        <v>82</v>
      </c>
      <c r="AV132" s="13" t="s">
        <v>82</v>
      </c>
      <c r="AW132" s="13" t="s">
        <v>29</v>
      </c>
      <c r="AX132" s="13" t="s">
        <v>73</v>
      </c>
      <c r="AY132" s="160" t="s">
        <v>121</v>
      </c>
    </row>
    <row r="133" spans="1:65" s="13" customFormat="1" ht="11.25">
      <c r="B133" s="158"/>
      <c r="D133" s="159" t="s">
        <v>130</v>
      </c>
      <c r="E133" s="160" t="s">
        <v>1</v>
      </c>
      <c r="F133" s="161" t="s">
        <v>449</v>
      </c>
      <c r="H133" s="162">
        <v>6.375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130</v>
      </c>
      <c r="AU133" s="160" t="s">
        <v>82</v>
      </c>
      <c r="AV133" s="13" t="s">
        <v>82</v>
      </c>
      <c r="AW133" s="13" t="s">
        <v>29</v>
      </c>
      <c r="AX133" s="13" t="s">
        <v>73</v>
      </c>
      <c r="AY133" s="160" t="s">
        <v>121</v>
      </c>
    </row>
    <row r="134" spans="1:65" s="14" customFormat="1" ht="11.25">
      <c r="B134" s="167"/>
      <c r="D134" s="159" t="s">
        <v>130</v>
      </c>
      <c r="E134" s="168" t="s">
        <v>1</v>
      </c>
      <c r="F134" s="169" t="s">
        <v>132</v>
      </c>
      <c r="H134" s="170">
        <v>49.33</v>
      </c>
      <c r="I134" s="171"/>
      <c r="L134" s="167"/>
      <c r="M134" s="172"/>
      <c r="N134" s="173"/>
      <c r="O134" s="173"/>
      <c r="P134" s="173"/>
      <c r="Q134" s="173"/>
      <c r="R134" s="173"/>
      <c r="S134" s="173"/>
      <c r="T134" s="174"/>
      <c r="AT134" s="168" t="s">
        <v>130</v>
      </c>
      <c r="AU134" s="168" t="s">
        <v>82</v>
      </c>
      <c r="AV134" s="14" t="s">
        <v>128</v>
      </c>
      <c r="AW134" s="14" t="s">
        <v>29</v>
      </c>
      <c r="AX134" s="14" t="s">
        <v>30</v>
      </c>
      <c r="AY134" s="168" t="s">
        <v>121</v>
      </c>
    </row>
    <row r="135" spans="1:65" s="2" customFormat="1" ht="16.5" customHeight="1">
      <c r="A135" s="33"/>
      <c r="B135" s="144"/>
      <c r="C135" s="145" t="s">
        <v>82</v>
      </c>
      <c r="D135" s="145" t="s">
        <v>124</v>
      </c>
      <c r="E135" s="146" t="s">
        <v>223</v>
      </c>
      <c r="F135" s="147" t="s">
        <v>224</v>
      </c>
      <c r="G135" s="148" t="s">
        <v>219</v>
      </c>
      <c r="H135" s="149">
        <v>49.33</v>
      </c>
      <c r="I135" s="150"/>
      <c r="J135" s="151">
        <f>ROUND(I135*H135,2)</f>
        <v>0</v>
      </c>
      <c r="K135" s="147" t="s">
        <v>135</v>
      </c>
      <c r="L135" s="34"/>
      <c r="M135" s="152" t="s">
        <v>1</v>
      </c>
      <c r="N135" s="153" t="s">
        <v>38</v>
      </c>
      <c r="O135" s="59"/>
      <c r="P135" s="154">
        <f>O135*H135</f>
        <v>0</v>
      </c>
      <c r="Q135" s="154">
        <v>0</v>
      </c>
      <c r="R135" s="154">
        <f>Q135*H135</f>
        <v>0</v>
      </c>
      <c r="S135" s="154">
        <v>0.625</v>
      </c>
      <c r="T135" s="155">
        <f>S135*H135</f>
        <v>30.831249999999997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6" t="s">
        <v>128</v>
      </c>
      <c r="AT135" s="156" t="s">
        <v>124</v>
      </c>
      <c r="AU135" s="156" t="s">
        <v>82</v>
      </c>
      <c r="AY135" s="18" t="s">
        <v>121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8" t="s">
        <v>30</v>
      </c>
      <c r="BK135" s="157">
        <f>ROUND(I135*H135,2)</f>
        <v>0</v>
      </c>
      <c r="BL135" s="18" t="s">
        <v>128</v>
      </c>
      <c r="BM135" s="156" t="s">
        <v>712</v>
      </c>
    </row>
    <row r="136" spans="1:65" s="13" customFormat="1" ht="11.25">
      <c r="B136" s="158"/>
      <c r="D136" s="159" t="s">
        <v>130</v>
      </c>
      <c r="E136" s="160" t="s">
        <v>1</v>
      </c>
      <c r="F136" s="161" t="s">
        <v>713</v>
      </c>
      <c r="H136" s="162">
        <v>49.33</v>
      </c>
      <c r="I136" s="163"/>
      <c r="L136" s="158"/>
      <c r="M136" s="164"/>
      <c r="N136" s="165"/>
      <c r="O136" s="165"/>
      <c r="P136" s="165"/>
      <c r="Q136" s="165"/>
      <c r="R136" s="165"/>
      <c r="S136" s="165"/>
      <c r="T136" s="166"/>
      <c r="AT136" s="160" t="s">
        <v>130</v>
      </c>
      <c r="AU136" s="160" t="s">
        <v>82</v>
      </c>
      <c r="AV136" s="13" t="s">
        <v>82</v>
      </c>
      <c r="AW136" s="13" t="s">
        <v>29</v>
      </c>
      <c r="AX136" s="13" t="s">
        <v>30</v>
      </c>
      <c r="AY136" s="160" t="s">
        <v>121</v>
      </c>
    </row>
    <row r="137" spans="1:65" s="2" customFormat="1" ht="16.5" customHeight="1">
      <c r="A137" s="33"/>
      <c r="B137" s="144"/>
      <c r="C137" s="145" t="s">
        <v>137</v>
      </c>
      <c r="D137" s="145" t="s">
        <v>124</v>
      </c>
      <c r="E137" s="146" t="s">
        <v>227</v>
      </c>
      <c r="F137" s="147" t="s">
        <v>228</v>
      </c>
      <c r="G137" s="148" t="s">
        <v>219</v>
      </c>
      <c r="H137" s="149">
        <v>49.33</v>
      </c>
      <c r="I137" s="150"/>
      <c r="J137" s="151">
        <f>ROUND(I137*H137,2)</f>
        <v>0</v>
      </c>
      <c r="K137" s="147" t="s">
        <v>135</v>
      </c>
      <c r="L137" s="34"/>
      <c r="M137" s="152" t="s">
        <v>1</v>
      </c>
      <c r="N137" s="153" t="s">
        <v>38</v>
      </c>
      <c r="O137" s="59"/>
      <c r="P137" s="154">
        <f>O137*H137</f>
        <v>0</v>
      </c>
      <c r="Q137" s="154">
        <v>0</v>
      </c>
      <c r="R137" s="154">
        <f>Q137*H137</f>
        <v>0</v>
      </c>
      <c r="S137" s="154">
        <v>0.18</v>
      </c>
      <c r="T137" s="155">
        <f>S137*H137</f>
        <v>8.8793999999999986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128</v>
      </c>
      <c r="AT137" s="156" t="s">
        <v>124</v>
      </c>
      <c r="AU137" s="156" t="s">
        <v>82</v>
      </c>
      <c r="AY137" s="18" t="s">
        <v>121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30</v>
      </c>
      <c r="BK137" s="157">
        <f>ROUND(I137*H137,2)</f>
        <v>0</v>
      </c>
      <c r="BL137" s="18" t="s">
        <v>128</v>
      </c>
      <c r="BM137" s="156" t="s">
        <v>714</v>
      </c>
    </row>
    <row r="138" spans="1:65" s="13" customFormat="1" ht="11.25">
      <c r="B138" s="158"/>
      <c r="D138" s="159" t="s">
        <v>130</v>
      </c>
      <c r="E138" s="160" t="s">
        <v>1</v>
      </c>
      <c r="F138" s="161" t="s">
        <v>713</v>
      </c>
      <c r="H138" s="162">
        <v>49.33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130</v>
      </c>
      <c r="AU138" s="160" t="s">
        <v>82</v>
      </c>
      <c r="AV138" s="13" t="s">
        <v>82</v>
      </c>
      <c r="AW138" s="13" t="s">
        <v>29</v>
      </c>
      <c r="AX138" s="13" t="s">
        <v>30</v>
      </c>
      <c r="AY138" s="160" t="s">
        <v>121</v>
      </c>
    </row>
    <row r="139" spans="1:65" s="2" customFormat="1" ht="16.5" customHeight="1">
      <c r="A139" s="33"/>
      <c r="B139" s="144"/>
      <c r="C139" s="145" t="s">
        <v>128</v>
      </c>
      <c r="D139" s="145" t="s">
        <v>124</v>
      </c>
      <c r="E139" s="146" t="s">
        <v>230</v>
      </c>
      <c r="F139" s="147" t="s">
        <v>231</v>
      </c>
      <c r="G139" s="148" t="s">
        <v>232</v>
      </c>
      <c r="H139" s="149">
        <v>4</v>
      </c>
      <c r="I139" s="150"/>
      <c r="J139" s="151">
        <f>ROUND(I139*H139,2)</f>
        <v>0</v>
      </c>
      <c r="K139" s="147" t="s">
        <v>135</v>
      </c>
      <c r="L139" s="34"/>
      <c r="M139" s="152" t="s">
        <v>1</v>
      </c>
      <c r="N139" s="153" t="s">
        <v>38</v>
      </c>
      <c r="O139" s="59"/>
      <c r="P139" s="154">
        <f>O139*H139</f>
        <v>0</v>
      </c>
      <c r="Q139" s="154">
        <v>0</v>
      </c>
      <c r="R139" s="154">
        <f>Q139*H139</f>
        <v>0</v>
      </c>
      <c r="S139" s="154">
        <v>0.20499999999999999</v>
      </c>
      <c r="T139" s="155">
        <f>S139*H139</f>
        <v>0.82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6" t="s">
        <v>128</v>
      </c>
      <c r="AT139" s="156" t="s">
        <v>124</v>
      </c>
      <c r="AU139" s="156" t="s">
        <v>82</v>
      </c>
      <c r="AY139" s="18" t="s">
        <v>121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30</v>
      </c>
      <c r="BK139" s="157">
        <f>ROUND(I139*H139,2)</f>
        <v>0</v>
      </c>
      <c r="BL139" s="18" t="s">
        <v>128</v>
      </c>
      <c r="BM139" s="156" t="s">
        <v>715</v>
      </c>
    </row>
    <row r="140" spans="1:65" s="13" customFormat="1" ht="11.25">
      <c r="B140" s="158"/>
      <c r="D140" s="159" t="s">
        <v>130</v>
      </c>
      <c r="E140" s="160" t="s">
        <v>1</v>
      </c>
      <c r="F140" s="161" t="s">
        <v>128</v>
      </c>
      <c r="H140" s="162">
        <v>4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130</v>
      </c>
      <c r="AU140" s="160" t="s">
        <v>82</v>
      </c>
      <c r="AV140" s="13" t="s">
        <v>82</v>
      </c>
      <c r="AW140" s="13" t="s">
        <v>29</v>
      </c>
      <c r="AX140" s="13" t="s">
        <v>30</v>
      </c>
      <c r="AY140" s="160" t="s">
        <v>121</v>
      </c>
    </row>
    <row r="141" spans="1:65" s="2" customFormat="1" ht="16.5" customHeight="1">
      <c r="A141" s="33"/>
      <c r="B141" s="144"/>
      <c r="C141" s="145" t="s">
        <v>146</v>
      </c>
      <c r="D141" s="145" t="s">
        <v>124</v>
      </c>
      <c r="E141" s="146" t="s">
        <v>246</v>
      </c>
      <c r="F141" s="147" t="s">
        <v>247</v>
      </c>
      <c r="G141" s="148" t="s">
        <v>232</v>
      </c>
      <c r="H141" s="149">
        <v>1.1000000000000001</v>
      </c>
      <c r="I141" s="150"/>
      <c r="J141" s="151">
        <f>ROUND(I141*H141,2)</f>
        <v>0</v>
      </c>
      <c r="K141" s="147" t="s">
        <v>135</v>
      </c>
      <c r="L141" s="34"/>
      <c r="M141" s="152" t="s">
        <v>1</v>
      </c>
      <c r="N141" s="153" t="s">
        <v>38</v>
      </c>
      <c r="O141" s="59"/>
      <c r="P141" s="154">
        <f>O141*H141</f>
        <v>0</v>
      </c>
      <c r="Q141" s="154">
        <v>8.6800000000000002E-3</v>
      </c>
      <c r="R141" s="154">
        <f>Q141*H141</f>
        <v>9.5480000000000009E-3</v>
      </c>
      <c r="S141" s="154">
        <v>0</v>
      </c>
      <c r="T141" s="15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6" t="s">
        <v>128</v>
      </c>
      <c r="AT141" s="156" t="s">
        <v>124</v>
      </c>
      <c r="AU141" s="156" t="s">
        <v>82</v>
      </c>
      <c r="AY141" s="18" t="s">
        <v>121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8" t="s">
        <v>30</v>
      </c>
      <c r="BK141" s="157">
        <f>ROUND(I141*H141,2)</f>
        <v>0</v>
      </c>
      <c r="BL141" s="18" t="s">
        <v>128</v>
      </c>
      <c r="BM141" s="156" t="s">
        <v>716</v>
      </c>
    </row>
    <row r="142" spans="1:65" s="15" customFormat="1" ht="11.25">
      <c r="B142" s="190"/>
      <c r="D142" s="159" t="s">
        <v>130</v>
      </c>
      <c r="E142" s="191" t="s">
        <v>1</v>
      </c>
      <c r="F142" s="192" t="s">
        <v>706</v>
      </c>
      <c r="H142" s="191" t="s">
        <v>1</v>
      </c>
      <c r="I142" s="193"/>
      <c r="L142" s="190"/>
      <c r="M142" s="194"/>
      <c r="N142" s="195"/>
      <c r="O142" s="195"/>
      <c r="P142" s="195"/>
      <c r="Q142" s="195"/>
      <c r="R142" s="195"/>
      <c r="S142" s="195"/>
      <c r="T142" s="196"/>
      <c r="AT142" s="191" t="s">
        <v>130</v>
      </c>
      <c r="AU142" s="191" t="s">
        <v>82</v>
      </c>
      <c r="AV142" s="15" t="s">
        <v>30</v>
      </c>
      <c r="AW142" s="15" t="s">
        <v>29</v>
      </c>
      <c r="AX142" s="15" t="s">
        <v>73</v>
      </c>
      <c r="AY142" s="191" t="s">
        <v>121</v>
      </c>
    </row>
    <row r="143" spans="1:65" s="13" customFormat="1" ht="11.25">
      <c r="B143" s="158"/>
      <c r="D143" s="159" t="s">
        <v>130</v>
      </c>
      <c r="E143" s="160" t="s">
        <v>1</v>
      </c>
      <c r="F143" s="161" t="s">
        <v>717</v>
      </c>
      <c r="H143" s="162">
        <v>1.1000000000000001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130</v>
      </c>
      <c r="AU143" s="160" t="s">
        <v>82</v>
      </c>
      <c r="AV143" s="13" t="s">
        <v>82</v>
      </c>
      <c r="AW143" s="13" t="s">
        <v>29</v>
      </c>
      <c r="AX143" s="13" t="s">
        <v>73</v>
      </c>
      <c r="AY143" s="160" t="s">
        <v>121</v>
      </c>
    </row>
    <row r="144" spans="1:65" s="14" customFormat="1" ht="11.25">
      <c r="B144" s="167"/>
      <c r="D144" s="159" t="s">
        <v>130</v>
      </c>
      <c r="E144" s="168" t="s">
        <v>1</v>
      </c>
      <c r="F144" s="169" t="s">
        <v>132</v>
      </c>
      <c r="H144" s="170">
        <v>1.1000000000000001</v>
      </c>
      <c r="I144" s="171"/>
      <c r="L144" s="167"/>
      <c r="M144" s="172"/>
      <c r="N144" s="173"/>
      <c r="O144" s="173"/>
      <c r="P144" s="173"/>
      <c r="Q144" s="173"/>
      <c r="R144" s="173"/>
      <c r="S144" s="173"/>
      <c r="T144" s="174"/>
      <c r="AT144" s="168" t="s">
        <v>130</v>
      </c>
      <c r="AU144" s="168" t="s">
        <v>82</v>
      </c>
      <c r="AV144" s="14" t="s">
        <v>128</v>
      </c>
      <c r="AW144" s="14" t="s">
        <v>29</v>
      </c>
      <c r="AX144" s="14" t="s">
        <v>30</v>
      </c>
      <c r="AY144" s="168" t="s">
        <v>121</v>
      </c>
    </row>
    <row r="145" spans="1:65" s="2" customFormat="1" ht="16.5" customHeight="1">
      <c r="A145" s="33"/>
      <c r="B145" s="144"/>
      <c r="C145" s="145" t="s">
        <v>150</v>
      </c>
      <c r="D145" s="145" t="s">
        <v>124</v>
      </c>
      <c r="E145" s="146" t="s">
        <v>718</v>
      </c>
      <c r="F145" s="147" t="s">
        <v>719</v>
      </c>
      <c r="G145" s="148" t="s">
        <v>232</v>
      </c>
      <c r="H145" s="149">
        <v>4.05</v>
      </c>
      <c r="I145" s="150"/>
      <c r="J145" s="151">
        <f>ROUND(I145*H145,2)</f>
        <v>0</v>
      </c>
      <c r="K145" s="147" t="s">
        <v>135</v>
      </c>
      <c r="L145" s="34"/>
      <c r="M145" s="152" t="s">
        <v>1</v>
      </c>
      <c r="N145" s="153" t="s">
        <v>38</v>
      </c>
      <c r="O145" s="59"/>
      <c r="P145" s="154">
        <f>O145*H145</f>
        <v>0</v>
      </c>
      <c r="Q145" s="154">
        <v>1.269E-2</v>
      </c>
      <c r="R145" s="154">
        <f>Q145*H145</f>
        <v>5.1394499999999996E-2</v>
      </c>
      <c r="S145" s="154">
        <v>0</v>
      </c>
      <c r="T145" s="15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6" t="s">
        <v>128</v>
      </c>
      <c r="AT145" s="156" t="s">
        <v>124</v>
      </c>
      <c r="AU145" s="156" t="s">
        <v>82</v>
      </c>
      <c r="AY145" s="18" t="s">
        <v>121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8" t="s">
        <v>30</v>
      </c>
      <c r="BK145" s="157">
        <f>ROUND(I145*H145,2)</f>
        <v>0</v>
      </c>
      <c r="BL145" s="18" t="s">
        <v>128</v>
      </c>
      <c r="BM145" s="156" t="s">
        <v>720</v>
      </c>
    </row>
    <row r="146" spans="1:65" s="15" customFormat="1" ht="11.25">
      <c r="B146" s="190"/>
      <c r="D146" s="159" t="s">
        <v>130</v>
      </c>
      <c r="E146" s="191" t="s">
        <v>1</v>
      </c>
      <c r="F146" s="192" t="s">
        <v>706</v>
      </c>
      <c r="H146" s="191" t="s">
        <v>1</v>
      </c>
      <c r="I146" s="193"/>
      <c r="L146" s="190"/>
      <c r="M146" s="194"/>
      <c r="N146" s="195"/>
      <c r="O146" s="195"/>
      <c r="P146" s="195"/>
      <c r="Q146" s="195"/>
      <c r="R146" s="195"/>
      <c r="S146" s="195"/>
      <c r="T146" s="196"/>
      <c r="AT146" s="191" t="s">
        <v>130</v>
      </c>
      <c r="AU146" s="191" t="s">
        <v>82</v>
      </c>
      <c r="AV146" s="15" t="s">
        <v>30</v>
      </c>
      <c r="AW146" s="15" t="s">
        <v>29</v>
      </c>
      <c r="AX146" s="15" t="s">
        <v>73</v>
      </c>
      <c r="AY146" s="191" t="s">
        <v>121</v>
      </c>
    </row>
    <row r="147" spans="1:65" s="13" customFormat="1" ht="11.25">
      <c r="B147" s="158"/>
      <c r="D147" s="159" t="s">
        <v>130</v>
      </c>
      <c r="E147" s="160" t="s">
        <v>1</v>
      </c>
      <c r="F147" s="161" t="s">
        <v>249</v>
      </c>
      <c r="H147" s="162">
        <v>0.75</v>
      </c>
      <c r="I147" s="16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130</v>
      </c>
      <c r="AU147" s="160" t="s">
        <v>82</v>
      </c>
      <c r="AV147" s="13" t="s">
        <v>82</v>
      </c>
      <c r="AW147" s="13" t="s">
        <v>29</v>
      </c>
      <c r="AX147" s="13" t="s">
        <v>73</v>
      </c>
      <c r="AY147" s="160" t="s">
        <v>121</v>
      </c>
    </row>
    <row r="148" spans="1:65" s="15" customFormat="1" ht="11.25">
      <c r="B148" s="190"/>
      <c r="D148" s="159" t="s">
        <v>130</v>
      </c>
      <c r="E148" s="191" t="s">
        <v>1</v>
      </c>
      <c r="F148" s="192" t="s">
        <v>710</v>
      </c>
      <c r="H148" s="191" t="s">
        <v>1</v>
      </c>
      <c r="I148" s="193"/>
      <c r="L148" s="190"/>
      <c r="M148" s="194"/>
      <c r="N148" s="195"/>
      <c r="O148" s="195"/>
      <c r="P148" s="195"/>
      <c r="Q148" s="195"/>
      <c r="R148" s="195"/>
      <c r="S148" s="195"/>
      <c r="T148" s="196"/>
      <c r="AT148" s="191" t="s">
        <v>130</v>
      </c>
      <c r="AU148" s="191" t="s">
        <v>82</v>
      </c>
      <c r="AV148" s="15" t="s">
        <v>30</v>
      </c>
      <c r="AW148" s="15" t="s">
        <v>29</v>
      </c>
      <c r="AX148" s="15" t="s">
        <v>73</v>
      </c>
      <c r="AY148" s="191" t="s">
        <v>121</v>
      </c>
    </row>
    <row r="149" spans="1:65" s="13" customFormat="1" ht="11.25">
      <c r="B149" s="158"/>
      <c r="D149" s="159" t="s">
        <v>130</v>
      </c>
      <c r="E149" s="160" t="s">
        <v>1</v>
      </c>
      <c r="F149" s="161" t="s">
        <v>721</v>
      </c>
      <c r="H149" s="162">
        <v>3.3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130</v>
      </c>
      <c r="AU149" s="160" t="s">
        <v>82</v>
      </c>
      <c r="AV149" s="13" t="s">
        <v>82</v>
      </c>
      <c r="AW149" s="13" t="s">
        <v>29</v>
      </c>
      <c r="AX149" s="13" t="s">
        <v>73</v>
      </c>
      <c r="AY149" s="160" t="s">
        <v>121</v>
      </c>
    </row>
    <row r="150" spans="1:65" s="14" customFormat="1" ht="11.25">
      <c r="B150" s="167"/>
      <c r="D150" s="159" t="s">
        <v>130</v>
      </c>
      <c r="E150" s="168" t="s">
        <v>1</v>
      </c>
      <c r="F150" s="169" t="s">
        <v>132</v>
      </c>
      <c r="H150" s="170">
        <v>4.05</v>
      </c>
      <c r="I150" s="171"/>
      <c r="L150" s="167"/>
      <c r="M150" s="172"/>
      <c r="N150" s="173"/>
      <c r="O150" s="173"/>
      <c r="P150" s="173"/>
      <c r="Q150" s="173"/>
      <c r="R150" s="173"/>
      <c r="S150" s="173"/>
      <c r="T150" s="174"/>
      <c r="AT150" s="168" t="s">
        <v>130</v>
      </c>
      <c r="AU150" s="168" t="s">
        <v>82</v>
      </c>
      <c r="AV150" s="14" t="s">
        <v>128</v>
      </c>
      <c r="AW150" s="14" t="s">
        <v>29</v>
      </c>
      <c r="AX150" s="14" t="s">
        <v>30</v>
      </c>
      <c r="AY150" s="168" t="s">
        <v>121</v>
      </c>
    </row>
    <row r="151" spans="1:65" s="2" customFormat="1" ht="16.5" customHeight="1">
      <c r="A151" s="33"/>
      <c r="B151" s="144"/>
      <c r="C151" s="145" t="s">
        <v>154</v>
      </c>
      <c r="D151" s="145" t="s">
        <v>124</v>
      </c>
      <c r="E151" s="146" t="s">
        <v>250</v>
      </c>
      <c r="F151" s="147" t="s">
        <v>251</v>
      </c>
      <c r="G151" s="148" t="s">
        <v>232</v>
      </c>
      <c r="H151" s="149">
        <v>9.6999999999999993</v>
      </c>
      <c r="I151" s="150"/>
      <c r="J151" s="151">
        <f>ROUND(I151*H151,2)</f>
        <v>0</v>
      </c>
      <c r="K151" s="147" t="s">
        <v>135</v>
      </c>
      <c r="L151" s="34"/>
      <c r="M151" s="152" t="s">
        <v>1</v>
      </c>
      <c r="N151" s="153" t="s">
        <v>38</v>
      </c>
      <c r="O151" s="59"/>
      <c r="P151" s="154">
        <f>O151*H151</f>
        <v>0</v>
      </c>
      <c r="Q151" s="154">
        <v>3.6900000000000002E-2</v>
      </c>
      <c r="R151" s="154">
        <f>Q151*H151</f>
        <v>0.35792999999999997</v>
      </c>
      <c r="S151" s="154">
        <v>0</v>
      </c>
      <c r="T151" s="15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6" t="s">
        <v>128</v>
      </c>
      <c r="AT151" s="156" t="s">
        <v>124</v>
      </c>
      <c r="AU151" s="156" t="s">
        <v>82</v>
      </c>
      <c r="AY151" s="18" t="s">
        <v>121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8" t="s">
        <v>30</v>
      </c>
      <c r="BK151" s="157">
        <f>ROUND(I151*H151,2)</f>
        <v>0</v>
      </c>
      <c r="BL151" s="18" t="s">
        <v>128</v>
      </c>
      <c r="BM151" s="156" t="s">
        <v>722</v>
      </c>
    </row>
    <row r="152" spans="1:65" s="15" customFormat="1" ht="11.25">
      <c r="B152" s="190"/>
      <c r="D152" s="159" t="s">
        <v>130</v>
      </c>
      <c r="E152" s="191" t="s">
        <v>1</v>
      </c>
      <c r="F152" s="192" t="s">
        <v>706</v>
      </c>
      <c r="H152" s="191" t="s">
        <v>1</v>
      </c>
      <c r="I152" s="193"/>
      <c r="L152" s="190"/>
      <c r="M152" s="194"/>
      <c r="N152" s="195"/>
      <c r="O152" s="195"/>
      <c r="P152" s="195"/>
      <c r="Q152" s="195"/>
      <c r="R152" s="195"/>
      <c r="S152" s="195"/>
      <c r="T152" s="196"/>
      <c r="AT152" s="191" t="s">
        <v>130</v>
      </c>
      <c r="AU152" s="191" t="s">
        <v>82</v>
      </c>
      <c r="AV152" s="15" t="s">
        <v>30</v>
      </c>
      <c r="AW152" s="15" t="s">
        <v>29</v>
      </c>
      <c r="AX152" s="15" t="s">
        <v>73</v>
      </c>
      <c r="AY152" s="191" t="s">
        <v>121</v>
      </c>
    </row>
    <row r="153" spans="1:65" s="13" customFormat="1" ht="11.25">
      <c r="B153" s="158"/>
      <c r="D153" s="159" t="s">
        <v>130</v>
      </c>
      <c r="E153" s="160" t="s">
        <v>1</v>
      </c>
      <c r="F153" s="161" t="s">
        <v>723</v>
      </c>
      <c r="H153" s="162">
        <v>6</v>
      </c>
      <c r="I153" s="163"/>
      <c r="L153" s="158"/>
      <c r="M153" s="164"/>
      <c r="N153" s="165"/>
      <c r="O153" s="165"/>
      <c r="P153" s="165"/>
      <c r="Q153" s="165"/>
      <c r="R153" s="165"/>
      <c r="S153" s="165"/>
      <c r="T153" s="166"/>
      <c r="AT153" s="160" t="s">
        <v>130</v>
      </c>
      <c r="AU153" s="160" t="s">
        <v>82</v>
      </c>
      <c r="AV153" s="13" t="s">
        <v>82</v>
      </c>
      <c r="AW153" s="13" t="s">
        <v>29</v>
      </c>
      <c r="AX153" s="13" t="s">
        <v>73</v>
      </c>
      <c r="AY153" s="160" t="s">
        <v>121</v>
      </c>
    </row>
    <row r="154" spans="1:65" s="13" customFormat="1" ht="11.25">
      <c r="B154" s="158"/>
      <c r="D154" s="159" t="s">
        <v>130</v>
      </c>
      <c r="E154" s="160" t="s">
        <v>1</v>
      </c>
      <c r="F154" s="161" t="s">
        <v>717</v>
      </c>
      <c r="H154" s="162">
        <v>1.1000000000000001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130</v>
      </c>
      <c r="AU154" s="160" t="s">
        <v>82</v>
      </c>
      <c r="AV154" s="13" t="s">
        <v>82</v>
      </c>
      <c r="AW154" s="13" t="s">
        <v>29</v>
      </c>
      <c r="AX154" s="13" t="s">
        <v>73</v>
      </c>
      <c r="AY154" s="160" t="s">
        <v>121</v>
      </c>
    </row>
    <row r="155" spans="1:65" s="15" customFormat="1" ht="11.25">
      <c r="B155" s="190"/>
      <c r="D155" s="159" t="s">
        <v>130</v>
      </c>
      <c r="E155" s="191" t="s">
        <v>1</v>
      </c>
      <c r="F155" s="192" t="s">
        <v>710</v>
      </c>
      <c r="H155" s="191" t="s">
        <v>1</v>
      </c>
      <c r="I155" s="193"/>
      <c r="L155" s="190"/>
      <c r="M155" s="194"/>
      <c r="N155" s="195"/>
      <c r="O155" s="195"/>
      <c r="P155" s="195"/>
      <c r="Q155" s="195"/>
      <c r="R155" s="195"/>
      <c r="S155" s="195"/>
      <c r="T155" s="196"/>
      <c r="AT155" s="191" t="s">
        <v>130</v>
      </c>
      <c r="AU155" s="191" t="s">
        <v>82</v>
      </c>
      <c r="AV155" s="15" t="s">
        <v>30</v>
      </c>
      <c r="AW155" s="15" t="s">
        <v>29</v>
      </c>
      <c r="AX155" s="15" t="s">
        <v>73</v>
      </c>
      <c r="AY155" s="191" t="s">
        <v>121</v>
      </c>
    </row>
    <row r="156" spans="1:65" s="13" customFormat="1" ht="11.25">
      <c r="B156" s="158"/>
      <c r="D156" s="159" t="s">
        <v>130</v>
      </c>
      <c r="E156" s="160" t="s">
        <v>1</v>
      </c>
      <c r="F156" s="161" t="s">
        <v>724</v>
      </c>
      <c r="H156" s="162">
        <v>1.5</v>
      </c>
      <c r="I156" s="163"/>
      <c r="L156" s="158"/>
      <c r="M156" s="164"/>
      <c r="N156" s="165"/>
      <c r="O156" s="165"/>
      <c r="P156" s="165"/>
      <c r="Q156" s="165"/>
      <c r="R156" s="165"/>
      <c r="S156" s="165"/>
      <c r="T156" s="166"/>
      <c r="AT156" s="160" t="s">
        <v>130</v>
      </c>
      <c r="AU156" s="160" t="s">
        <v>82</v>
      </c>
      <c r="AV156" s="13" t="s">
        <v>82</v>
      </c>
      <c r="AW156" s="13" t="s">
        <v>29</v>
      </c>
      <c r="AX156" s="13" t="s">
        <v>73</v>
      </c>
      <c r="AY156" s="160" t="s">
        <v>121</v>
      </c>
    </row>
    <row r="157" spans="1:65" s="13" customFormat="1" ht="11.25">
      <c r="B157" s="158"/>
      <c r="D157" s="159" t="s">
        <v>130</v>
      </c>
      <c r="E157" s="160" t="s">
        <v>1</v>
      </c>
      <c r="F157" s="161" t="s">
        <v>717</v>
      </c>
      <c r="H157" s="162">
        <v>1.1000000000000001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130</v>
      </c>
      <c r="AU157" s="160" t="s">
        <v>82</v>
      </c>
      <c r="AV157" s="13" t="s">
        <v>82</v>
      </c>
      <c r="AW157" s="13" t="s">
        <v>29</v>
      </c>
      <c r="AX157" s="13" t="s">
        <v>73</v>
      </c>
      <c r="AY157" s="160" t="s">
        <v>121</v>
      </c>
    </row>
    <row r="158" spans="1:65" s="14" customFormat="1" ht="11.25">
      <c r="B158" s="167"/>
      <c r="D158" s="159" t="s">
        <v>130</v>
      </c>
      <c r="E158" s="168" t="s">
        <v>1</v>
      </c>
      <c r="F158" s="169" t="s">
        <v>132</v>
      </c>
      <c r="H158" s="170">
        <v>9.6999999999999993</v>
      </c>
      <c r="I158" s="171"/>
      <c r="L158" s="167"/>
      <c r="M158" s="172"/>
      <c r="N158" s="173"/>
      <c r="O158" s="173"/>
      <c r="P158" s="173"/>
      <c r="Q158" s="173"/>
      <c r="R158" s="173"/>
      <c r="S158" s="173"/>
      <c r="T158" s="174"/>
      <c r="AT158" s="168" t="s">
        <v>130</v>
      </c>
      <c r="AU158" s="168" t="s">
        <v>82</v>
      </c>
      <c r="AV158" s="14" t="s">
        <v>128</v>
      </c>
      <c r="AW158" s="14" t="s">
        <v>29</v>
      </c>
      <c r="AX158" s="14" t="s">
        <v>30</v>
      </c>
      <c r="AY158" s="168" t="s">
        <v>121</v>
      </c>
    </row>
    <row r="159" spans="1:65" s="2" customFormat="1" ht="16.5" customHeight="1">
      <c r="A159" s="33"/>
      <c r="B159" s="144"/>
      <c r="C159" s="145" t="s">
        <v>122</v>
      </c>
      <c r="D159" s="145" t="s">
        <v>124</v>
      </c>
      <c r="E159" s="146" t="s">
        <v>255</v>
      </c>
      <c r="F159" s="147" t="s">
        <v>256</v>
      </c>
      <c r="G159" s="148" t="s">
        <v>232</v>
      </c>
      <c r="H159" s="149">
        <v>14</v>
      </c>
      <c r="I159" s="150"/>
      <c r="J159" s="151">
        <f>ROUND(I159*H159,2)</f>
        <v>0</v>
      </c>
      <c r="K159" s="147" t="s">
        <v>135</v>
      </c>
      <c r="L159" s="34"/>
      <c r="M159" s="152" t="s">
        <v>1</v>
      </c>
      <c r="N159" s="153" t="s">
        <v>38</v>
      </c>
      <c r="O159" s="59"/>
      <c r="P159" s="154">
        <f>O159*H159</f>
        <v>0</v>
      </c>
      <c r="Q159" s="154">
        <v>6.9999999999999994E-5</v>
      </c>
      <c r="R159" s="154">
        <f>Q159*H159</f>
        <v>9.7999999999999997E-4</v>
      </c>
      <c r="S159" s="154">
        <v>0</v>
      </c>
      <c r="T159" s="15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6" t="s">
        <v>128</v>
      </c>
      <c r="AT159" s="156" t="s">
        <v>124</v>
      </c>
      <c r="AU159" s="156" t="s">
        <v>82</v>
      </c>
      <c r="AY159" s="18" t="s">
        <v>121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8" t="s">
        <v>30</v>
      </c>
      <c r="BK159" s="157">
        <f>ROUND(I159*H159,2)</f>
        <v>0</v>
      </c>
      <c r="BL159" s="18" t="s">
        <v>128</v>
      </c>
      <c r="BM159" s="156" t="s">
        <v>725</v>
      </c>
    </row>
    <row r="160" spans="1:65" s="15" customFormat="1" ht="11.25">
      <c r="B160" s="190"/>
      <c r="D160" s="159" t="s">
        <v>130</v>
      </c>
      <c r="E160" s="191" t="s">
        <v>1</v>
      </c>
      <c r="F160" s="192" t="s">
        <v>706</v>
      </c>
      <c r="H160" s="191" t="s">
        <v>1</v>
      </c>
      <c r="I160" s="193"/>
      <c r="L160" s="190"/>
      <c r="M160" s="194"/>
      <c r="N160" s="195"/>
      <c r="O160" s="195"/>
      <c r="P160" s="195"/>
      <c r="Q160" s="195"/>
      <c r="R160" s="195"/>
      <c r="S160" s="195"/>
      <c r="T160" s="196"/>
      <c r="AT160" s="191" t="s">
        <v>130</v>
      </c>
      <c r="AU160" s="191" t="s">
        <v>82</v>
      </c>
      <c r="AV160" s="15" t="s">
        <v>30</v>
      </c>
      <c r="AW160" s="15" t="s">
        <v>29</v>
      </c>
      <c r="AX160" s="15" t="s">
        <v>73</v>
      </c>
      <c r="AY160" s="191" t="s">
        <v>121</v>
      </c>
    </row>
    <row r="161" spans="1:65" s="13" customFormat="1" ht="11.25">
      <c r="B161" s="158"/>
      <c r="D161" s="159" t="s">
        <v>130</v>
      </c>
      <c r="E161" s="160" t="s">
        <v>1</v>
      </c>
      <c r="F161" s="161" t="s">
        <v>726</v>
      </c>
      <c r="H161" s="162">
        <v>8</v>
      </c>
      <c r="I161" s="163"/>
      <c r="L161" s="158"/>
      <c r="M161" s="164"/>
      <c r="N161" s="165"/>
      <c r="O161" s="165"/>
      <c r="P161" s="165"/>
      <c r="Q161" s="165"/>
      <c r="R161" s="165"/>
      <c r="S161" s="165"/>
      <c r="T161" s="166"/>
      <c r="AT161" s="160" t="s">
        <v>130</v>
      </c>
      <c r="AU161" s="160" t="s">
        <v>82</v>
      </c>
      <c r="AV161" s="13" t="s">
        <v>82</v>
      </c>
      <c r="AW161" s="13" t="s">
        <v>29</v>
      </c>
      <c r="AX161" s="13" t="s">
        <v>73</v>
      </c>
      <c r="AY161" s="160" t="s">
        <v>121</v>
      </c>
    </row>
    <row r="162" spans="1:65" s="13" customFormat="1" ht="11.25">
      <c r="B162" s="158"/>
      <c r="D162" s="159" t="s">
        <v>130</v>
      </c>
      <c r="E162" s="160" t="s">
        <v>1</v>
      </c>
      <c r="F162" s="161" t="s">
        <v>727</v>
      </c>
      <c r="H162" s="162">
        <v>2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130</v>
      </c>
      <c r="AU162" s="160" t="s">
        <v>82</v>
      </c>
      <c r="AV162" s="13" t="s">
        <v>82</v>
      </c>
      <c r="AW162" s="13" t="s">
        <v>29</v>
      </c>
      <c r="AX162" s="13" t="s">
        <v>73</v>
      </c>
      <c r="AY162" s="160" t="s">
        <v>121</v>
      </c>
    </row>
    <row r="163" spans="1:65" s="15" customFormat="1" ht="11.25">
      <c r="B163" s="190"/>
      <c r="D163" s="159" t="s">
        <v>130</v>
      </c>
      <c r="E163" s="191" t="s">
        <v>1</v>
      </c>
      <c r="F163" s="192" t="s">
        <v>710</v>
      </c>
      <c r="H163" s="191" t="s">
        <v>1</v>
      </c>
      <c r="I163" s="193"/>
      <c r="L163" s="190"/>
      <c r="M163" s="194"/>
      <c r="N163" s="195"/>
      <c r="O163" s="195"/>
      <c r="P163" s="195"/>
      <c r="Q163" s="195"/>
      <c r="R163" s="195"/>
      <c r="S163" s="195"/>
      <c r="T163" s="196"/>
      <c r="AT163" s="191" t="s">
        <v>130</v>
      </c>
      <c r="AU163" s="191" t="s">
        <v>82</v>
      </c>
      <c r="AV163" s="15" t="s">
        <v>30</v>
      </c>
      <c r="AW163" s="15" t="s">
        <v>29</v>
      </c>
      <c r="AX163" s="15" t="s">
        <v>73</v>
      </c>
      <c r="AY163" s="191" t="s">
        <v>121</v>
      </c>
    </row>
    <row r="164" spans="1:65" s="13" customFormat="1" ht="11.25">
      <c r="B164" s="158"/>
      <c r="D164" s="159" t="s">
        <v>130</v>
      </c>
      <c r="E164" s="160" t="s">
        <v>1</v>
      </c>
      <c r="F164" s="161" t="s">
        <v>728</v>
      </c>
      <c r="H164" s="162">
        <v>2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130</v>
      </c>
      <c r="AU164" s="160" t="s">
        <v>82</v>
      </c>
      <c r="AV164" s="13" t="s">
        <v>82</v>
      </c>
      <c r="AW164" s="13" t="s">
        <v>29</v>
      </c>
      <c r="AX164" s="13" t="s">
        <v>73</v>
      </c>
      <c r="AY164" s="160" t="s">
        <v>121</v>
      </c>
    </row>
    <row r="165" spans="1:65" s="13" customFormat="1" ht="11.25">
      <c r="B165" s="158"/>
      <c r="D165" s="159" t="s">
        <v>130</v>
      </c>
      <c r="E165" s="160" t="s">
        <v>1</v>
      </c>
      <c r="F165" s="161" t="s">
        <v>727</v>
      </c>
      <c r="H165" s="162">
        <v>2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130</v>
      </c>
      <c r="AU165" s="160" t="s">
        <v>82</v>
      </c>
      <c r="AV165" s="13" t="s">
        <v>82</v>
      </c>
      <c r="AW165" s="13" t="s">
        <v>29</v>
      </c>
      <c r="AX165" s="13" t="s">
        <v>73</v>
      </c>
      <c r="AY165" s="160" t="s">
        <v>121</v>
      </c>
    </row>
    <row r="166" spans="1:65" s="14" customFormat="1" ht="11.25">
      <c r="B166" s="167"/>
      <c r="D166" s="159" t="s">
        <v>130</v>
      </c>
      <c r="E166" s="168" t="s">
        <v>1</v>
      </c>
      <c r="F166" s="169" t="s">
        <v>132</v>
      </c>
      <c r="H166" s="170">
        <v>14</v>
      </c>
      <c r="I166" s="171"/>
      <c r="L166" s="167"/>
      <c r="M166" s="172"/>
      <c r="N166" s="173"/>
      <c r="O166" s="173"/>
      <c r="P166" s="173"/>
      <c r="Q166" s="173"/>
      <c r="R166" s="173"/>
      <c r="S166" s="173"/>
      <c r="T166" s="174"/>
      <c r="AT166" s="168" t="s">
        <v>130</v>
      </c>
      <c r="AU166" s="168" t="s">
        <v>82</v>
      </c>
      <c r="AV166" s="14" t="s">
        <v>128</v>
      </c>
      <c r="AW166" s="14" t="s">
        <v>29</v>
      </c>
      <c r="AX166" s="14" t="s">
        <v>30</v>
      </c>
      <c r="AY166" s="168" t="s">
        <v>121</v>
      </c>
    </row>
    <row r="167" spans="1:65" s="2" customFormat="1" ht="21.75" customHeight="1">
      <c r="A167" s="33"/>
      <c r="B167" s="144"/>
      <c r="C167" s="145" t="s">
        <v>161</v>
      </c>
      <c r="D167" s="145" t="s">
        <v>124</v>
      </c>
      <c r="E167" s="146" t="s">
        <v>260</v>
      </c>
      <c r="F167" s="147" t="s">
        <v>261</v>
      </c>
      <c r="G167" s="148" t="s">
        <v>232</v>
      </c>
      <c r="H167" s="149">
        <v>14</v>
      </c>
      <c r="I167" s="150"/>
      <c r="J167" s="151">
        <f>ROUND(I167*H167,2)</f>
        <v>0</v>
      </c>
      <c r="K167" s="147" t="s">
        <v>1</v>
      </c>
      <c r="L167" s="34"/>
      <c r="M167" s="152" t="s">
        <v>1</v>
      </c>
      <c r="N167" s="153" t="s">
        <v>38</v>
      </c>
      <c r="O167" s="59"/>
      <c r="P167" s="154">
        <f>O167*H167</f>
        <v>0</v>
      </c>
      <c r="Q167" s="154">
        <v>7.9200000000000007E-2</v>
      </c>
      <c r="R167" s="154">
        <f>Q167*H167</f>
        <v>1.1088</v>
      </c>
      <c r="S167" s="154">
        <v>0</v>
      </c>
      <c r="T167" s="15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6" t="s">
        <v>128</v>
      </c>
      <c r="AT167" s="156" t="s">
        <v>124</v>
      </c>
      <c r="AU167" s="156" t="s">
        <v>82</v>
      </c>
      <c r="AY167" s="18" t="s">
        <v>121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8" t="s">
        <v>30</v>
      </c>
      <c r="BK167" s="157">
        <f>ROUND(I167*H167,2)</f>
        <v>0</v>
      </c>
      <c r="BL167" s="18" t="s">
        <v>128</v>
      </c>
      <c r="BM167" s="156" t="s">
        <v>729</v>
      </c>
    </row>
    <row r="168" spans="1:65" s="13" customFormat="1" ht="11.25">
      <c r="B168" s="158"/>
      <c r="D168" s="159" t="s">
        <v>130</v>
      </c>
      <c r="E168" s="160" t="s">
        <v>1</v>
      </c>
      <c r="F168" s="161" t="s">
        <v>181</v>
      </c>
      <c r="H168" s="162">
        <v>14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130</v>
      </c>
      <c r="AU168" s="160" t="s">
        <v>82</v>
      </c>
      <c r="AV168" s="13" t="s">
        <v>82</v>
      </c>
      <c r="AW168" s="13" t="s">
        <v>29</v>
      </c>
      <c r="AX168" s="13" t="s">
        <v>30</v>
      </c>
      <c r="AY168" s="160" t="s">
        <v>121</v>
      </c>
    </row>
    <row r="169" spans="1:65" s="2" customFormat="1" ht="16.5" customHeight="1">
      <c r="A169" s="33"/>
      <c r="B169" s="144"/>
      <c r="C169" s="145" t="s">
        <v>165</v>
      </c>
      <c r="D169" s="145" t="s">
        <v>124</v>
      </c>
      <c r="E169" s="146" t="s">
        <v>264</v>
      </c>
      <c r="F169" s="147" t="s">
        <v>265</v>
      </c>
      <c r="G169" s="148" t="s">
        <v>266</v>
      </c>
      <c r="H169" s="149">
        <v>57.137</v>
      </c>
      <c r="I169" s="150"/>
      <c r="J169" s="151">
        <f>ROUND(I169*H169,2)</f>
        <v>0</v>
      </c>
      <c r="K169" s="147" t="s">
        <v>135</v>
      </c>
      <c r="L169" s="34"/>
      <c r="M169" s="152" t="s">
        <v>1</v>
      </c>
      <c r="N169" s="153" t="s">
        <v>38</v>
      </c>
      <c r="O169" s="59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6" t="s">
        <v>128</v>
      </c>
      <c r="AT169" s="156" t="s">
        <v>124</v>
      </c>
      <c r="AU169" s="156" t="s">
        <v>82</v>
      </c>
      <c r="AY169" s="18" t="s">
        <v>121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8" t="s">
        <v>30</v>
      </c>
      <c r="BK169" s="157">
        <f>ROUND(I169*H169,2)</f>
        <v>0</v>
      </c>
      <c r="BL169" s="18" t="s">
        <v>128</v>
      </c>
      <c r="BM169" s="156" t="s">
        <v>730</v>
      </c>
    </row>
    <row r="170" spans="1:65" s="13" customFormat="1" ht="11.25">
      <c r="B170" s="158"/>
      <c r="D170" s="159" t="s">
        <v>130</v>
      </c>
      <c r="E170" s="160" t="s">
        <v>1</v>
      </c>
      <c r="F170" s="161" t="s">
        <v>731</v>
      </c>
      <c r="H170" s="162">
        <v>57.137</v>
      </c>
      <c r="I170" s="163"/>
      <c r="L170" s="158"/>
      <c r="M170" s="164"/>
      <c r="N170" s="165"/>
      <c r="O170" s="165"/>
      <c r="P170" s="165"/>
      <c r="Q170" s="165"/>
      <c r="R170" s="165"/>
      <c r="S170" s="165"/>
      <c r="T170" s="166"/>
      <c r="AT170" s="160" t="s">
        <v>130</v>
      </c>
      <c r="AU170" s="160" t="s">
        <v>82</v>
      </c>
      <c r="AV170" s="13" t="s">
        <v>82</v>
      </c>
      <c r="AW170" s="13" t="s">
        <v>29</v>
      </c>
      <c r="AX170" s="13" t="s">
        <v>30</v>
      </c>
      <c r="AY170" s="160" t="s">
        <v>121</v>
      </c>
    </row>
    <row r="171" spans="1:65" s="2" customFormat="1" ht="24.2" customHeight="1">
      <c r="A171" s="33"/>
      <c r="B171" s="144"/>
      <c r="C171" s="145" t="s">
        <v>169</v>
      </c>
      <c r="D171" s="145" t="s">
        <v>124</v>
      </c>
      <c r="E171" s="146" t="s">
        <v>732</v>
      </c>
      <c r="F171" s="147" t="s">
        <v>733</v>
      </c>
      <c r="G171" s="148" t="s">
        <v>266</v>
      </c>
      <c r="H171" s="149">
        <v>685.64800000000002</v>
      </c>
      <c r="I171" s="150"/>
      <c r="J171" s="151">
        <f>ROUND(I171*H171,2)</f>
        <v>0</v>
      </c>
      <c r="K171" s="147" t="s">
        <v>135</v>
      </c>
      <c r="L171" s="34"/>
      <c r="M171" s="152" t="s">
        <v>1</v>
      </c>
      <c r="N171" s="153" t="s">
        <v>38</v>
      </c>
      <c r="O171" s="59"/>
      <c r="P171" s="154">
        <f>O171*H171</f>
        <v>0</v>
      </c>
      <c r="Q171" s="154">
        <v>0</v>
      </c>
      <c r="R171" s="154">
        <f>Q171*H171</f>
        <v>0</v>
      </c>
      <c r="S171" s="154">
        <v>0</v>
      </c>
      <c r="T171" s="15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6" t="s">
        <v>128</v>
      </c>
      <c r="AT171" s="156" t="s">
        <v>124</v>
      </c>
      <c r="AU171" s="156" t="s">
        <v>82</v>
      </c>
      <c r="AY171" s="18" t="s">
        <v>121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8" t="s">
        <v>30</v>
      </c>
      <c r="BK171" s="157">
        <f>ROUND(I171*H171,2)</f>
        <v>0</v>
      </c>
      <c r="BL171" s="18" t="s">
        <v>128</v>
      </c>
      <c r="BM171" s="156" t="s">
        <v>734</v>
      </c>
    </row>
    <row r="172" spans="1:65" s="15" customFormat="1" ht="11.25">
      <c r="B172" s="190"/>
      <c r="D172" s="159" t="s">
        <v>130</v>
      </c>
      <c r="E172" s="191" t="s">
        <v>1</v>
      </c>
      <c r="F172" s="192" t="s">
        <v>273</v>
      </c>
      <c r="H172" s="191" t="s">
        <v>1</v>
      </c>
      <c r="I172" s="193"/>
      <c r="L172" s="190"/>
      <c r="M172" s="194"/>
      <c r="N172" s="195"/>
      <c r="O172" s="195"/>
      <c r="P172" s="195"/>
      <c r="Q172" s="195"/>
      <c r="R172" s="195"/>
      <c r="S172" s="195"/>
      <c r="T172" s="196"/>
      <c r="AT172" s="191" t="s">
        <v>130</v>
      </c>
      <c r="AU172" s="191" t="s">
        <v>82</v>
      </c>
      <c r="AV172" s="15" t="s">
        <v>30</v>
      </c>
      <c r="AW172" s="15" t="s">
        <v>29</v>
      </c>
      <c r="AX172" s="15" t="s">
        <v>73</v>
      </c>
      <c r="AY172" s="191" t="s">
        <v>121</v>
      </c>
    </row>
    <row r="173" spans="1:65" s="15" customFormat="1" ht="11.25">
      <c r="B173" s="190"/>
      <c r="D173" s="159" t="s">
        <v>130</v>
      </c>
      <c r="E173" s="191" t="s">
        <v>1</v>
      </c>
      <c r="F173" s="192" t="s">
        <v>706</v>
      </c>
      <c r="H173" s="191" t="s">
        <v>1</v>
      </c>
      <c r="I173" s="193"/>
      <c r="L173" s="190"/>
      <c r="M173" s="194"/>
      <c r="N173" s="195"/>
      <c r="O173" s="195"/>
      <c r="P173" s="195"/>
      <c r="Q173" s="195"/>
      <c r="R173" s="195"/>
      <c r="S173" s="195"/>
      <c r="T173" s="196"/>
      <c r="AT173" s="191" t="s">
        <v>130</v>
      </c>
      <c r="AU173" s="191" t="s">
        <v>82</v>
      </c>
      <c r="AV173" s="15" t="s">
        <v>30</v>
      </c>
      <c r="AW173" s="15" t="s">
        <v>29</v>
      </c>
      <c r="AX173" s="15" t="s">
        <v>73</v>
      </c>
      <c r="AY173" s="191" t="s">
        <v>121</v>
      </c>
    </row>
    <row r="174" spans="1:65" s="13" customFormat="1" ht="11.25">
      <c r="B174" s="158"/>
      <c r="D174" s="159" t="s">
        <v>130</v>
      </c>
      <c r="E174" s="160" t="s">
        <v>1</v>
      </c>
      <c r="F174" s="161" t="s">
        <v>735</v>
      </c>
      <c r="H174" s="162">
        <v>68.91</v>
      </c>
      <c r="I174" s="163"/>
      <c r="L174" s="158"/>
      <c r="M174" s="164"/>
      <c r="N174" s="165"/>
      <c r="O174" s="165"/>
      <c r="P174" s="165"/>
      <c r="Q174" s="165"/>
      <c r="R174" s="165"/>
      <c r="S174" s="165"/>
      <c r="T174" s="166"/>
      <c r="AT174" s="160" t="s">
        <v>130</v>
      </c>
      <c r="AU174" s="160" t="s">
        <v>82</v>
      </c>
      <c r="AV174" s="13" t="s">
        <v>82</v>
      </c>
      <c r="AW174" s="13" t="s">
        <v>29</v>
      </c>
      <c r="AX174" s="13" t="s">
        <v>73</v>
      </c>
      <c r="AY174" s="160" t="s">
        <v>121</v>
      </c>
    </row>
    <row r="175" spans="1:65" s="13" customFormat="1" ht="11.25">
      <c r="B175" s="158"/>
      <c r="D175" s="159" t="s">
        <v>130</v>
      </c>
      <c r="E175" s="160" t="s">
        <v>1</v>
      </c>
      <c r="F175" s="161" t="s">
        <v>736</v>
      </c>
      <c r="H175" s="162">
        <v>42.57</v>
      </c>
      <c r="I175" s="16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130</v>
      </c>
      <c r="AU175" s="160" t="s">
        <v>82</v>
      </c>
      <c r="AV175" s="13" t="s">
        <v>82</v>
      </c>
      <c r="AW175" s="13" t="s">
        <v>29</v>
      </c>
      <c r="AX175" s="13" t="s">
        <v>73</v>
      </c>
      <c r="AY175" s="160" t="s">
        <v>121</v>
      </c>
    </row>
    <row r="176" spans="1:65" s="13" customFormat="1" ht="11.25">
      <c r="B176" s="158"/>
      <c r="D176" s="159" t="s">
        <v>130</v>
      </c>
      <c r="E176" s="160" t="s">
        <v>1</v>
      </c>
      <c r="F176" s="161" t="s">
        <v>276</v>
      </c>
      <c r="H176" s="162">
        <v>237.6</v>
      </c>
      <c r="I176" s="163"/>
      <c r="L176" s="158"/>
      <c r="M176" s="164"/>
      <c r="N176" s="165"/>
      <c r="O176" s="165"/>
      <c r="P176" s="165"/>
      <c r="Q176" s="165"/>
      <c r="R176" s="165"/>
      <c r="S176" s="165"/>
      <c r="T176" s="166"/>
      <c r="AT176" s="160" t="s">
        <v>130</v>
      </c>
      <c r="AU176" s="160" t="s">
        <v>82</v>
      </c>
      <c r="AV176" s="13" t="s">
        <v>82</v>
      </c>
      <c r="AW176" s="13" t="s">
        <v>29</v>
      </c>
      <c r="AX176" s="13" t="s">
        <v>73</v>
      </c>
      <c r="AY176" s="160" t="s">
        <v>121</v>
      </c>
    </row>
    <row r="177" spans="2:51" s="13" customFormat="1" ht="11.25">
      <c r="B177" s="158"/>
      <c r="D177" s="159" t="s">
        <v>130</v>
      </c>
      <c r="E177" s="160" t="s">
        <v>1</v>
      </c>
      <c r="F177" s="161" t="s">
        <v>737</v>
      </c>
      <c r="H177" s="162">
        <v>13.428000000000001</v>
      </c>
      <c r="I177" s="163"/>
      <c r="L177" s="158"/>
      <c r="M177" s="164"/>
      <c r="N177" s="165"/>
      <c r="O177" s="165"/>
      <c r="P177" s="165"/>
      <c r="Q177" s="165"/>
      <c r="R177" s="165"/>
      <c r="S177" s="165"/>
      <c r="T177" s="166"/>
      <c r="AT177" s="160" t="s">
        <v>130</v>
      </c>
      <c r="AU177" s="160" t="s">
        <v>82</v>
      </c>
      <c r="AV177" s="13" t="s">
        <v>82</v>
      </c>
      <c r="AW177" s="13" t="s">
        <v>29</v>
      </c>
      <c r="AX177" s="13" t="s">
        <v>73</v>
      </c>
      <c r="AY177" s="160" t="s">
        <v>121</v>
      </c>
    </row>
    <row r="178" spans="2:51" s="13" customFormat="1" ht="11.25">
      <c r="B178" s="158"/>
      <c r="D178" s="159" t="s">
        <v>130</v>
      </c>
      <c r="E178" s="160" t="s">
        <v>1</v>
      </c>
      <c r="F178" s="161" t="s">
        <v>738</v>
      </c>
      <c r="H178" s="162">
        <v>19.658000000000001</v>
      </c>
      <c r="I178" s="163"/>
      <c r="L178" s="158"/>
      <c r="M178" s="164"/>
      <c r="N178" s="165"/>
      <c r="O178" s="165"/>
      <c r="P178" s="165"/>
      <c r="Q178" s="165"/>
      <c r="R178" s="165"/>
      <c r="S178" s="165"/>
      <c r="T178" s="166"/>
      <c r="AT178" s="160" t="s">
        <v>130</v>
      </c>
      <c r="AU178" s="160" t="s">
        <v>82</v>
      </c>
      <c r="AV178" s="13" t="s">
        <v>82</v>
      </c>
      <c r="AW178" s="13" t="s">
        <v>29</v>
      </c>
      <c r="AX178" s="13" t="s">
        <v>73</v>
      </c>
      <c r="AY178" s="160" t="s">
        <v>121</v>
      </c>
    </row>
    <row r="179" spans="2:51" s="15" customFormat="1" ht="11.25">
      <c r="B179" s="190"/>
      <c r="D179" s="159" t="s">
        <v>130</v>
      </c>
      <c r="E179" s="191" t="s">
        <v>1</v>
      </c>
      <c r="F179" s="192" t="s">
        <v>710</v>
      </c>
      <c r="H179" s="191" t="s">
        <v>1</v>
      </c>
      <c r="I179" s="193"/>
      <c r="L179" s="190"/>
      <c r="M179" s="194"/>
      <c r="N179" s="195"/>
      <c r="O179" s="195"/>
      <c r="P179" s="195"/>
      <c r="Q179" s="195"/>
      <c r="R179" s="195"/>
      <c r="S179" s="195"/>
      <c r="T179" s="196"/>
      <c r="AT179" s="191" t="s">
        <v>130</v>
      </c>
      <c r="AU179" s="191" t="s">
        <v>82</v>
      </c>
      <c r="AV179" s="15" t="s">
        <v>30</v>
      </c>
      <c r="AW179" s="15" t="s">
        <v>29</v>
      </c>
      <c r="AX179" s="15" t="s">
        <v>73</v>
      </c>
      <c r="AY179" s="191" t="s">
        <v>121</v>
      </c>
    </row>
    <row r="180" spans="2:51" s="13" customFormat="1" ht="11.25">
      <c r="B180" s="158"/>
      <c r="D180" s="159" t="s">
        <v>130</v>
      </c>
      <c r="E180" s="160" t="s">
        <v>1</v>
      </c>
      <c r="F180" s="161" t="s">
        <v>739</v>
      </c>
      <c r="H180" s="162">
        <v>773.38800000000003</v>
      </c>
      <c r="I180" s="163"/>
      <c r="L180" s="158"/>
      <c r="M180" s="164"/>
      <c r="N180" s="165"/>
      <c r="O180" s="165"/>
      <c r="P180" s="165"/>
      <c r="Q180" s="165"/>
      <c r="R180" s="165"/>
      <c r="S180" s="165"/>
      <c r="T180" s="166"/>
      <c r="AT180" s="160" t="s">
        <v>130</v>
      </c>
      <c r="AU180" s="160" t="s">
        <v>82</v>
      </c>
      <c r="AV180" s="13" t="s">
        <v>82</v>
      </c>
      <c r="AW180" s="13" t="s">
        <v>29</v>
      </c>
      <c r="AX180" s="13" t="s">
        <v>73</v>
      </c>
      <c r="AY180" s="160" t="s">
        <v>121</v>
      </c>
    </row>
    <row r="181" spans="2:51" s="13" customFormat="1" ht="11.25">
      <c r="B181" s="158"/>
      <c r="D181" s="159" t="s">
        <v>130</v>
      </c>
      <c r="E181" s="160" t="s">
        <v>1</v>
      </c>
      <c r="F181" s="161" t="s">
        <v>740</v>
      </c>
      <c r="H181" s="162">
        <v>11.858000000000001</v>
      </c>
      <c r="I181" s="163"/>
      <c r="L181" s="158"/>
      <c r="M181" s="164"/>
      <c r="N181" s="165"/>
      <c r="O181" s="165"/>
      <c r="P181" s="165"/>
      <c r="Q181" s="165"/>
      <c r="R181" s="165"/>
      <c r="S181" s="165"/>
      <c r="T181" s="166"/>
      <c r="AT181" s="160" t="s">
        <v>130</v>
      </c>
      <c r="AU181" s="160" t="s">
        <v>82</v>
      </c>
      <c r="AV181" s="13" t="s">
        <v>82</v>
      </c>
      <c r="AW181" s="13" t="s">
        <v>29</v>
      </c>
      <c r="AX181" s="13" t="s">
        <v>73</v>
      </c>
      <c r="AY181" s="160" t="s">
        <v>121</v>
      </c>
    </row>
    <row r="182" spans="2:51" s="16" customFormat="1" ht="11.25">
      <c r="B182" s="197"/>
      <c r="D182" s="159" t="s">
        <v>130</v>
      </c>
      <c r="E182" s="198" t="s">
        <v>1</v>
      </c>
      <c r="F182" s="199" t="s">
        <v>278</v>
      </c>
      <c r="H182" s="200">
        <v>1167.412</v>
      </c>
      <c r="I182" s="201"/>
      <c r="L182" s="197"/>
      <c r="M182" s="202"/>
      <c r="N182" s="203"/>
      <c r="O182" s="203"/>
      <c r="P182" s="203"/>
      <c r="Q182" s="203"/>
      <c r="R182" s="203"/>
      <c r="S182" s="203"/>
      <c r="T182" s="204"/>
      <c r="AT182" s="198" t="s">
        <v>130</v>
      </c>
      <c r="AU182" s="198" t="s">
        <v>82</v>
      </c>
      <c r="AV182" s="16" t="s">
        <v>137</v>
      </c>
      <c r="AW182" s="16" t="s">
        <v>29</v>
      </c>
      <c r="AX182" s="16" t="s">
        <v>73</v>
      </c>
      <c r="AY182" s="198" t="s">
        <v>121</v>
      </c>
    </row>
    <row r="183" spans="2:51" s="15" customFormat="1" ht="11.25">
      <c r="B183" s="190"/>
      <c r="D183" s="159" t="s">
        <v>130</v>
      </c>
      <c r="E183" s="191" t="s">
        <v>1</v>
      </c>
      <c r="F183" s="192" t="s">
        <v>285</v>
      </c>
      <c r="H183" s="191" t="s">
        <v>1</v>
      </c>
      <c r="I183" s="193"/>
      <c r="L183" s="190"/>
      <c r="M183" s="194"/>
      <c r="N183" s="195"/>
      <c r="O183" s="195"/>
      <c r="P183" s="195"/>
      <c r="Q183" s="195"/>
      <c r="R183" s="195"/>
      <c r="S183" s="195"/>
      <c r="T183" s="196"/>
      <c r="AT183" s="191" t="s">
        <v>130</v>
      </c>
      <c r="AU183" s="191" t="s">
        <v>82</v>
      </c>
      <c r="AV183" s="15" t="s">
        <v>30</v>
      </c>
      <c r="AW183" s="15" t="s">
        <v>29</v>
      </c>
      <c r="AX183" s="15" t="s">
        <v>73</v>
      </c>
      <c r="AY183" s="191" t="s">
        <v>121</v>
      </c>
    </row>
    <row r="184" spans="2:51" s="15" customFormat="1" ht="11.25">
      <c r="B184" s="190"/>
      <c r="D184" s="159" t="s">
        <v>130</v>
      </c>
      <c r="E184" s="191" t="s">
        <v>1</v>
      </c>
      <c r="F184" s="192" t="s">
        <v>280</v>
      </c>
      <c r="H184" s="191" t="s">
        <v>1</v>
      </c>
      <c r="I184" s="193"/>
      <c r="L184" s="190"/>
      <c r="M184" s="194"/>
      <c r="N184" s="195"/>
      <c r="O184" s="195"/>
      <c r="P184" s="195"/>
      <c r="Q184" s="195"/>
      <c r="R184" s="195"/>
      <c r="S184" s="195"/>
      <c r="T184" s="196"/>
      <c r="AT184" s="191" t="s">
        <v>130</v>
      </c>
      <c r="AU184" s="191" t="s">
        <v>82</v>
      </c>
      <c r="AV184" s="15" t="s">
        <v>30</v>
      </c>
      <c r="AW184" s="15" t="s">
        <v>29</v>
      </c>
      <c r="AX184" s="15" t="s">
        <v>73</v>
      </c>
      <c r="AY184" s="191" t="s">
        <v>121</v>
      </c>
    </row>
    <row r="185" spans="2:51" s="15" customFormat="1" ht="11.25">
      <c r="B185" s="190"/>
      <c r="D185" s="159" t="s">
        <v>130</v>
      </c>
      <c r="E185" s="191" t="s">
        <v>1</v>
      </c>
      <c r="F185" s="192" t="s">
        <v>706</v>
      </c>
      <c r="H185" s="191" t="s">
        <v>1</v>
      </c>
      <c r="I185" s="193"/>
      <c r="L185" s="190"/>
      <c r="M185" s="194"/>
      <c r="N185" s="195"/>
      <c r="O185" s="195"/>
      <c r="P185" s="195"/>
      <c r="Q185" s="195"/>
      <c r="R185" s="195"/>
      <c r="S185" s="195"/>
      <c r="T185" s="196"/>
      <c r="AT185" s="191" t="s">
        <v>130</v>
      </c>
      <c r="AU185" s="191" t="s">
        <v>82</v>
      </c>
      <c r="AV185" s="15" t="s">
        <v>30</v>
      </c>
      <c r="AW185" s="15" t="s">
        <v>29</v>
      </c>
      <c r="AX185" s="15" t="s">
        <v>73</v>
      </c>
      <c r="AY185" s="191" t="s">
        <v>121</v>
      </c>
    </row>
    <row r="186" spans="2:51" s="13" customFormat="1" ht="11.25">
      <c r="B186" s="158"/>
      <c r="D186" s="159" t="s">
        <v>130</v>
      </c>
      <c r="E186" s="160" t="s">
        <v>1</v>
      </c>
      <c r="F186" s="161" t="s">
        <v>741</v>
      </c>
      <c r="H186" s="162">
        <v>-18.425000000000001</v>
      </c>
      <c r="I186" s="163"/>
      <c r="L186" s="158"/>
      <c r="M186" s="164"/>
      <c r="N186" s="165"/>
      <c r="O186" s="165"/>
      <c r="P186" s="165"/>
      <c r="Q186" s="165"/>
      <c r="R186" s="165"/>
      <c r="S186" s="165"/>
      <c r="T186" s="166"/>
      <c r="AT186" s="160" t="s">
        <v>130</v>
      </c>
      <c r="AU186" s="160" t="s">
        <v>82</v>
      </c>
      <c r="AV186" s="13" t="s">
        <v>82</v>
      </c>
      <c r="AW186" s="13" t="s">
        <v>29</v>
      </c>
      <c r="AX186" s="13" t="s">
        <v>73</v>
      </c>
      <c r="AY186" s="160" t="s">
        <v>121</v>
      </c>
    </row>
    <row r="187" spans="2:51" s="13" customFormat="1" ht="11.25">
      <c r="B187" s="158"/>
      <c r="D187" s="159" t="s">
        <v>130</v>
      </c>
      <c r="E187" s="160" t="s">
        <v>1</v>
      </c>
      <c r="F187" s="161" t="s">
        <v>742</v>
      </c>
      <c r="H187" s="162">
        <v>-0.41299999999999998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130</v>
      </c>
      <c r="AU187" s="160" t="s">
        <v>82</v>
      </c>
      <c r="AV187" s="13" t="s">
        <v>82</v>
      </c>
      <c r="AW187" s="13" t="s">
        <v>29</v>
      </c>
      <c r="AX187" s="13" t="s">
        <v>73</v>
      </c>
      <c r="AY187" s="160" t="s">
        <v>121</v>
      </c>
    </row>
    <row r="188" spans="2:51" s="13" customFormat="1" ht="11.25">
      <c r="B188" s="158"/>
      <c r="D188" s="159" t="s">
        <v>130</v>
      </c>
      <c r="E188" s="160" t="s">
        <v>1</v>
      </c>
      <c r="F188" s="161" t="s">
        <v>743</v>
      </c>
      <c r="H188" s="162">
        <v>-2.0350000000000001</v>
      </c>
      <c r="I188" s="163"/>
      <c r="L188" s="158"/>
      <c r="M188" s="164"/>
      <c r="N188" s="165"/>
      <c r="O188" s="165"/>
      <c r="P188" s="165"/>
      <c r="Q188" s="165"/>
      <c r="R188" s="165"/>
      <c r="S188" s="165"/>
      <c r="T188" s="166"/>
      <c r="AT188" s="160" t="s">
        <v>130</v>
      </c>
      <c r="AU188" s="160" t="s">
        <v>82</v>
      </c>
      <c r="AV188" s="13" t="s">
        <v>82</v>
      </c>
      <c r="AW188" s="13" t="s">
        <v>29</v>
      </c>
      <c r="AX188" s="13" t="s">
        <v>73</v>
      </c>
      <c r="AY188" s="160" t="s">
        <v>121</v>
      </c>
    </row>
    <row r="189" spans="2:51" s="15" customFormat="1" ht="11.25">
      <c r="B189" s="190"/>
      <c r="D189" s="159" t="s">
        <v>130</v>
      </c>
      <c r="E189" s="191" t="s">
        <v>1</v>
      </c>
      <c r="F189" s="192" t="s">
        <v>710</v>
      </c>
      <c r="H189" s="191" t="s">
        <v>1</v>
      </c>
      <c r="I189" s="193"/>
      <c r="L189" s="190"/>
      <c r="M189" s="194"/>
      <c r="N189" s="195"/>
      <c r="O189" s="195"/>
      <c r="P189" s="195"/>
      <c r="Q189" s="195"/>
      <c r="R189" s="195"/>
      <c r="S189" s="195"/>
      <c r="T189" s="196"/>
      <c r="AT189" s="191" t="s">
        <v>130</v>
      </c>
      <c r="AU189" s="191" t="s">
        <v>82</v>
      </c>
      <c r="AV189" s="15" t="s">
        <v>30</v>
      </c>
      <c r="AW189" s="15" t="s">
        <v>29</v>
      </c>
      <c r="AX189" s="15" t="s">
        <v>73</v>
      </c>
      <c r="AY189" s="191" t="s">
        <v>121</v>
      </c>
    </row>
    <row r="190" spans="2:51" s="13" customFormat="1" ht="11.25">
      <c r="B190" s="158"/>
      <c r="D190" s="159" t="s">
        <v>130</v>
      </c>
      <c r="E190" s="160" t="s">
        <v>1</v>
      </c>
      <c r="F190" s="161" t="s">
        <v>744</v>
      </c>
      <c r="H190" s="162">
        <v>-0.60499999999999998</v>
      </c>
      <c r="I190" s="163"/>
      <c r="L190" s="158"/>
      <c r="M190" s="164"/>
      <c r="N190" s="165"/>
      <c r="O190" s="165"/>
      <c r="P190" s="165"/>
      <c r="Q190" s="165"/>
      <c r="R190" s="165"/>
      <c r="S190" s="165"/>
      <c r="T190" s="166"/>
      <c r="AT190" s="160" t="s">
        <v>130</v>
      </c>
      <c r="AU190" s="160" t="s">
        <v>82</v>
      </c>
      <c r="AV190" s="13" t="s">
        <v>82</v>
      </c>
      <c r="AW190" s="13" t="s">
        <v>29</v>
      </c>
      <c r="AX190" s="13" t="s">
        <v>73</v>
      </c>
      <c r="AY190" s="160" t="s">
        <v>121</v>
      </c>
    </row>
    <row r="191" spans="2:51" s="13" customFormat="1" ht="11.25">
      <c r="B191" s="158"/>
      <c r="D191" s="159" t="s">
        <v>130</v>
      </c>
      <c r="E191" s="160" t="s">
        <v>1</v>
      </c>
      <c r="F191" s="161" t="s">
        <v>745</v>
      </c>
      <c r="H191" s="162">
        <v>-3.1880000000000002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130</v>
      </c>
      <c r="AU191" s="160" t="s">
        <v>82</v>
      </c>
      <c r="AV191" s="13" t="s">
        <v>82</v>
      </c>
      <c r="AW191" s="13" t="s">
        <v>29</v>
      </c>
      <c r="AX191" s="13" t="s">
        <v>73</v>
      </c>
      <c r="AY191" s="160" t="s">
        <v>121</v>
      </c>
    </row>
    <row r="192" spans="2:51" s="16" customFormat="1" ht="11.25">
      <c r="B192" s="197"/>
      <c r="D192" s="159" t="s">
        <v>130</v>
      </c>
      <c r="E192" s="198" t="s">
        <v>1</v>
      </c>
      <c r="F192" s="199" t="s">
        <v>278</v>
      </c>
      <c r="H192" s="200">
        <v>-24.666</v>
      </c>
      <c r="I192" s="201"/>
      <c r="L192" s="197"/>
      <c r="M192" s="202"/>
      <c r="N192" s="203"/>
      <c r="O192" s="203"/>
      <c r="P192" s="203"/>
      <c r="Q192" s="203"/>
      <c r="R192" s="203"/>
      <c r="S192" s="203"/>
      <c r="T192" s="204"/>
      <c r="AT192" s="198" t="s">
        <v>130</v>
      </c>
      <c r="AU192" s="198" t="s">
        <v>82</v>
      </c>
      <c r="AV192" s="16" t="s">
        <v>137</v>
      </c>
      <c r="AW192" s="16" t="s">
        <v>29</v>
      </c>
      <c r="AX192" s="16" t="s">
        <v>73</v>
      </c>
      <c r="AY192" s="198" t="s">
        <v>121</v>
      </c>
    </row>
    <row r="193" spans="1:65" s="14" customFormat="1" ht="11.25">
      <c r="B193" s="167"/>
      <c r="D193" s="159" t="s">
        <v>130</v>
      </c>
      <c r="E193" s="168" t="s">
        <v>1</v>
      </c>
      <c r="F193" s="169" t="s">
        <v>132</v>
      </c>
      <c r="H193" s="170">
        <v>1142.7460000000001</v>
      </c>
      <c r="I193" s="171"/>
      <c r="L193" s="167"/>
      <c r="M193" s="172"/>
      <c r="N193" s="173"/>
      <c r="O193" s="173"/>
      <c r="P193" s="173"/>
      <c r="Q193" s="173"/>
      <c r="R193" s="173"/>
      <c r="S193" s="173"/>
      <c r="T193" s="174"/>
      <c r="AT193" s="168" t="s">
        <v>130</v>
      </c>
      <c r="AU193" s="168" t="s">
        <v>82</v>
      </c>
      <c r="AV193" s="14" t="s">
        <v>128</v>
      </c>
      <c r="AW193" s="14" t="s">
        <v>29</v>
      </c>
      <c r="AX193" s="14" t="s">
        <v>73</v>
      </c>
      <c r="AY193" s="168" t="s">
        <v>121</v>
      </c>
    </row>
    <row r="194" spans="1:65" s="13" customFormat="1" ht="11.25">
      <c r="B194" s="158"/>
      <c r="D194" s="159" t="s">
        <v>130</v>
      </c>
      <c r="E194" s="160" t="s">
        <v>1</v>
      </c>
      <c r="F194" s="161" t="s">
        <v>746</v>
      </c>
      <c r="H194" s="162">
        <v>685.64800000000002</v>
      </c>
      <c r="I194" s="163"/>
      <c r="L194" s="158"/>
      <c r="M194" s="164"/>
      <c r="N194" s="165"/>
      <c r="O194" s="165"/>
      <c r="P194" s="165"/>
      <c r="Q194" s="165"/>
      <c r="R194" s="165"/>
      <c r="S194" s="165"/>
      <c r="T194" s="166"/>
      <c r="AT194" s="160" t="s">
        <v>130</v>
      </c>
      <c r="AU194" s="160" t="s">
        <v>82</v>
      </c>
      <c r="AV194" s="13" t="s">
        <v>82</v>
      </c>
      <c r="AW194" s="13" t="s">
        <v>29</v>
      </c>
      <c r="AX194" s="13" t="s">
        <v>30</v>
      </c>
      <c r="AY194" s="160" t="s">
        <v>121</v>
      </c>
    </row>
    <row r="195" spans="1:65" s="2" customFormat="1" ht="24.2" customHeight="1">
      <c r="A195" s="33"/>
      <c r="B195" s="144"/>
      <c r="C195" s="145" t="s">
        <v>8</v>
      </c>
      <c r="D195" s="145" t="s">
        <v>124</v>
      </c>
      <c r="E195" s="146" t="s">
        <v>747</v>
      </c>
      <c r="F195" s="147" t="s">
        <v>748</v>
      </c>
      <c r="G195" s="148" t="s">
        <v>266</v>
      </c>
      <c r="H195" s="149">
        <v>457.09800000000001</v>
      </c>
      <c r="I195" s="150"/>
      <c r="J195" s="151">
        <f>ROUND(I195*H195,2)</f>
        <v>0</v>
      </c>
      <c r="K195" s="147" t="s">
        <v>135</v>
      </c>
      <c r="L195" s="34"/>
      <c r="M195" s="152" t="s">
        <v>1</v>
      </c>
      <c r="N195" s="153" t="s">
        <v>38</v>
      </c>
      <c r="O195" s="59"/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6" t="s">
        <v>128</v>
      </c>
      <c r="AT195" s="156" t="s">
        <v>124</v>
      </c>
      <c r="AU195" s="156" t="s">
        <v>82</v>
      </c>
      <c r="AY195" s="18" t="s">
        <v>121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8" t="s">
        <v>30</v>
      </c>
      <c r="BK195" s="157">
        <f>ROUND(I195*H195,2)</f>
        <v>0</v>
      </c>
      <c r="BL195" s="18" t="s">
        <v>128</v>
      </c>
      <c r="BM195" s="156" t="s">
        <v>749</v>
      </c>
    </row>
    <row r="196" spans="1:65" s="13" customFormat="1" ht="11.25">
      <c r="B196" s="158"/>
      <c r="D196" s="159" t="s">
        <v>130</v>
      </c>
      <c r="E196" s="160" t="s">
        <v>1</v>
      </c>
      <c r="F196" s="161" t="s">
        <v>750</v>
      </c>
      <c r="H196" s="162">
        <v>457.09800000000001</v>
      </c>
      <c r="I196" s="163"/>
      <c r="L196" s="158"/>
      <c r="M196" s="164"/>
      <c r="N196" s="165"/>
      <c r="O196" s="165"/>
      <c r="P196" s="165"/>
      <c r="Q196" s="165"/>
      <c r="R196" s="165"/>
      <c r="S196" s="165"/>
      <c r="T196" s="166"/>
      <c r="AT196" s="160" t="s">
        <v>130</v>
      </c>
      <c r="AU196" s="160" t="s">
        <v>82</v>
      </c>
      <c r="AV196" s="13" t="s">
        <v>82</v>
      </c>
      <c r="AW196" s="13" t="s">
        <v>29</v>
      </c>
      <c r="AX196" s="13" t="s">
        <v>30</v>
      </c>
      <c r="AY196" s="160" t="s">
        <v>121</v>
      </c>
    </row>
    <row r="197" spans="1:65" s="2" customFormat="1" ht="16.5" customHeight="1">
      <c r="A197" s="33"/>
      <c r="B197" s="144"/>
      <c r="C197" s="145" t="s">
        <v>179</v>
      </c>
      <c r="D197" s="145" t="s">
        <v>124</v>
      </c>
      <c r="E197" s="146" t="s">
        <v>293</v>
      </c>
      <c r="F197" s="147" t="s">
        <v>294</v>
      </c>
      <c r="G197" s="148" t="s">
        <v>219</v>
      </c>
      <c r="H197" s="149">
        <v>2014.145</v>
      </c>
      <c r="I197" s="150"/>
      <c r="J197" s="151">
        <f>ROUND(I197*H197,2)</f>
        <v>0</v>
      </c>
      <c r="K197" s="147" t="s">
        <v>135</v>
      </c>
      <c r="L197" s="34"/>
      <c r="M197" s="152" t="s">
        <v>1</v>
      </c>
      <c r="N197" s="153" t="s">
        <v>38</v>
      </c>
      <c r="O197" s="59"/>
      <c r="P197" s="154">
        <f>O197*H197</f>
        <v>0</v>
      </c>
      <c r="Q197" s="154">
        <v>8.4000000000000003E-4</v>
      </c>
      <c r="R197" s="154">
        <f>Q197*H197</f>
        <v>1.6918818</v>
      </c>
      <c r="S197" s="154">
        <v>0</v>
      </c>
      <c r="T197" s="15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6" t="s">
        <v>128</v>
      </c>
      <c r="AT197" s="156" t="s">
        <v>124</v>
      </c>
      <c r="AU197" s="156" t="s">
        <v>82</v>
      </c>
      <c r="AY197" s="18" t="s">
        <v>121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8" t="s">
        <v>30</v>
      </c>
      <c r="BK197" s="157">
        <f>ROUND(I197*H197,2)</f>
        <v>0</v>
      </c>
      <c r="BL197" s="18" t="s">
        <v>128</v>
      </c>
      <c r="BM197" s="156" t="s">
        <v>751</v>
      </c>
    </row>
    <row r="198" spans="1:65" s="13" customFormat="1" ht="11.25">
      <c r="B198" s="158"/>
      <c r="D198" s="159" t="s">
        <v>130</v>
      </c>
      <c r="E198" s="160" t="s">
        <v>1</v>
      </c>
      <c r="F198" s="161" t="s">
        <v>752</v>
      </c>
      <c r="H198" s="162">
        <v>137.81899999999999</v>
      </c>
      <c r="I198" s="163"/>
      <c r="L198" s="158"/>
      <c r="M198" s="164"/>
      <c r="N198" s="165"/>
      <c r="O198" s="165"/>
      <c r="P198" s="165"/>
      <c r="Q198" s="165"/>
      <c r="R198" s="165"/>
      <c r="S198" s="165"/>
      <c r="T198" s="166"/>
      <c r="AT198" s="160" t="s">
        <v>130</v>
      </c>
      <c r="AU198" s="160" t="s">
        <v>82</v>
      </c>
      <c r="AV198" s="13" t="s">
        <v>82</v>
      </c>
      <c r="AW198" s="13" t="s">
        <v>29</v>
      </c>
      <c r="AX198" s="13" t="s">
        <v>73</v>
      </c>
      <c r="AY198" s="160" t="s">
        <v>121</v>
      </c>
    </row>
    <row r="199" spans="1:65" s="13" customFormat="1" ht="11.25">
      <c r="B199" s="158"/>
      <c r="D199" s="159" t="s">
        <v>130</v>
      </c>
      <c r="E199" s="160" t="s">
        <v>1</v>
      </c>
      <c r="F199" s="161" t="s">
        <v>753</v>
      </c>
      <c r="H199" s="162">
        <v>77.400000000000006</v>
      </c>
      <c r="I199" s="16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130</v>
      </c>
      <c r="AU199" s="160" t="s">
        <v>82</v>
      </c>
      <c r="AV199" s="13" t="s">
        <v>82</v>
      </c>
      <c r="AW199" s="13" t="s">
        <v>29</v>
      </c>
      <c r="AX199" s="13" t="s">
        <v>73</v>
      </c>
      <c r="AY199" s="160" t="s">
        <v>121</v>
      </c>
    </row>
    <row r="200" spans="1:65" s="13" customFormat="1" ht="11.25">
      <c r="B200" s="158"/>
      <c r="D200" s="159" t="s">
        <v>130</v>
      </c>
      <c r="E200" s="160" t="s">
        <v>1</v>
      </c>
      <c r="F200" s="161" t="s">
        <v>296</v>
      </c>
      <c r="H200" s="162">
        <v>316.8</v>
      </c>
      <c r="I200" s="163"/>
      <c r="L200" s="158"/>
      <c r="M200" s="164"/>
      <c r="N200" s="165"/>
      <c r="O200" s="165"/>
      <c r="P200" s="165"/>
      <c r="Q200" s="165"/>
      <c r="R200" s="165"/>
      <c r="S200" s="165"/>
      <c r="T200" s="166"/>
      <c r="AT200" s="160" t="s">
        <v>130</v>
      </c>
      <c r="AU200" s="160" t="s">
        <v>82</v>
      </c>
      <c r="AV200" s="13" t="s">
        <v>82</v>
      </c>
      <c r="AW200" s="13" t="s">
        <v>29</v>
      </c>
      <c r="AX200" s="13" t="s">
        <v>73</v>
      </c>
      <c r="AY200" s="160" t="s">
        <v>121</v>
      </c>
    </row>
    <row r="201" spans="1:65" s="13" customFormat="1" ht="11.25">
      <c r="B201" s="158"/>
      <c r="D201" s="159" t="s">
        <v>130</v>
      </c>
      <c r="E201" s="160" t="s">
        <v>1</v>
      </c>
      <c r="F201" s="161" t="s">
        <v>754</v>
      </c>
      <c r="H201" s="162">
        <v>24.414000000000001</v>
      </c>
      <c r="I201" s="16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130</v>
      </c>
      <c r="AU201" s="160" t="s">
        <v>82</v>
      </c>
      <c r="AV201" s="13" t="s">
        <v>82</v>
      </c>
      <c r="AW201" s="13" t="s">
        <v>29</v>
      </c>
      <c r="AX201" s="13" t="s">
        <v>73</v>
      </c>
      <c r="AY201" s="160" t="s">
        <v>121</v>
      </c>
    </row>
    <row r="202" spans="1:65" s="13" customFormat="1" ht="11.25">
      <c r="B202" s="158"/>
      <c r="D202" s="159" t="s">
        <v>130</v>
      </c>
      <c r="E202" s="160" t="s">
        <v>1</v>
      </c>
      <c r="F202" s="161" t="s">
        <v>755</v>
      </c>
      <c r="H202" s="162">
        <v>35.741999999999997</v>
      </c>
      <c r="I202" s="163"/>
      <c r="L202" s="158"/>
      <c r="M202" s="164"/>
      <c r="N202" s="165"/>
      <c r="O202" s="165"/>
      <c r="P202" s="165"/>
      <c r="Q202" s="165"/>
      <c r="R202" s="165"/>
      <c r="S202" s="165"/>
      <c r="T202" s="166"/>
      <c r="AT202" s="160" t="s">
        <v>130</v>
      </c>
      <c r="AU202" s="160" t="s">
        <v>82</v>
      </c>
      <c r="AV202" s="13" t="s">
        <v>82</v>
      </c>
      <c r="AW202" s="13" t="s">
        <v>29</v>
      </c>
      <c r="AX202" s="13" t="s">
        <v>73</v>
      </c>
      <c r="AY202" s="160" t="s">
        <v>121</v>
      </c>
    </row>
    <row r="203" spans="1:65" s="13" customFormat="1" ht="11.25">
      <c r="B203" s="158"/>
      <c r="D203" s="159" t="s">
        <v>130</v>
      </c>
      <c r="E203" s="160" t="s">
        <v>1</v>
      </c>
      <c r="F203" s="161" t="s">
        <v>756</v>
      </c>
      <c r="H203" s="162">
        <v>1406.16</v>
      </c>
      <c r="I203" s="163"/>
      <c r="L203" s="158"/>
      <c r="M203" s="164"/>
      <c r="N203" s="165"/>
      <c r="O203" s="165"/>
      <c r="P203" s="165"/>
      <c r="Q203" s="165"/>
      <c r="R203" s="165"/>
      <c r="S203" s="165"/>
      <c r="T203" s="166"/>
      <c r="AT203" s="160" t="s">
        <v>130</v>
      </c>
      <c r="AU203" s="160" t="s">
        <v>82</v>
      </c>
      <c r="AV203" s="13" t="s">
        <v>82</v>
      </c>
      <c r="AW203" s="13" t="s">
        <v>29</v>
      </c>
      <c r="AX203" s="13" t="s">
        <v>73</v>
      </c>
      <c r="AY203" s="160" t="s">
        <v>121</v>
      </c>
    </row>
    <row r="204" spans="1:65" s="13" customFormat="1" ht="11.25">
      <c r="B204" s="158"/>
      <c r="D204" s="159" t="s">
        <v>130</v>
      </c>
      <c r="E204" s="160" t="s">
        <v>1</v>
      </c>
      <c r="F204" s="161" t="s">
        <v>757</v>
      </c>
      <c r="H204" s="162">
        <v>15.81</v>
      </c>
      <c r="I204" s="163"/>
      <c r="L204" s="158"/>
      <c r="M204" s="164"/>
      <c r="N204" s="165"/>
      <c r="O204" s="165"/>
      <c r="P204" s="165"/>
      <c r="Q204" s="165"/>
      <c r="R204" s="165"/>
      <c r="S204" s="165"/>
      <c r="T204" s="166"/>
      <c r="AT204" s="160" t="s">
        <v>130</v>
      </c>
      <c r="AU204" s="160" t="s">
        <v>82</v>
      </c>
      <c r="AV204" s="13" t="s">
        <v>82</v>
      </c>
      <c r="AW204" s="13" t="s">
        <v>29</v>
      </c>
      <c r="AX204" s="13" t="s">
        <v>73</v>
      </c>
      <c r="AY204" s="160" t="s">
        <v>121</v>
      </c>
    </row>
    <row r="205" spans="1:65" s="14" customFormat="1" ht="11.25">
      <c r="B205" s="167"/>
      <c r="D205" s="159" t="s">
        <v>130</v>
      </c>
      <c r="E205" s="168" t="s">
        <v>1</v>
      </c>
      <c r="F205" s="169" t="s">
        <v>132</v>
      </c>
      <c r="H205" s="170">
        <v>2014.145</v>
      </c>
      <c r="I205" s="171"/>
      <c r="L205" s="167"/>
      <c r="M205" s="172"/>
      <c r="N205" s="173"/>
      <c r="O205" s="173"/>
      <c r="P205" s="173"/>
      <c r="Q205" s="173"/>
      <c r="R205" s="173"/>
      <c r="S205" s="173"/>
      <c r="T205" s="174"/>
      <c r="AT205" s="168" t="s">
        <v>130</v>
      </c>
      <c r="AU205" s="168" t="s">
        <v>82</v>
      </c>
      <c r="AV205" s="14" t="s">
        <v>128</v>
      </c>
      <c r="AW205" s="14" t="s">
        <v>29</v>
      </c>
      <c r="AX205" s="14" t="s">
        <v>30</v>
      </c>
      <c r="AY205" s="168" t="s">
        <v>121</v>
      </c>
    </row>
    <row r="206" spans="1:65" s="2" customFormat="1" ht="16.5" customHeight="1">
      <c r="A206" s="33"/>
      <c r="B206" s="144"/>
      <c r="C206" s="145" t="s">
        <v>181</v>
      </c>
      <c r="D206" s="145" t="s">
        <v>124</v>
      </c>
      <c r="E206" s="146" t="s">
        <v>299</v>
      </c>
      <c r="F206" s="147" t="s">
        <v>300</v>
      </c>
      <c r="G206" s="148" t="s">
        <v>219</v>
      </c>
      <c r="H206" s="149">
        <v>2014.145</v>
      </c>
      <c r="I206" s="150"/>
      <c r="J206" s="151">
        <f>ROUND(I206*H206,2)</f>
        <v>0</v>
      </c>
      <c r="K206" s="147" t="s">
        <v>135</v>
      </c>
      <c r="L206" s="34"/>
      <c r="M206" s="152" t="s">
        <v>1</v>
      </c>
      <c r="N206" s="153" t="s">
        <v>38</v>
      </c>
      <c r="O206" s="59"/>
      <c r="P206" s="154">
        <f>O206*H206</f>
        <v>0</v>
      </c>
      <c r="Q206" s="154">
        <v>0</v>
      </c>
      <c r="R206" s="154">
        <f>Q206*H206</f>
        <v>0</v>
      </c>
      <c r="S206" s="154">
        <v>0</v>
      </c>
      <c r="T206" s="15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6" t="s">
        <v>128</v>
      </c>
      <c r="AT206" s="156" t="s">
        <v>124</v>
      </c>
      <c r="AU206" s="156" t="s">
        <v>82</v>
      </c>
      <c r="AY206" s="18" t="s">
        <v>121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8" t="s">
        <v>30</v>
      </c>
      <c r="BK206" s="157">
        <f>ROUND(I206*H206,2)</f>
        <v>0</v>
      </c>
      <c r="BL206" s="18" t="s">
        <v>128</v>
      </c>
      <c r="BM206" s="156" t="s">
        <v>758</v>
      </c>
    </row>
    <row r="207" spans="1:65" s="13" customFormat="1" ht="11.25">
      <c r="B207" s="158"/>
      <c r="D207" s="159" t="s">
        <v>130</v>
      </c>
      <c r="E207" s="160" t="s">
        <v>1</v>
      </c>
      <c r="F207" s="161" t="s">
        <v>759</v>
      </c>
      <c r="H207" s="162">
        <v>2014.145</v>
      </c>
      <c r="I207" s="163"/>
      <c r="L207" s="158"/>
      <c r="M207" s="164"/>
      <c r="N207" s="165"/>
      <c r="O207" s="165"/>
      <c r="P207" s="165"/>
      <c r="Q207" s="165"/>
      <c r="R207" s="165"/>
      <c r="S207" s="165"/>
      <c r="T207" s="166"/>
      <c r="AT207" s="160" t="s">
        <v>130</v>
      </c>
      <c r="AU207" s="160" t="s">
        <v>82</v>
      </c>
      <c r="AV207" s="13" t="s">
        <v>82</v>
      </c>
      <c r="AW207" s="13" t="s">
        <v>29</v>
      </c>
      <c r="AX207" s="13" t="s">
        <v>30</v>
      </c>
      <c r="AY207" s="160" t="s">
        <v>121</v>
      </c>
    </row>
    <row r="208" spans="1:65" s="2" customFormat="1" ht="21.75" customHeight="1">
      <c r="A208" s="33"/>
      <c r="B208" s="144"/>
      <c r="C208" s="145" t="s">
        <v>185</v>
      </c>
      <c r="D208" s="145" t="s">
        <v>124</v>
      </c>
      <c r="E208" s="146" t="s">
        <v>310</v>
      </c>
      <c r="F208" s="147" t="s">
        <v>311</v>
      </c>
      <c r="G208" s="148" t="s">
        <v>266</v>
      </c>
      <c r="H208" s="149">
        <v>685.64800000000002</v>
      </c>
      <c r="I208" s="150"/>
      <c r="J208" s="151">
        <f>ROUND(I208*H208,2)</f>
        <v>0</v>
      </c>
      <c r="K208" s="147" t="s">
        <v>135</v>
      </c>
      <c r="L208" s="34"/>
      <c r="M208" s="152" t="s">
        <v>1</v>
      </c>
      <c r="N208" s="153" t="s">
        <v>38</v>
      </c>
      <c r="O208" s="59"/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6" t="s">
        <v>128</v>
      </c>
      <c r="AT208" s="156" t="s">
        <v>124</v>
      </c>
      <c r="AU208" s="156" t="s">
        <v>82</v>
      </c>
      <c r="AY208" s="18" t="s">
        <v>121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8" t="s">
        <v>30</v>
      </c>
      <c r="BK208" s="157">
        <f>ROUND(I208*H208,2)</f>
        <v>0</v>
      </c>
      <c r="BL208" s="18" t="s">
        <v>128</v>
      </c>
      <c r="BM208" s="156" t="s">
        <v>760</v>
      </c>
    </row>
    <row r="209" spans="1:65" s="13" customFormat="1" ht="11.25">
      <c r="B209" s="158"/>
      <c r="D209" s="159" t="s">
        <v>130</v>
      </c>
      <c r="E209" s="160" t="s">
        <v>1</v>
      </c>
      <c r="F209" s="161" t="s">
        <v>761</v>
      </c>
      <c r="H209" s="162">
        <v>685.64800000000002</v>
      </c>
      <c r="I209" s="163"/>
      <c r="L209" s="158"/>
      <c r="M209" s="164"/>
      <c r="N209" s="165"/>
      <c r="O209" s="165"/>
      <c r="P209" s="165"/>
      <c r="Q209" s="165"/>
      <c r="R209" s="165"/>
      <c r="S209" s="165"/>
      <c r="T209" s="166"/>
      <c r="AT209" s="160" t="s">
        <v>130</v>
      </c>
      <c r="AU209" s="160" t="s">
        <v>82</v>
      </c>
      <c r="AV209" s="13" t="s">
        <v>82</v>
      </c>
      <c r="AW209" s="13" t="s">
        <v>29</v>
      </c>
      <c r="AX209" s="13" t="s">
        <v>30</v>
      </c>
      <c r="AY209" s="160" t="s">
        <v>121</v>
      </c>
    </row>
    <row r="210" spans="1:65" s="2" customFormat="1" ht="21.75" customHeight="1">
      <c r="A210" s="33"/>
      <c r="B210" s="144"/>
      <c r="C210" s="145" t="s">
        <v>173</v>
      </c>
      <c r="D210" s="145" t="s">
        <v>124</v>
      </c>
      <c r="E210" s="146" t="s">
        <v>314</v>
      </c>
      <c r="F210" s="147" t="s">
        <v>315</v>
      </c>
      <c r="G210" s="148" t="s">
        <v>266</v>
      </c>
      <c r="H210" s="149">
        <v>457.09800000000001</v>
      </c>
      <c r="I210" s="150"/>
      <c r="J210" s="151">
        <f>ROUND(I210*H210,2)</f>
        <v>0</v>
      </c>
      <c r="K210" s="147" t="s">
        <v>135</v>
      </c>
      <c r="L210" s="34"/>
      <c r="M210" s="152" t="s">
        <v>1</v>
      </c>
      <c r="N210" s="153" t="s">
        <v>38</v>
      </c>
      <c r="O210" s="59"/>
      <c r="P210" s="154">
        <f>O210*H210</f>
        <v>0</v>
      </c>
      <c r="Q210" s="154">
        <v>0</v>
      </c>
      <c r="R210" s="154">
        <f>Q210*H210</f>
        <v>0</v>
      </c>
      <c r="S210" s="154">
        <v>0</v>
      </c>
      <c r="T210" s="15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56" t="s">
        <v>128</v>
      </c>
      <c r="AT210" s="156" t="s">
        <v>124</v>
      </c>
      <c r="AU210" s="156" t="s">
        <v>82</v>
      </c>
      <c r="AY210" s="18" t="s">
        <v>121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8" t="s">
        <v>30</v>
      </c>
      <c r="BK210" s="157">
        <f>ROUND(I210*H210,2)</f>
        <v>0</v>
      </c>
      <c r="BL210" s="18" t="s">
        <v>128</v>
      </c>
      <c r="BM210" s="156" t="s">
        <v>762</v>
      </c>
    </row>
    <row r="211" spans="1:65" s="13" customFormat="1" ht="11.25">
      <c r="B211" s="158"/>
      <c r="D211" s="159" t="s">
        <v>130</v>
      </c>
      <c r="E211" s="160" t="s">
        <v>1</v>
      </c>
      <c r="F211" s="161" t="s">
        <v>763</v>
      </c>
      <c r="H211" s="162">
        <v>457.09800000000001</v>
      </c>
      <c r="I211" s="163"/>
      <c r="L211" s="158"/>
      <c r="M211" s="164"/>
      <c r="N211" s="165"/>
      <c r="O211" s="165"/>
      <c r="P211" s="165"/>
      <c r="Q211" s="165"/>
      <c r="R211" s="165"/>
      <c r="S211" s="165"/>
      <c r="T211" s="166"/>
      <c r="AT211" s="160" t="s">
        <v>130</v>
      </c>
      <c r="AU211" s="160" t="s">
        <v>82</v>
      </c>
      <c r="AV211" s="13" t="s">
        <v>82</v>
      </c>
      <c r="AW211" s="13" t="s">
        <v>29</v>
      </c>
      <c r="AX211" s="13" t="s">
        <v>30</v>
      </c>
      <c r="AY211" s="160" t="s">
        <v>121</v>
      </c>
    </row>
    <row r="212" spans="1:65" s="2" customFormat="1" ht="16.5" customHeight="1">
      <c r="A212" s="33"/>
      <c r="B212" s="144"/>
      <c r="C212" s="145" t="s">
        <v>192</v>
      </c>
      <c r="D212" s="145" t="s">
        <v>124</v>
      </c>
      <c r="E212" s="146" t="s">
        <v>318</v>
      </c>
      <c r="F212" s="147" t="s">
        <v>319</v>
      </c>
      <c r="G212" s="148" t="s">
        <v>266</v>
      </c>
      <c r="H212" s="149">
        <v>1142.7460000000001</v>
      </c>
      <c r="I212" s="150"/>
      <c r="J212" s="151">
        <f>ROUND(I212*H212,2)</f>
        <v>0</v>
      </c>
      <c r="K212" s="147" t="s">
        <v>135</v>
      </c>
      <c r="L212" s="34"/>
      <c r="M212" s="152" t="s">
        <v>1</v>
      </c>
      <c r="N212" s="153" t="s">
        <v>38</v>
      </c>
      <c r="O212" s="59"/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6" t="s">
        <v>128</v>
      </c>
      <c r="AT212" s="156" t="s">
        <v>124</v>
      </c>
      <c r="AU212" s="156" t="s">
        <v>82</v>
      </c>
      <c r="AY212" s="18" t="s">
        <v>121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8" t="s">
        <v>30</v>
      </c>
      <c r="BK212" s="157">
        <f>ROUND(I212*H212,2)</f>
        <v>0</v>
      </c>
      <c r="BL212" s="18" t="s">
        <v>128</v>
      </c>
      <c r="BM212" s="156" t="s">
        <v>764</v>
      </c>
    </row>
    <row r="213" spans="1:65" s="13" customFormat="1" ht="11.25">
      <c r="B213" s="158"/>
      <c r="D213" s="159" t="s">
        <v>130</v>
      </c>
      <c r="E213" s="160" t="s">
        <v>1</v>
      </c>
      <c r="F213" s="161" t="s">
        <v>765</v>
      </c>
      <c r="H213" s="162">
        <v>1142.7460000000001</v>
      </c>
      <c r="I213" s="163"/>
      <c r="L213" s="158"/>
      <c r="M213" s="164"/>
      <c r="N213" s="165"/>
      <c r="O213" s="165"/>
      <c r="P213" s="165"/>
      <c r="Q213" s="165"/>
      <c r="R213" s="165"/>
      <c r="S213" s="165"/>
      <c r="T213" s="166"/>
      <c r="AT213" s="160" t="s">
        <v>130</v>
      </c>
      <c r="AU213" s="160" t="s">
        <v>82</v>
      </c>
      <c r="AV213" s="13" t="s">
        <v>82</v>
      </c>
      <c r="AW213" s="13" t="s">
        <v>29</v>
      </c>
      <c r="AX213" s="13" t="s">
        <v>73</v>
      </c>
      <c r="AY213" s="160" t="s">
        <v>121</v>
      </c>
    </row>
    <row r="214" spans="1:65" s="14" customFormat="1" ht="11.25">
      <c r="B214" s="167"/>
      <c r="D214" s="159" t="s">
        <v>130</v>
      </c>
      <c r="E214" s="168" t="s">
        <v>1</v>
      </c>
      <c r="F214" s="169" t="s">
        <v>132</v>
      </c>
      <c r="H214" s="170">
        <v>1142.7460000000001</v>
      </c>
      <c r="I214" s="171"/>
      <c r="L214" s="167"/>
      <c r="M214" s="172"/>
      <c r="N214" s="173"/>
      <c r="O214" s="173"/>
      <c r="P214" s="173"/>
      <c r="Q214" s="173"/>
      <c r="R214" s="173"/>
      <c r="S214" s="173"/>
      <c r="T214" s="174"/>
      <c r="AT214" s="168" t="s">
        <v>130</v>
      </c>
      <c r="AU214" s="168" t="s">
        <v>82</v>
      </c>
      <c r="AV214" s="14" t="s">
        <v>128</v>
      </c>
      <c r="AW214" s="14" t="s">
        <v>29</v>
      </c>
      <c r="AX214" s="14" t="s">
        <v>30</v>
      </c>
      <c r="AY214" s="168" t="s">
        <v>121</v>
      </c>
    </row>
    <row r="215" spans="1:65" s="2" customFormat="1" ht="16.5" customHeight="1">
      <c r="A215" s="33"/>
      <c r="B215" s="144"/>
      <c r="C215" s="145" t="s">
        <v>197</v>
      </c>
      <c r="D215" s="145" t="s">
        <v>124</v>
      </c>
      <c r="E215" s="146" t="s">
        <v>322</v>
      </c>
      <c r="F215" s="147" t="s">
        <v>323</v>
      </c>
      <c r="G215" s="148" t="s">
        <v>266</v>
      </c>
      <c r="H215" s="149">
        <v>1028.471</v>
      </c>
      <c r="I215" s="150"/>
      <c r="J215" s="151">
        <f>ROUND(I215*H215,2)</f>
        <v>0</v>
      </c>
      <c r="K215" s="147" t="s">
        <v>1</v>
      </c>
      <c r="L215" s="34"/>
      <c r="M215" s="152" t="s">
        <v>1</v>
      </c>
      <c r="N215" s="153" t="s">
        <v>38</v>
      </c>
      <c r="O215" s="59"/>
      <c r="P215" s="154">
        <f>O215*H215</f>
        <v>0</v>
      </c>
      <c r="Q215" s="154">
        <v>0</v>
      </c>
      <c r="R215" s="154">
        <f>Q215*H215</f>
        <v>0</v>
      </c>
      <c r="S215" s="154">
        <v>0</v>
      </c>
      <c r="T215" s="155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56" t="s">
        <v>128</v>
      </c>
      <c r="AT215" s="156" t="s">
        <v>124</v>
      </c>
      <c r="AU215" s="156" t="s">
        <v>82</v>
      </c>
      <c r="AY215" s="18" t="s">
        <v>121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8" t="s">
        <v>30</v>
      </c>
      <c r="BK215" s="157">
        <f>ROUND(I215*H215,2)</f>
        <v>0</v>
      </c>
      <c r="BL215" s="18" t="s">
        <v>128</v>
      </c>
      <c r="BM215" s="156" t="s">
        <v>766</v>
      </c>
    </row>
    <row r="216" spans="1:65" s="13" customFormat="1" ht="11.25">
      <c r="B216" s="158"/>
      <c r="D216" s="159" t="s">
        <v>130</v>
      </c>
      <c r="E216" s="160" t="s">
        <v>1</v>
      </c>
      <c r="F216" s="161" t="s">
        <v>767</v>
      </c>
      <c r="H216" s="162">
        <v>1028.471</v>
      </c>
      <c r="I216" s="163"/>
      <c r="L216" s="158"/>
      <c r="M216" s="164"/>
      <c r="N216" s="165"/>
      <c r="O216" s="165"/>
      <c r="P216" s="165"/>
      <c r="Q216" s="165"/>
      <c r="R216" s="165"/>
      <c r="S216" s="165"/>
      <c r="T216" s="166"/>
      <c r="AT216" s="160" t="s">
        <v>130</v>
      </c>
      <c r="AU216" s="160" t="s">
        <v>82</v>
      </c>
      <c r="AV216" s="13" t="s">
        <v>82</v>
      </c>
      <c r="AW216" s="13" t="s">
        <v>29</v>
      </c>
      <c r="AX216" s="13" t="s">
        <v>30</v>
      </c>
      <c r="AY216" s="160" t="s">
        <v>121</v>
      </c>
    </row>
    <row r="217" spans="1:65" s="2" customFormat="1" ht="16.5" customHeight="1">
      <c r="A217" s="33"/>
      <c r="B217" s="144"/>
      <c r="C217" s="145" t="s">
        <v>202</v>
      </c>
      <c r="D217" s="145" t="s">
        <v>124</v>
      </c>
      <c r="E217" s="146" t="s">
        <v>326</v>
      </c>
      <c r="F217" s="147" t="s">
        <v>327</v>
      </c>
      <c r="G217" s="148" t="s">
        <v>266</v>
      </c>
      <c r="H217" s="149">
        <v>114.27500000000001</v>
      </c>
      <c r="I217" s="150"/>
      <c r="J217" s="151">
        <f>ROUND(I217*H217,2)</f>
        <v>0</v>
      </c>
      <c r="K217" s="147" t="s">
        <v>1</v>
      </c>
      <c r="L217" s="34"/>
      <c r="M217" s="152" t="s">
        <v>1</v>
      </c>
      <c r="N217" s="153" t="s">
        <v>38</v>
      </c>
      <c r="O217" s="59"/>
      <c r="P217" s="154">
        <f>O217*H217</f>
        <v>0</v>
      </c>
      <c r="Q217" s="154">
        <v>0</v>
      </c>
      <c r="R217" s="154">
        <f>Q217*H217</f>
        <v>0</v>
      </c>
      <c r="S217" s="154">
        <v>0</v>
      </c>
      <c r="T217" s="15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6" t="s">
        <v>128</v>
      </c>
      <c r="AT217" s="156" t="s">
        <v>124</v>
      </c>
      <c r="AU217" s="156" t="s">
        <v>82</v>
      </c>
      <c r="AY217" s="18" t="s">
        <v>121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8" t="s">
        <v>30</v>
      </c>
      <c r="BK217" s="157">
        <f>ROUND(I217*H217,2)</f>
        <v>0</v>
      </c>
      <c r="BL217" s="18" t="s">
        <v>128</v>
      </c>
      <c r="BM217" s="156" t="s">
        <v>768</v>
      </c>
    </row>
    <row r="218" spans="1:65" s="13" customFormat="1" ht="11.25">
      <c r="B218" s="158"/>
      <c r="D218" s="159" t="s">
        <v>130</v>
      </c>
      <c r="E218" s="160" t="s">
        <v>1</v>
      </c>
      <c r="F218" s="161" t="s">
        <v>769</v>
      </c>
      <c r="H218" s="162">
        <v>114.27500000000001</v>
      </c>
      <c r="I218" s="163"/>
      <c r="L218" s="158"/>
      <c r="M218" s="164"/>
      <c r="N218" s="165"/>
      <c r="O218" s="165"/>
      <c r="P218" s="165"/>
      <c r="Q218" s="165"/>
      <c r="R218" s="165"/>
      <c r="S218" s="165"/>
      <c r="T218" s="166"/>
      <c r="AT218" s="160" t="s">
        <v>130</v>
      </c>
      <c r="AU218" s="160" t="s">
        <v>82</v>
      </c>
      <c r="AV218" s="13" t="s">
        <v>82</v>
      </c>
      <c r="AW218" s="13" t="s">
        <v>29</v>
      </c>
      <c r="AX218" s="13" t="s">
        <v>30</v>
      </c>
      <c r="AY218" s="160" t="s">
        <v>121</v>
      </c>
    </row>
    <row r="219" spans="1:65" s="2" customFormat="1" ht="16.5" customHeight="1">
      <c r="A219" s="33"/>
      <c r="B219" s="144"/>
      <c r="C219" s="145" t="s">
        <v>206</v>
      </c>
      <c r="D219" s="145" t="s">
        <v>124</v>
      </c>
      <c r="E219" s="146" t="s">
        <v>331</v>
      </c>
      <c r="F219" s="147" t="s">
        <v>332</v>
      </c>
      <c r="G219" s="148" t="s">
        <v>266</v>
      </c>
      <c r="H219" s="149">
        <v>658.94299999999998</v>
      </c>
      <c r="I219" s="150"/>
      <c r="J219" s="151">
        <f>ROUND(I219*H219,2)</f>
        <v>0</v>
      </c>
      <c r="K219" s="147" t="s">
        <v>135</v>
      </c>
      <c r="L219" s="34"/>
      <c r="M219" s="152" t="s">
        <v>1</v>
      </c>
      <c r="N219" s="153" t="s">
        <v>38</v>
      </c>
      <c r="O219" s="59"/>
      <c r="P219" s="154">
        <f>O219*H219</f>
        <v>0</v>
      </c>
      <c r="Q219" s="154">
        <v>0</v>
      </c>
      <c r="R219" s="154">
        <f>Q219*H219</f>
        <v>0</v>
      </c>
      <c r="S219" s="154">
        <v>0</v>
      </c>
      <c r="T219" s="15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6" t="s">
        <v>128</v>
      </c>
      <c r="AT219" s="156" t="s">
        <v>124</v>
      </c>
      <c r="AU219" s="156" t="s">
        <v>82</v>
      </c>
      <c r="AY219" s="18" t="s">
        <v>121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8" t="s">
        <v>30</v>
      </c>
      <c r="BK219" s="157">
        <f>ROUND(I219*H219,2)</f>
        <v>0</v>
      </c>
      <c r="BL219" s="18" t="s">
        <v>128</v>
      </c>
      <c r="BM219" s="156" t="s">
        <v>770</v>
      </c>
    </row>
    <row r="220" spans="1:65" s="15" customFormat="1" ht="11.25">
      <c r="B220" s="190"/>
      <c r="D220" s="159" t="s">
        <v>130</v>
      </c>
      <c r="E220" s="191" t="s">
        <v>1</v>
      </c>
      <c r="F220" s="192" t="s">
        <v>273</v>
      </c>
      <c r="H220" s="191" t="s">
        <v>1</v>
      </c>
      <c r="I220" s="193"/>
      <c r="L220" s="190"/>
      <c r="M220" s="194"/>
      <c r="N220" s="195"/>
      <c r="O220" s="195"/>
      <c r="P220" s="195"/>
      <c r="Q220" s="195"/>
      <c r="R220" s="195"/>
      <c r="S220" s="195"/>
      <c r="T220" s="196"/>
      <c r="AT220" s="191" t="s">
        <v>130</v>
      </c>
      <c r="AU220" s="191" t="s">
        <v>82</v>
      </c>
      <c r="AV220" s="15" t="s">
        <v>30</v>
      </c>
      <c r="AW220" s="15" t="s">
        <v>29</v>
      </c>
      <c r="AX220" s="15" t="s">
        <v>73</v>
      </c>
      <c r="AY220" s="191" t="s">
        <v>121</v>
      </c>
    </row>
    <row r="221" spans="1:65" s="13" customFormat="1" ht="11.25">
      <c r="B221" s="158"/>
      <c r="D221" s="159" t="s">
        <v>130</v>
      </c>
      <c r="E221" s="160" t="s">
        <v>1</v>
      </c>
      <c r="F221" s="161" t="s">
        <v>771</v>
      </c>
      <c r="H221" s="162">
        <v>1167.412</v>
      </c>
      <c r="I221" s="163"/>
      <c r="L221" s="158"/>
      <c r="M221" s="164"/>
      <c r="N221" s="165"/>
      <c r="O221" s="165"/>
      <c r="P221" s="165"/>
      <c r="Q221" s="165"/>
      <c r="R221" s="165"/>
      <c r="S221" s="165"/>
      <c r="T221" s="166"/>
      <c r="AT221" s="160" t="s">
        <v>130</v>
      </c>
      <c r="AU221" s="160" t="s">
        <v>82</v>
      </c>
      <c r="AV221" s="13" t="s">
        <v>82</v>
      </c>
      <c r="AW221" s="13" t="s">
        <v>29</v>
      </c>
      <c r="AX221" s="13" t="s">
        <v>73</v>
      </c>
      <c r="AY221" s="160" t="s">
        <v>121</v>
      </c>
    </row>
    <row r="222" spans="1:65" s="15" customFormat="1" ht="11.25">
      <c r="B222" s="190"/>
      <c r="D222" s="159" t="s">
        <v>130</v>
      </c>
      <c r="E222" s="191" t="s">
        <v>1</v>
      </c>
      <c r="F222" s="192" t="s">
        <v>772</v>
      </c>
      <c r="H222" s="191" t="s">
        <v>1</v>
      </c>
      <c r="I222" s="193"/>
      <c r="L222" s="190"/>
      <c r="M222" s="194"/>
      <c r="N222" s="195"/>
      <c r="O222" s="195"/>
      <c r="P222" s="195"/>
      <c r="Q222" s="195"/>
      <c r="R222" s="195"/>
      <c r="S222" s="195"/>
      <c r="T222" s="196"/>
      <c r="AT222" s="191" t="s">
        <v>130</v>
      </c>
      <c r="AU222" s="191" t="s">
        <v>82</v>
      </c>
      <c r="AV222" s="15" t="s">
        <v>30</v>
      </c>
      <c r="AW222" s="15" t="s">
        <v>29</v>
      </c>
      <c r="AX222" s="15" t="s">
        <v>73</v>
      </c>
      <c r="AY222" s="191" t="s">
        <v>121</v>
      </c>
    </row>
    <row r="223" spans="1:65" s="13" customFormat="1" ht="11.25">
      <c r="B223" s="158"/>
      <c r="D223" s="159" t="s">
        <v>130</v>
      </c>
      <c r="E223" s="160" t="s">
        <v>1</v>
      </c>
      <c r="F223" s="161" t="s">
        <v>773</v>
      </c>
      <c r="H223" s="162">
        <v>-126.437</v>
      </c>
      <c r="I223" s="163"/>
      <c r="L223" s="158"/>
      <c r="M223" s="164"/>
      <c r="N223" s="165"/>
      <c r="O223" s="165"/>
      <c r="P223" s="165"/>
      <c r="Q223" s="165"/>
      <c r="R223" s="165"/>
      <c r="S223" s="165"/>
      <c r="T223" s="166"/>
      <c r="AT223" s="160" t="s">
        <v>130</v>
      </c>
      <c r="AU223" s="160" t="s">
        <v>82</v>
      </c>
      <c r="AV223" s="13" t="s">
        <v>82</v>
      </c>
      <c r="AW223" s="13" t="s">
        <v>29</v>
      </c>
      <c r="AX223" s="13" t="s">
        <v>73</v>
      </c>
      <c r="AY223" s="160" t="s">
        <v>121</v>
      </c>
    </row>
    <row r="224" spans="1:65" s="15" customFormat="1" ht="11.25">
      <c r="B224" s="190"/>
      <c r="D224" s="159" t="s">
        <v>130</v>
      </c>
      <c r="E224" s="191" t="s">
        <v>1</v>
      </c>
      <c r="F224" s="192" t="s">
        <v>337</v>
      </c>
      <c r="H224" s="191" t="s">
        <v>1</v>
      </c>
      <c r="I224" s="193"/>
      <c r="L224" s="190"/>
      <c r="M224" s="194"/>
      <c r="N224" s="195"/>
      <c r="O224" s="195"/>
      <c r="P224" s="195"/>
      <c r="Q224" s="195"/>
      <c r="R224" s="195"/>
      <c r="S224" s="195"/>
      <c r="T224" s="196"/>
      <c r="AT224" s="191" t="s">
        <v>130</v>
      </c>
      <c r="AU224" s="191" t="s">
        <v>82</v>
      </c>
      <c r="AV224" s="15" t="s">
        <v>30</v>
      </c>
      <c r="AW224" s="15" t="s">
        <v>29</v>
      </c>
      <c r="AX224" s="15" t="s">
        <v>73</v>
      </c>
      <c r="AY224" s="191" t="s">
        <v>121</v>
      </c>
    </row>
    <row r="225" spans="1:65" s="13" customFormat="1" ht="11.25">
      <c r="B225" s="158"/>
      <c r="D225" s="159" t="s">
        <v>130</v>
      </c>
      <c r="E225" s="160" t="s">
        <v>1</v>
      </c>
      <c r="F225" s="161" t="s">
        <v>774</v>
      </c>
      <c r="H225" s="162">
        <v>-318.81200000000001</v>
      </c>
      <c r="I225" s="163"/>
      <c r="L225" s="158"/>
      <c r="M225" s="164"/>
      <c r="N225" s="165"/>
      <c r="O225" s="165"/>
      <c r="P225" s="165"/>
      <c r="Q225" s="165"/>
      <c r="R225" s="165"/>
      <c r="S225" s="165"/>
      <c r="T225" s="166"/>
      <c r="AT225" s="160" t="s">
        <v>130</v>
      </c>
      <c r="AU225" s="160" t="s">
        <v>82</v>
      </c>
      <c r="AV225" s="13" t="s">
        <v>82</v>
      </c>
      <c r="AW225" s="13" t="s">
        <v>29</v>
      </c>
      <c r="AX225" s="13" t="s">
        <v>73</v>
      </c>
      <c r="AY225" s="160" t="s">
        <v>121</v>
      </c>
    </row>
    <row r="226" spans="1:65" s="15" customFormat="1" ht="11.25">
      <c r="B226" s="190"/>
      <c r="D226" s="159" t="s">
        <v>130</v>
      </c>
      <c r="E226" s="191" t="s">
        <v>1</v>
      </c>
      <c r="F226" s="192" t="s">
        <v>339</v>
      </c>
      <c r="H226" s="191" t="s">
        <v>1</v>
      </c>
      <c r="I226" s="193"/>
      <c r="L226" s="190"/>
      <c r="M226" s="194"/>
      <c r="N226" s="195"/>
      <c r="O226" s="195"/>
      <c r="P226" s="195"/>
      <c r="Q226" s="195"/>
      <c r="R226" s="195"/>
      <c r="S226" s="195"/>
      <c r="T226" s="196"/>
      <c r="AT226" s="191" t="s">
        <v>130</v>
      </c>
      <c r="AU226" s="191" t="s">
        <v>82</v>
      </c>
      <c r="AV226" s="15" t="s">
        <v>30</v>
      </c>
      <c r="AW226" s="15" t="s">
        <v>29</v>
      </c>
      <c r="AX226" s="15" t="s">
        <v>73</v>
      </c>
      <c r="AY226" s="191" t="s">
        <v>121</v>
      </c>
    </row>
    <row r="227" spans="1:65" s="13" customFormat="1" ht="11.25">
      <c r="B227" s="158"/>
      <c r="D227" s="159" t="s">
        <v>130</v>
      </c>
      <c r="E227" s="160" t="s">
        <v>1</v>
      </c>
      <c r="F227" s="161" t="s">
        <v>775</v>
      </c>
      <c r="H227" s="162">
        <v>-63.22</v>
      </c>
      <c r="I227" s="163"/>
      <c r="L227" s="158"/>
      <c r="M227" s="164"/>
      <c r="N227" s="165"/>
      <c r="O227" s="165"/>
      <c r="P227" s="165"/>
      <c r="Q227" s="165"/>
      <c r="R227" s="165"/>
      <c r="S227" s="165"/>
      <c r="T227" s="166"/>
      <c r="AT227" s="160" t="s">
        <v>130</v>
      </c>
      <c r="AU227" s="160" t="s">
        <v>82</v>
      </c>
      <c r="AV227" s="13" t="s">
        <v>82</v>
      </c>
      <c r="AW227" s="13" t="s">
        <v>29</v>
      </c>
      <c r="AX227" s="13" t="s">
        <v>73</v>
      </c>
      <c r="AY227" s="160" t="s">
        <v>121</v>
      </c>
    </row>
    <row r="228" spans="1:65" s="14" customFormat="1" ht="11.25">
      <c r="B228" s="167"/>
      <c r="D228" s="159" t="s">
        <v>130</v>
      </c>
      <c r="E228" s="168" t="s">
        <v>1</v>
      </c>
      <c r="F228" s="169" t="s">
        <v>132</v>
      </c>
      <c r="H228" s="170">
        <v>658.94299999999998</v>
      </c>
      <c r="I228" s="171"/>
      <c r="L228" s="167"/>
      <c r="M228" s="172"/>
      <c r="N228" s="173"/>
      <c r="O228" s="173"/>
      <c r="P228" s="173"/>
      <c r="Q228" s="173"/>
      <c r="R228" s="173"/>
      <c r="S228" s="173"/>
      <c r="T228" s="174"/>
      <c r="AT228" s="168" t="s">
        <v>130</v>
      </c>
      <c r="AU228" s="168" t="s">
        <v>82</v>
      </c>
      <c r="AV228" s="14" t="s">
        <v>128</v>
      </c>
      <c r="AW228" s="14" t="s">
        <v>29</v>
      </c>
      <c r="AX228" s="14" t="s">
        <v>30</v>
      </c>
      <c r="AY228" s="168" t="s">
        <v>121</v>
      </c>
    </row>
    <row r="229" spans="1:65" s="2" customFormat="1" ht="16.5" customHeight="1">
      <c r="A229" s="33"/>
      <c r="B229" s="144"/>
      <c r="C229" s="175" t="s">
        <v>7</v>
      </c>
      <c r="D229" s="175" t="s">
        <v>141</v>
      </c>
      <c r="E229" s="176" t="s">
        <v>342</v>
      </c>
      <c r="F229" s="177" t="s">
        <v>343</v>
      </c>
      <c r="G229" s="178" t="s">
        <v>209</v>
      </c>
      <c r="H229" s="179">
        <v>1369.942</v>
      </c>
      <c r="I229" s="180"/>
      <c r="J229" s="181">
        <f>ROUND(I229*H229,2)</f>
        <v>0</v>
      </c>
      <c r="K229" s="177" t="s">
        <v>1</v>
      </c>
      <c r="L229" s="182"/>
      <c r="M229" s="183" t="s">
        <v>1</v>
      </c>
      <c r="N229" s="184" t="s">
        <v>38</v>
      </c>
      <c r="O229" s="59"/>
      <c r="P229" s="154">
        <f>O229*H229</f>
        <v>0</v>
      </c>
      <c r="Q229" s="154">
        <v>0</v>
      </c>
      <c r="R229" s="154">
        <f>Q229*H229</f>
        <v>0</v>
      </c>
      <c r="S229" s="154">
        <v>0</v>
      </c>
      <c r="T229" s="15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6" t="s">
        <v>122</v>
      </c>
      <c r="AT229" s="156" t="s">
        <v>141</v>
      </c>
      <c r="AU229" s="156" t="s">
        <v>82</v>
      </c>
      <c r="AY229" s="18" t="s">
        <v>121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8" t="s">
        <v>30</v>
      </c>
      <c r="BK229" s="157">
        <f>ROUND(I229*H229,2)</f>
        <v>0</v>
      </c>
      <c r="BL229" s="18" t="s">
        <v>128</v>
      </c>
      <c r="BM229" s="156" t="s">
        <v>776</v>
      </c>
    </row>
    <row r="230" spans="1:65" s="13" customFormat="1" ht="11.25">
      <c r="B230" s="158"/>
      <c r="D230" s="159" t="s">
        <v>130</v>
      </c>
      <c r="E230" s="160" t="s">
        <v>1</v>
      </c>
      <c r="F230" s="161" t="s">
        <v>777</v>
      </c>
      <c r="H230" s="162">
        <v>1369.942</v>
      </c>
      <c r="I230" s="163"/>
      <c r="L230" s="158"/>
      <c r="M230" s="164"/>
      <c r="N230" s="165"/>
      <c r="O230" s="165"/>
      <c r="P230" s="165"/>
      <c r="Q230" s="165"/>
      <c r="R230" s="165"/>
      <c r="S230" s="165"/>
      <c r="T230" s="166"/>
      <c r="AT230" s="160" t="s">
        <v>130</v>
      </c>
      <c r="AU230" s="160" t="s">
        <v>82</v>
      </c>
      <c r="AV230" s="13" t="s">
        <v>82</v>
      </c>
      <c r="AW230" s="13" t="s">
        <v>29</v>
      </c>
      <c r="AX230" s="13" t="s">
        <v>73</v>
      </c>
      <c r="AY230" s="160" t="s">
        <v>121</v>
      </c>
    </row>
    <row r="231" spans="1:65" s="14" customFormat="1" ht="11.25">
      <c r="B231" s="167"/>
      <c r="D231" s="159" t="s">
        <v>130</v>
      </c>
      <c r="E231" s="168" t="s">
        <v>1</v>
      </c>
      <c r="F231" s="169" t="s">
        <v>132</v>
      </c>
      <c r="H231" s="170">
        <v>1369.942</v>
      </c>
      <c r="I231" s="171"/>
      <c r="L231" s="167"/>
      <c r="M231" s="172"/>
      <c r="N231" s="173"/>
      <c r="O231" s="173"/>
      <c r="P231" s="173"/>
      <c r="Q231" s="173"/>
      <c r="R231" s="173"/>
      <c r="S231" s="173"/>
      <c r="T231" s="174"/>
      <c r="AT231" s="168" t="s">
        <v>130</v>
      </c>
      <c r="AU231" s="168" t="s">
        <v>82</v>
      </c>
      <c r="AV231" s="14" t="s">
        <v>128</v>
      </c>
      <c r="AW231" s="14" t="s">
        <v>29</v>
      </c>
      <c r="AX231" s="14" t="s">
        <v>30</v>
      </c>
      <c r="AY231" s="168" t="s">
        <v>121</v>
      </c>
    </row>
    <row r="232" spans="1:65" s="2" customFormat="1" ht="16.5" customHeight="1">
      <c r="A232" s="33"/>
      <c r="B232" s="144"/>
      <c r="C232" s="145" t="s">
        <v>263</v>
      </c>
      <c r="D232" s="145" t="s">
        <v>124</v>
      </c>
      <c r="E232" s="146" t="s">
        <v>347</v>
      </c>
      <c r="F232" s="147" t="s">
        <v>348</v>
      </c>
      <c r="G232" s="148" t="s">
        <v>266</v>
      </c>
      <c r="H232" s="149">
        <v>298.04899999999998</v>
      </c>
      <c r="I232" s="150"/>
      <c r="J232" s="151">
        <f>ROUND(I232*H232,2)</f>
        <v>0</v>
      </c>
      <c r="K232" s="147" t="s">
        <v>135</v>
      </c>
      <c r="L232" s="34"/>
      <c r="M232" s="152" t="s">
        <v>1</v>
      </c>
      <c r="N232" s="153" t="s">
        <v>38</v>
      </c>
      <c r="O232" s="59"/>
      <c r="P232" s="154">
        <f>O232*H232</f>
        <v>0</v>
      </c>
      <c r="Q232" s="154">
        <v>0</v>
      </c>
      <c r="R232" s="154">
        <f>Q232*H232</f>
        <v>0</v>
      </c>
      <c r="S232" s="154">
        <v>0</v>
      </c>
      <c r="T232" s="15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6" t="s">
        <v>128</v>
      </c>
      <c r="AT232" s="156" t="s">
        <v>124</v>
      </c>
      <c r="AU232" s="156" t="s">
        <v>82</v>
      </c>
      <c r="AY232" s="18" t="s">
        <v>121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8" t="s">
        <v>30</v>
      </c>
      <c r="BK232" s="157">
        <f>ROUND(I232*H232,2)</f>
        <v>0</v>
      </c>
      <c r="BL232" s="18" t="s">
        <v>128</v>
      </c>
      <c r="BM232" s="156" t="s">
        <v>778</v>
      </c>
    </row>
    <row r="233" spans="1:65" s="15" customFormat="1" ht="11.25">
      <c r="B233" s="190"/>
      <c r="D233" s="159" t="s">
        <v>130</v>
      </c>
      <c r="E233" s="191" t="s">
        <v>1</v>
      </c>
      <c r="F233" s="192" t="s">
        <v>273</v>
      </c>
      <c r="H233" s="191" t="s">
        <v>1</v>
      </c>
      <c r="I233" s="193"/>
      <c r="L233" s="190"/>
      <c r="M233" s="194"/>
      <c r="N233" s="195"/>
      <c r="O233" s="195"/>
      <c r="P233" s="195"/>
      <c r="Q233" s="195"/>
      <c r="R233" s="195"/>
      <c r="S233" s="195"/>
      <c r="T233" s="196"/>
      <c r="AT233" s="191" t="s">
        <v>130</v>
      </c>
      <c r="AU233" s="191" t="s">
        <v>82</v>
      </c>
      <c r="AV233" s="15" t="s">
        <v>30</v>
      </c>
      <c r="AW233" s="15" t="s">
        <v>29</v>
      </c>
      <c r="AX233" s="15" t="s">
        <v>73</v>
      </c>
      <c r="AY233" s="191" t="s">
        <v>121</v>
      </c>
    </row>
    <row r="234" spans="1:65" s="13" customFormat="1" ht="11.25">
      <c r="B234" s="158"/>
      <c r="D234" s="159" t="s">
        <v>130</v>
      </c>
      <c r="E234" s="160" t="s">
        <v>1</v>
      </c>
      <c r="F234" s="161" t="s">
        <v>779</v>
      </c>
      <c r="H234" s="162">
        <v>20.268000000000001</v>
      </c>
      <c r="I234" s="163"/>
      <c r="L234" s="158"/>
      <c r="M234" s="164"/>
      <c r="N234" s="165"/>
      <c r="O234" s="165"/>
      <c r="P234" s="165"/>
      <c r="Q234" s="165"/>
      <c r="R234" s="165"/>
      <c r="S234" s="165"/>
      <c r="T234" s="166"/>
      <c r="AT234" s="160" t="s">
        <v>130</v>
      </c>
      <c r="AU234" s="160" t="s">
        <v>82</v>
      </c>
      <c r="AV234" s="13" t="s">
        <v>82</v>
      </c>
      <c r="AW234" s="13" t="s">
        <v>29</v>
      </c>
      <c r="AX234" s="13" t="s">
        <v>73</v>
      </c>
      <c r="AY234" s="160" t="s">
        <v>121</v>
      </c>
    </row>
    <row r="235" spans="1:65" s="13" customFormat="1" ht="11.25">
      <c r="B235" s="158"/>
      <c r="D235" s="159" t="s">
        <v>130</v>
      </c>
      <c r="E235" s="160" t="s">
        <v>1</v>
      </c>
      <c r="F235" s="161" t="s">
        <v>780</v>
      </c>
      <c r="H235" s="162">
        <v>11.824999999999999</v>
      </c>
      <c r="I235" s="163"/>
      <c r="L235" s="158"/>
      <c r="M235" s="164"/>
      <c r="N235" s="165"/>
      <c r="O235" s="165"/>
      <c r="P235" s="165"/>
      <c r="Q235" s="165"/>
      <c r="R235" s="165"/>
      <c r="S235" s="165"/>
      <c r="T235" s="166"/>
      <c r="AT235" s="160" t="s">
        <v>130</v>
      </c>
      <c r="AU235" s="160" t="s">
        <v>82</v>
      </c>
      <c r="AV235" s="13" t="s">
        <v>82</v>
      </c>
      <c r="AW235" s="13" t="s">
        <v>29</v>
      </c>
      <c r="AX235" s="13" t="s">
        <v>73</v>
      </c>
      <c r="AY235" s="160" t="s">
        <v>121</v>
      </c>
    </row>
    <row r="236" spans="1:65" s="13" customFormat="1" ht="11.25">
      <c r="B236" s="158"/>
      <c r="D236" s="159" t="s">
        <v>130</v>
      </c>
      <c r="E236" s="160" t="s">
        <v>1</v>
      </c>
      <c r="F236" s="161" t="s">
        <v>352</v>
      </c>
      <c r="H236" s="162">
        <v>66</v>
      </c>
      <c r="I236" s="163"/>
      <c r="L236" s="158"/>
      <c r="M236" s="164"/>
      <c r="N236" s="165"/>
      <c r="O236" s="165"/>
      <c r="P236" s="165"/>
      <c r="Q236" s="165"/>
      <c r="R236" s="165"/>
      <c r="S236" s="165"/>
      <c r="T236" s="166"/>
      <c r="AT236" s="160" t="s">
        <v>130</v>
      </c>
      <c r="AU236" s="160" t="s">
        <v>82</v>
      </c>
      <c r="AV236" s="13" t="s">
        <v>82</v>
      </c>
      <c r="AW236" s="13" t="s">
        <v>29</v>
      </c>
      <c r="AX236" s="13" t="s">
        <v>73</v>
      </c>
      <c r="AY236" s="160" t="s">
        <v>121</v>
      </c>
    </row>
    <row r="237" spans="1:65" s="13" customFormat="1" ht="11.25">
      <c r="B237" s="158"/>
      <c r="D237" s="159" t="s">
        <v>130</v>
      </c>
      <c r="E237" s="160" t="s">
        <v>1</v>
      </c>
      <c r="F237" s="161" t="s">
        <v>781</v>
      </c>
      <c r="H237" s="162">
        <v>3.7869999999999999</v>
      </c>
      <c r="I237" s="163"/>
      <c r="L237" s="158"/>
      <c r="M237" s="164"/>
      <c r="N237" s="165"/>
      <c r="O237" s="165"/>
      <c r="P237" s="165"/>
      <c r="Q237" s="165"/>
      <c r="R237" s="165"/>
      <c r="S237" s="165"/>
      <c r="T237" s="166"/>
      <c r="AT237" s="160" t="s">
        <v>130</v>
      </c>
      <c r="AU237" s="160" t="s">
        <v>82</v>
      </c>
      <c r="AV237" s="13" t="s">
        <v>82</v>
      </c>
      <c r="AW237" s="13" t="s">
        <v>29</v>
      </c>
      <c r="AX237" s="13" t="s">
        <v>73</v>
      </c>
      <c r="AY237" s="160" t="s">
        <v>121</v>
      </c>
    </row>
    <row r="238" spans="1:65" s="13" customFormat="1" ht="11.25">
      <c r="B238" s="158"/>
      <c r="D238" s="159" t="s">
        <v>130</v>
      </c>
      <c r="E238" s="160" t="s">
        <v>1</v>
      </c>
      <c r="F238" s="161" t="s">
        <v>782</v>
      </c>
      <c r="H238" s="162">
        <v>5.8440000000000003</v>
      </c>
      <c r="I238" s="163"/>
      <c r="L238" s="158"/>
      <c r="M238" s="164"/>
      <c r="N238" s="165"/>
      <c r="O238" s="165"/>
      <c r="P238" s="165"/>
      <c r="Q238" s="165"/>
      <c r="R238" s="165"/>
      <c r="S238" s="165"/>
      <c r="T238" s="166"/>
      <c r="AT238" s="160" t="s">
        <v>130</v>
      </c>
      <c r="AU238" s="160" t="s">
        <v>82</v>
      </c>
      <c r="AV238" s="13" t="s">
        <v>82</v>
      </c>
      <c r="AW238" s="13" t="s">
        <v>29</v>
      </c>
      <c r="AX238" s="13" t="s">
        <v>73</v>
      </c>
      <c r="AY238" s="160" t="s">
        <v>121</v>
      </c>
    </row>
    <row r="239" spans="1:65" s="13" customFormat="1" ht="11.25">
      <c r="B239" s="158"/>
      <c r="D239" s="159" t="s">
        <v>130</v>
      </c>
      <c r="E239" s="160" t="s">
        <v>1</v>
      </c>
      <c r="F239" s="161" t="s">
        <v>783</v>
      </c>
      <c r="H239" s="162">
        <v>207.9</v>
      </c>
      <c r="I239" s="163"/>
      <c r="L239" s="158"/>
      <c r="M239" s="164"/>
      <c r="N239" s="165"/>
      <c r="O239" s="165"/>
      <c r="P239" s="165"/>
      <c r="Q239" s="165"/>
      <c r="R239" s="165"/>
      <c r="S239" s="165"/>
      <c r="T239" s="166"/>
      <c r="AT239" s="160" t="s">
        <v>130</v>
      </c>
      <c r="AU239" s="160" t="s">
        <v>82</v>
      </c>
      <c r="AV239" s="13" t="s">
        <v>82</v>
      </c>
      <c r="AW239" s="13" t="s">
        <v>29</v>
      </c>
      <c r="AX239" s="13" t="s">
        <v>73</v>
      </c>
      <c r="AY239" s="160" t="s">
        <v>121</v>
      </c>
    </row>
    <row r="240" spans="1:65" s="13" customFormat="1" ht="11.25">
      <c r="B240" s="158"/>
      <c r="D240" s="159" t="s">
        <v>130</v>
      </c>
      <c r="E240" s="160" t="s">
        <v>1</v>
      </c>
      <c r="F240" s="161" t="s">
        <v>350</v>
      </c>
      <c r="H240" s="162">
        <v>3.1880000000000002</v>
      </c>
      <c r="I240" s="163"/>
      <c r="L240" s="158"/>
      <c r="M240" s="164"/>
      <c r="N240" s="165"/>
      <c r="O240" s="165"/>
      <c r="P240" s="165"/>
      <c r="Q240" s="165"/>
      <c r="R240" s="165"/>
      <c r="S240" s="165"/>
      <c r="T240" s="166"/>
      <c r="AT240" s="160" t="s">
        <v>130</v>
      </c>
      <c r="AU240" s="160" t="s">
        <v>82</v>
      </c>
      <c r="AV240" s="13" t="s">
        <v>82</v>
      </c>
      <c r="AW240" s="13" t="s">
        <v>29</v>
      </c>
      <c r="AX240" s="13" t="s">
        <v>73</v>
      </c>
      <c r="AY240" s="160" t="s">
        <v>121</v>
      </c>
    </row>
    <row r="241" spans="1:65" s="16" customFormat="1" ht="11.25">
      <c r="B241" s="197"/>
      <c r="D241" s="159" t="s">
        <v>130</v>
      </c>
      <c r="E241" s="198" t="s">
        <v>1</v>
      </c>
      <c r="F241" s="199" t="s">
        <v>278</v>
      </c>
      <c r="H241" s="200">
        <v>318.81200000000001</v>
      </c>
      <c r="I241" s="201"/>
      <c r="L241" s="197"/>
      <c r="M241" s="202"/>
      <c r="N241" s="203"/>
      <c r="O241" s="203"/>
      <c r="P241" s="203"/>
      <c r="Q241" s="203"/>
      <c r="R241" s="203"/>
      <c r="S241" s="203"/>
      <c r="T241" s="204"/>
      <c r="AT241" s="198" t="s">
        <v>130</v>
      </c>
      <c r="AU241" s="198" t="s">
        <v>82</v>
      </c>
      <c r="AV241" s="16" t="s">
        <v>137</v>
      </c>
      <c r="AW241" s="16" t="s">
        <v>29</v>
      </c>
      <c r="AX241" s="16" t="s">
        <v>73</v>
      </c>
      <c r="AY241" s="198" t="s">
        <v>121</v>
      </c>
    </row>
    <row r="242" spans="1:65" s="15" customFormat="1" ht="11.25">
      <c r="B242" s="190"/>
      <c r="D242" s="159" t="s">
        <v>130</v>
      </c>
      <c r="E242" s="191" t="s">
        <v>1</v>
      </c>
      <c r="F242" s="192" t="s">
        <v>285</v>
      </c>
      <c r="H242" s="191" t="s">
        <v>1</v>
      </c>
      <c r="I242" s="193"/>
      <c r="L242" s="190"/>
      <c r="M242" s="194"/>
      <c r="N242" s="195"/>
      <c r="O242" s="195"/>
      <c r="P242" s="195"/>
      <c r="Q242" s="195"/>
      <c r="R242" s="195"/>
      <c r="S242" s="195"/>
      <c r="T242" s="196"/>
      <c r="AT242" s="191" t="s">
        <v>130</v>
      </c>
      <c r="AU242" s="191" t="s">
        <v>82</v>
      </c>
      <c r="AV242" s="15" t="s">
        <v>30</v>
      </c>
      <c r="AW242" s="15" t="s">
        <v>29</v>
      </c>
      <c r="AX242" s="15" t="s">
        <v>73</v>
      </c>
      <c r="AY242" s="191" t="s">
        <v>121</v>
      </c>
    </row>
    <row r="243" spans="1:65" s="15" customFormat="1" ht="11.25">
      <c r="B243" s="190"/>
      <c r="D243" s="159" t="s">
        <v>130</v>
      </c>
      <c r="E243" s="191" t="s">
        <v>1</v>
      </c>
      <c r="F243" s="192" t="s">
        <v>355</v>
      </c>
      <c r="H243" s="191" t="s">
        <v>1</v>
      </c>
      <c r="I243" s="193"/>
      <c r="L243" s="190"/>
      <c r="M243" s="194"/>
      <c r="N243" s="195"/>
      <c r="O243" s="195"/>
      <c r="P243" s="195"/>
      <c r="Q243" s="195"/>
      <c r="R243" s="195"/>
      <c r="S243" s="195"/>
      <c r="T243" s="196"/>
      <c r="AT243" s="191" t="s">
        <v>130</v>
      </c>
      <c r="AU243" s="191" t="s">
        <v>82</v>
      </c>
      <c r="AV243" s="15" t="s">
        <v>30</v>
      </c>
      <c r="AW243" s="15" t="s">
        <v>29</v>
      </c>
      <c r="AX243" s="15" t="s">
        <v>73</v>
      </c>
      <c r="AY243" s="191" t="s">
        <v>121</v>
      </c>
    </row>
    <row r="244" spans="1:65" s="13" customFormat="1" ht="11.25">
      <c r="B244" s="158"/>
      <c r="D244" s="159" t="s">
        <v>130</v>
      </c>
      <c r="E244" s="160" t="s">
        <v>1</v>
      </c>
      <c r="F244" s="161" t="s">
        <v>784</v>
      </c>
      <c r="H244" s="162">
        <v>-1.6439999999999999</v>
      </c>
      <c r="I244" s="163"/>
      <c r="L244" s="158"/>
      <c r="M244" s="164"/>
      <c r="N244" s="165"/>
      <c r="O244" s="165"/>
      <c r="P244" s="165"/>
      <c r="Q244" s="165"/>
      <c r="R244" s="165"/>
      <c r="S244" s="165"/>
      <c r="T244" s="166"/>
      <c r="AT244" s="160" t="s">
        <v>130</v>
      </c>
      <c r="AU244" s="160" t="s">
        <v>82</v>
      </c>
      <c r="AV244" s="13" t="s">
        <v>82</v>
      </c>
      <c r="AW244" s="13" t="s">
        <v>29</v>
      </c>
      <c r="AX244" s="13" t="s">
        <v>73</v>
      </c>
      <c r="AY244" s="160" t="s">
        <v>121</v>
      </c>
    </row>
    <row r="245" spans="1:65" s="13" customFormat="1" ht="11.25">
      <c r="B245" s="158"/>
      <c r="D245" s="159" t="s">
        <v>130</v>
      </c>
      <c r="E245" s="160" t="s">
        <v>1</v>
      </c>
      <c r="F245" s="161" t="s">
        <v>785</v>
      </c>
      <c r="H245" s="162">
        <v>-6.202</v>
      </c>
      <c r="I245" s="163"/>
      <c r="L245" s="158"/>
      <c r="M245" s="164"/>
      <c r="N245" s="165"/>
      <c r="O245" s="165"/>
      <c r="P245" s="165"/>
      <c r="Q245" s="165"/>
      <c r="R245" s="165"/>
      <c r="S245" s="165"/>
      <c r="T245" s="166"/>
      <c r="AT245" s="160" t="s">
        <v>130</v>
      </c>
      <c r="AU245" s="160" t="s">
        <v>82</v>
      </c>
      <c r="AV245" s="13" t="s">
        <v>82</v>
      </c>
      <c r="AW245" s="13" t="s">
        <v>29</v>
      </c>
      <c r="AX245" s="13" t="s">
        <v>73</v>
      </c>
      <c r="AY245" s="160" t="s">
        <v>121</v>
      </c>
    </row>
    <row r="246" spans="1:65" s="13" customFormat="1" ht="11.25">
      <c r="B246" s="158"/>
      <c r="D246" s="159" t="s">
        <v>130</v>
      </c>
      <c r="E246" s="160" t="s">
        <v>1</v>
      </c>
      <c r="F246" s="161" t="s">
        <v>786</v>
      </c>
      <c r="H246" s="162">
        <v>-0.78100000000000003</v>
      </c>
      <c r="I246" s="163"/>
      <c r="L246" s="158"/>
      <c r="M246" s="164"/>
      <c r="N246" s="165"/>
      <c r="O246" s="165"/>
      <c r="P246" s="165"/>
      <c r="Q246" s="165"/>
      <c r="R246" s="165"/>
      <c r="S246" s="165"/>
      <c r="T246" s="166"/>
      <c r="AT246" s="160" t="s">
        <v>130</v>
      </c>
      <c r="AU246" s="160" t="s">
        <v>82</v>
      </c>
      <c r="AV246" s="13" t="s">
        <v>82</v>
      </c>
      <c r="AW246" s="13" t="s">
        <v>29</v>
      </c>
      <c r="AX246" s="13" t="s">
        <v>73</v>
      </c>
      <c r="AY246" s="160" t="s">
        <v>121</v>
      </c>
    </row>
    <row r="247" spans="1:65" s="13" customFormat="1" ht="11.25">
      <c r="B247" s="158"/>
      <c r="D247" s="159" t="s">
        <v>130</v>
      </c>
      <c r="E247" s="160" t="s">
        <v>1</v>
      </c>
      <c r="F247" s="161" t="s">
        <v>787</v>
      </c>
      <c r="H247" s="162">
        <v>-12.135999999999999</v>
      </c>
      <c r="I247" s="163"/>
      <c r="L247" s="158"/>
      <c r="M247" s="164"/>
      <c r="N247" s="165"/>
      <c r="O247" s="165"/>
      <c r="P247" s="165"/>
      <c r="Q247" s="165"/>
      <c r="R247" s="165"/>
      <c r="S247" s="165"/>
      <c r="T247" s="166"/>
      <c r="AT247" s="160" t="s">
        <v>130</v>
      </c>
      <c r="AU247" s="160" t="s">
        <v>82</v>
      </c>
      <c r="AV247" s="13" t="s">
        <v>82</v>
      </c>
      <c r="AW247" s="13" t="s">
        <v>29</v>
      </c>
      <c r="AX247" s="13" t="s">
        <v>73</v>
      </c>
      <c r="AY247" s="160" t="s">
        <v>121</v>
      </c>
    </row>
    <row r="248" spans="1:65" s="16" customFormat="1" ht="11.25">
      <c r="B248" s="197"/>
      <c r="D248" s="159" t="s">
        <v>130</v>
      </c>
      <c r="E248" s="198" t="s">
        <v>1</v>
      </c>
      <c r="F248" s="199" t="s">
        <v>278</v>
      </c>
      <c r="H248" s="200">
        <v>-20.763000000000002</v>
      </c>
      <c r="I248" s="201"/>
      <c r="L248" s="197"/>
      <c r="M248" s="202"/>
      <c r="N248" s="203"/>
      <c r="O248" s="203"/>
      <c r="P248" s="203"/>
      <c r="Q248" s="203"/>
      <c r="R248" s="203"/>
      <c r="S248" s="203"/>
      <c r="T248" s="204"/>
      <c r="AT248" s="198" t="s">
        <v>130</v>
      </c>
      <c r="AU248" s="198" t="s">
        <v>82</v>
      </c>
      <c r="AV248" s="16" t="s">
        <v>137</v>
      </c>
      <c r="AW248" s="16" t="s">
        <v>29</v>
      </c>
      <c r="AX248" s="16" t="s">
        <v>73</v>
      </c>
      <c r="AY248" s="198" t="s">
        <v>121</v>
      </c>
    </row>
    <row r="249" spans="1:65" s="14" customFormat="1" ht="11.25">
      <c r="B249" s="167"/>
      <c r="D249" s="159" t="s">
        <v>130</v>
      </c>
      <c r="E249" s="168" t="s">
        <v>1</v>
      </c>
      <c r="F249" s="169" t="s">
        <v>132</v>
      </c>
      <c r="H249" s="170">
        <v>298.04899999999998</v>
      </c>
      <c r="I249" s="171"/>
      <c r="L249" s="167"/>
      <c r="M249" s="172"/>
      <c r="N249" s="173"/>
      <c r="O249" s="173"/>
      <c r="P249" s="173"/>
      <c r="Q249" s="173"/>
      <c r="R249" s="173"/>
      <c r="S249" s="173"/>
      <c r="T249" s="174"/>
      <c r="AT249" s="168" t="s">
        <v>130</v>
      </c>
      <c r="AU249" s="168" t="s">
        <v>82</v>
      </c>
      <c r="AV249" s="14" t="s">
        <v>128</v>
      </c>
      <c r="AW249" s="14" t="s">
        <v>29</v>
      </c>
      <c r="AX249" s="14" t="s">
        <v>30</v>
      </c>
      <c r="AY249" s="168" t="s">
        <v>121</v>
      </c>
    </row>
    <row r="250" spans="1:65" s="2" customFormat="1" ht="16.5" customHeight="1">
      <c r="A250" s="33"/>
      <c r="B250" s="144"/>
      <c r="C250" s="175" t="s">
        <v>330</v>
      </c>
      <c r="D250" s="175" t="s">
        <v>141</v>
      </c>
      <c r="E250" s="176" t="s">
        <v>358</v>
      </c>
      <c r="F250" s="177" t="s">
        <v>359</v>
      </c>
      <c r="G250" s="178" t="s">
        <v>209</v>
      </c>
      <c r="H250" s="179">
        <v>619.64400000000001</v>
      </c>
      <c r="I250" s="180"/>
      <c r="J250" s="181">
        <f>ROUND(I250*H250,2)</f>
        <v>0</v>
      </c>
      <c r="K250" s="177" t="s">
        <v>135</v>
      </c>
      <c r="L250" s="182"/>
      <c r="M250" s="183" t="s">
        <v>1</v>
      </c>
      <c r="N250" s="184" t="s">
        <v>38</v>
      </c>
      <c r="O250" s="59"/>
      <c r="P250" s="154">
        <f>O250*H250</f>
        <v>0</v>
      </c>
      <c r="Q250" s="154">
        <v>0</v>
      </c>
      <c r="R250" s="154">
        <f>Q250*H250</f>
        <v>0</v>
      </c>
      <c r="S250" s="154">
        <v>0</v>
      </c>
      <c r="T250" s="15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56" t="s">
        <v>122</v>
      </c>
      <c r="AT250" s="156" t="s">
        <v>141</v>
      </c>
      <c r="AU250" s="156" t="s">
        <v>82</v>
      </c>
      <c r="AY250" s="18" t="s">
        <v>121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8" t="s">
        <v>30</v>
      </c>
      <c r="BK250" s="157">
        <f>ROUND(I250*H250,2)</f>
        <v>0</v>
      </c>
      <c r="BL250" s="18" t="s">
        <v>128</v>
      </c>
      <c r="BM250" s="156" t="s">
        <v>788</v>
      </c>
    </row>
    <row r="251" spans="1:65" s="13" customFormat="1" ht="11.25">
      <c r="B251" s="158"/>
      <c r="D251" s="159" t="s">
        <v>130</v>
      </c>
      <c r="E251" s="160" t="s">
        <v>1</v>
      </c>
      <c r="F251" s="161" t="s">
        <v>789</v>
      </c>
      <c r="H251" s="162">
        <v>619.64400000000001</v>
      </c>
      <c r="I251" s="163"/>
      <c r="L251" s="158"/>
      <c r="M251" s="164"/>
      <c r="N251" s="165"/>
      <c r="O251" s="165"/>
      <c r="P251" s="165"/>
      <c r="Q251" s="165"/>
      <c r="R251" s="165"/>
      <c r="S251" s="165"/>
      <c r="T251" s="166"/>
      <c r="AT251" s="160" t="s">
        <v>130</v>
      </c>
      <c r="AU251" s="160" t="s">
        <v>82</v>
      </c>
      <c r="AV251" s="13" t="s">
        <v>82</v>
      </c>
      <c r="AW251" s="13" t="s">
        <v>29</v>
      </c>
      <c r="AX251" s="13" t="s">
        <v>73</v>
      </c>
      <c r="AY251" s="160" t="s">
        <v>121</v>
      </c>
    </row>
    <row r="252" spans="1:65" s="14" customFormat="1" ht="11.25">
      <c r="B252" s="167"/>
      <c r="D252" s="159" t="s">
        <v>130</v>
      </c>
      <c r="E252" s="168" t="s">
        <v>1</v>
      </c>
      <c r="F252" s="169" t="s">
        <v>132</v>
      </c>
      <c r="H252" s="170">
        <v>619.64400000000001</v>
      </c>
      <c r="I252" s="171"/>
      <c r="L252" s="167"/>
      <c r="M252" s="172"/>
      <c r="N252" s="173"/>
      <c r="O252" s="173"/>
      <c r="P252" s="173"/>
      <c r="Q252" s="173"/>
      <c r="R252" s="173"/>
      <c r="S252" s="173"/>
      <c r="T252" s="174"/>
      <c r="AT252" s="168" t="s">
        <v>130</v>
      </c>
      <c r="AU252" s="168" t="s">
        <v>82</v>
      </c>
      <c r="AV252" s="14" t="s">
        <v>128</v>
      </c>
      <c r="AW252" s="14" t="s">
        <v>29</v>
      </c>
      <c r="AX252" s="14" t="s">
        <v>30</v>
      </c>
      <c r="AY252" s="168" t="s">
        <v>121</v>
      </c>
    </row>
    <row r="253" spans="1:65" s="2" customFormat="1" ht="16.5" customHeight="1">
      <c r="A253" s="33"/>
      <c r="B253" s="144"/>
      <c r="C253" s="145" t="s">
        <v>341</v>
      </c>
      <c r="D253" s="145" t="s">
        <v>124</v>
      </c>
      <c r="E253" s="146" t="s">
        <v>363</v>
      </c>
      <c r="F253" s="147" t="s">
        <v>364</v>
      </c>
      <c r="G253" s="148" t="s">
        <v>266</v>
      </c>
      <c r="H253" s="149">
        <v>1105.326</v>
      </c>
      <c r="I253" s="150"/>
      <c r="J253" s="151">
        <f>ROUND(I253*H253,2)</f>
        <v>0</v>
      </c>
      <c r="K253" s="147" t="s">
        <v>135</v>
      </c>
      <c r="L253" s="34"/>
      <c r="M253" s="152" t="s">
        <v>1</v>
      </c>
      <c r="N253" s="153" t="s">
        <v>38</v>
      </c>
      <c r="O253" s="59"/>
      <c r="P253" s="154">
        <f>O253*H253</f>
        <v>0</v>
      </c>
      <c r="Q253" s="154">
        <v>0</v>
      </c>
      <c r="R253" s="154">
        <f>Q253*H253</f>
        <v>0</v>
      </c>
      <c r="S253" s="154">
        <v>0</v>
      </c>
      <c r="T253" s="155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6" t="s">
        <v>128</v>
      </c>
      <c r="AT253" s="156" t="s">
        <v>124</v>
      </c>
      <c r="AU253" s="156" t="s">
        <v>82</v>
      </c>
      <c r="AY253" s="18" t="s">
        <v>121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8" t="s">
        <v>30</v>
      </c>
      <c r="BK253" s="157">
        <f>ROUND(I253*H253,2)</f>
        <v>0</v>
      </c>
      <c r="BL253" s="18" t="s">
        <v>128</v>
      </c>
      <c r="BM253" s="156" t="s">
        <v>790</v>
      </c>
    </row>
    <row r="254" spans="1:65" s="13" customFormat="1" ht="11.25">
      <c r="B254" s="158"/>
      <c r="D254" s="159" t="s">
        <v>130</v>
      </c>
      <c r="E254" s="160" t="s">
        <v>1</v>
      </c>
      <c r="F254" s="161" t="s">
        <v>791</v>
      </c>
      <c r="H254" s="162">
        <v>344.24700000000001</v>
      </c>
      <c r="I254" s="163"/>
      <c r="L254" s="158"/>
      <c r="M254" s="164"/>
      <c r="N254" s="165"/>
      <c r="O254" s="165"/>
      <c r="P254" s="165"/>
      <c r="Q254" s="165"/>
      <c r="R254" s="165"/>
      <c r="S254" s="165"/>
      <c r="T254" s="166"/>
      <c r="AT254" s="160" t="s">
        <v>130</v>
      </c>
      <c r="AU254" s="160" t="s">
        <v>82</v>
      </c>
      <c r="AV254" s="13" t="s">
        <v>82</v>
      </c>
      <c r="AW254" s="13" t="s">
        <v>29</v>
      </c>
      <c r="AX254" s="13" t="s">
        <v>73</v>
      </c>
      <c r="AY254" s="160" t="s">
        <v>121</v>
      </c>
    </row>
    <row r="255" spans="1:65" s="13" customFormat="1" ht="11.25">
      <c r="B255" s="158"/>
      <c r="D255" s="159" t="s">
        <v>130</v>
      </c>
      <c r="E255" s="160" t="s">
        <v>1</v>
      </c>
      <c r="F255" s="161" t="s">
        <v>792</v>
      </c>
      <c r="H255" s="162">
        <v>761.07899999999995</v>
      </c>
      <c r="I255" s="163"/>
      <c r="L255" s="158"/>
      <c r="M255" s="164"/>
      <c r="N255" s="165"/>
      <c r="O255" s="165"/>
      <c r="P255" s="165"/>
      <c r="Q255" s="165"/>
      <c r="R255" s="165"/>
      <c r="S255" s="165"/>
      <c r="T255" s="166"/>
      <c r="AT255" s="160" t="s">
        <v>130</v>
      </c>
      <c r="AU255" s="160" t="s">
        <v>82</v>
      </c>
      <c r="AV255" s="13" t="s">
        <v>82</v>
      </c>
      <c r="AW255" s="13" t="s">
        <v>29</v>
      </c>
      <c r="AX255" s="13" t="s">
        <v>73</v>
      </c>
      <c r="AY255" s="160" t="s">
        <v>121</v>
      </c>
    </row>
    <row r="256" spans="1:65" s="14" customFormat="1" ht="11.25">
      <c r="B256" s="167"/>
      <c r="D256" s="159" t="s">
        <v>130</v>
      </c>
      <c r="E256" s="168" t="s">
        <v>1</v>
      </c>
      <c r="F256" s="169" t="s">
        <v>132</v>
      </c>
      <c r="H256" s="170">
        <v>1105.326</v>
      </c>
      <c r="I256" s="171"/>
      <c r="L256" s="167"/>
      <c r="M256" s="172"/>
      <c r="N256" s="173"/>
      <c r="O256" s="173"/>
      <c r="P256" s="173"/>
      <c r="Q256" s="173"/>
      <c r="R256" s="173"/>
      <c r="S256" s="173"/>
      <c r="T256" s="174"/>
      <c r="AT256" s="168" t="s">
        <v>130</v>
      </c>
      <c r="AU256" s="168" t="s">
        <v>82</v>
      </c>
      <c r="AV256" s="14" t="s">
        <v>128</v>
      </c>
      <c r="AW256" s="14" t="s">
        <v>29</v>
      </c>
      <c r="AX256" s="14" t="s">
        <v>30</v>
      </c>
      <c r="AY256" s="168" t="s">
        <v>121</v>
      </c>
    </row>
    <row r="257" spans="1:65" s="2" customFormat="1" ht="21.75" customHeight="1">
      <c r="A257" s="33"/>
      <c r="B257" s="144"/>
      <c r="C257" s="145" t="s">
        <v>346</v>
      </c>
      <c r="D257" s="145" t="s">
        <v>124</v>
      </c>
      <c r="E257" s="146" t="s">
        <v>369</v>
      </c>
      <c r="F257" s="147" t="s">
        <v>370</v>
      </c>
      <c r="G257" s="148" t="s">
        <v>266</v>
      </c>
      <c r="H257" s="149">
        <v>1105.326</v>
      </c>
      <c r="I257" s="150"/>
      <c r="J257" s="151">
        <f>ROUND(I257*H257,2)</f>
        <v>0</v>
      </c>
      <c r="K257" s="147" t="s">
        <v>135</v>
      </c>
      <c r="L257" s="34"/>
      <c r="M257" s="152" t="s">
        <v>1</v>
      </c>
      <c r="N257" s="153" t="s">
        <v>38</v>
      </c>
      <c r="O257" s="59"/>
      <c r="P257" s="154">
        <f>O257*H257</f>
        <v>0</v>
      </c>
      <c r="Q257" s="154">
        <v>0</v>
      </c>
      <c r="R257" s="154">
        <f>Q257*H257</f>
        <v>0</v>
      </c>
      <c r="S257" s="154">
        <v>0</v>
      </c>
      <c r="T257" s="155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6" t="s">
        <v>128</v>
      </c>
      <c r="AT257" s="156" t="s">
        <v>124</v>
      </c>
      <c r="AU257" s="156" t="s">
        <v>82</v>
      </c>
      <c r="AY257" s="18" t="s">
        <v>121</v>
      </c>
      <c r="BE257" s="157">
        <f>IF(N257="základní",J257,0)</f>
        <v>0</v>
      </c>
      <c r="BF257" s="157">
        <f>IF(N257="snížená",J257,0)</f>
        <v>0</v>
      </c>
      <c r="BG257" s="157">
        <f>IF(N257="zákl. přenesená",J257,0)</f>
        <v>0</v>
      </c>
      <c r="BH257" s="157">
        <f>IF(N257="sníž. přenesená",J257,0)</f>
        <v>0</v>
      </c>
      <c r="BI257" s="157">
        <f>IF(N257="nulová",J257,0)</f>
        <v>0</v>
      </c>
      <c r="BJ257" s="18" t="s">
        <v>30</v>
      </c>
      <c r="BK257" s="157">
        <f>ROUND(I257*H257,2)</f>
        <v>0</v>
      </c>
      <c r="BL257" s="18" t="s">
        <v>128</v>
      </c>
      <c r="BM257" s="156" t="s">
        <v>793</v>
      </c>
    </row>
    <row r="258" spans="1:65" s="13" customFormat="1" ht="11.25">
      <c r="B258" s="158"/>
      <c r="D258" s="159" t="s">
        <v>130</v>
      </c>
      <c r="E258" s="160" t="s">
        <v>1</v>
      </c>
      <c r="F258" s="161" t="s">
        <v>794</v>
      </c>
      <c r="H258" s="162">
        <v>1105.326</v>
      </c>
      <c r="I258" s="163"/>
      <c r="L258" s="158"/>
      <c r="M258" s="164"/>
      <c r="N258" s="165"/>
      <c r="O258" s="165"/>
      <c r="P258" s="165"/>
      <c r="Q258" s="165"/>
      <c r="R258" s="165"/>
      <c r="S258" s="165"/>
      <c r="T258" s="166"/>
      <c r="AT258" s="160" t="s">
        <v>130</v>
      </c>
      <c r="AU258" s="160" t="s">
        <v>82</v>
      </c>
      <c r="AV258" s="13" t="s">
        <v>82</v>
      </c>
      <c r="AW258" s="13" t="s">
        <v>29</v>
      </c>
      <c r="AX258" s="13" t="s">
        <v>30</v>
      </c>
      <c r="AY258" s="160" t="s">
        <v>121</v>
      </c>
    </row>
    <row r="259" spans="1:65" s="12" customFormat="1" ht="22.9" customHeight="1">
      <c r="B259" s="131"/>
      <c r="D259" s="132" t="s">
        <v>72</v>
      </c>
      <c r="E259" s="142" t="s">
        <v>137</v>
      </c>
      <c r="F259" s="142" t="s">
        <v>373</v>
      </c>
      <c r="I259" s="134"/>
      <c r="J259" s="143">
        <f>BK259</f>
        <v>0</v>
      </c>
      <c r="L259" s="131"/>
      <c r="M259" s="136"/>
      <c r="N259" s="137"/>
      <c r="O259" s="137"/>
      <c r="P259" s="138">
        <f>SUM(P260:P281)</f>
        <v>0</v>
      </c>
      <c r="Q259" s="137"/>
      <c r="R259" s="138">
        <f>SUM(R260:R281)</f>
        <v>0</v>
      </c>
      <c r="S259" s="137"/>
      <c r="T259" s="139">
        <f>SUM(T260:T281)</f>
        <v>0</v>
      </c>
      <c r="AR259" s="132" t="s">
        <v>30</v>
      </c>
      <c r="AT259" s="140" t="s">
        <v>72</v>
      </c>
      <c r="AU259" s="140" t="s">
        <v>30</v>
      </c>
      <c r="AY259" s="132" t="s">
        <v>121</v>
      </c>
      <c r="BK259" s="141">
        <f>SUM(BK260:BK281)</f>
        <v>0</v>
      </c>
    </row>
    <row r="260" spans="1:65" s="2" customFormat="1" ht="24.2" customHeight="1">
      <c r="A260" s="33"/>
      <c r="B260" s="144"/>
      <c r="C260" s="145" t="s">
        <v>357</v>
      </c>
      <c r="D260" s="145" t="s">
        <v>124</v>
      </c>
      <c r="E260" s="146" t="s">
        <v>375</v>
      </c>
      <c r="F260" s="147" t="s">
        <v>376</v>
      </c>
      <c r="G260" s="148" t="s">
        <v>127</v>
      </c>
      <c r="H260" s="149">
        <v>1</v>
      </c>
      <c r="I260" s="150"/>
      <c r="J260" s="151">
        <f>ROUND(I260*H260,2)</f>
        <v>0</v>
      </c>
      <c r="K260" s="147" t="s">
        <v>1</v>
      </c>
      <c r="L260" s="34"/>
      <c r="M260" s="152" t="s">
        <v>1</v>
      </c>
      <c r="N260" s="153" t="s">
        <v>38</v>
      </c>
      <c r="O260" s="59"/>
      <c r="P260" s="154">
        <f>O260*H260</f>
        <v>0</v>
      </c>
      <c r="Q260" s="154">
        <v>0</v>
      </c>
      <c r="R260" s="154">
        <f>Q260*H260</f>
        <v>0</v>
      </c>
      <c r="S260" s="154">
        <v>0</v>
      </c>
      <c r="T260" s="155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56" t="s">
        <v>128</v>
      </c>
      <c r="AT260" s="156" t="s">
        <v>124</v>
      </c>
      <c r="AU260" s="156" t="s">
        <v>82</v>
      </c>
      <c r="AY260" s="18" t="s">
        <v>121</v>
      </c>
      <c r="BE260" s="157">
        <f>IF(N260="základní",J260,0)</f>
        <v>0</v>
      </c>
      <c r="BF260" s="157">
        <f>IF(N260="snížená",J260,0)</f>
        <v>0</v>
      </c>
      <c r="BG260" s="157">
        <f>IF(N260="zákl. přenesená",J260,0)</f>
        <v>0</v>
      </c>
      <c r="BH260" s="157">
        <f>IF(N260="sníž. přenesená",J260,0)</f>
        <v>0</v>
      </c>
      <c r="BI260" s="157">
        <f>IF(N260="nulová",J260,0)</f>
        <v>0</v>
      </c>
      <c r="BJ260" s="18" t="s">
        <v>30</v>
      </c>
      <c r="BK260" s="157">
        <f>ROUND(I260*H260,2)</f>
        <v>0</v>
      </c>
      <c r="BL260" s="18" t="s">
        <v>128</v>
      </c>
      <c r="BM260" s="156" t="s">
        <v>795</v>
      </c>
    </row>
    <row r="261" spans="1:65" s="13" customFormat="1" ht="11.25">
      <c r="B261" s="158"/>
      <c r="D261" s="159" t="s">
        <v>130</v>
      </c>
      <c r="E261" s="160" t="s">
        <v>1</v>
      </c>
      <c r="F261" s="161" t="s">
        <v>30</v>
      </c>
      <c r="H261" s="162">
        <v>1</v>
      </c>
      <c r="I261" s="163"/>
      <c r="L261" s="158"/>
      <c r="M261" s="164"/>
      <c r="N261" s="165"/>
      <c r="O261" s="165"/>
      <c r="P261" s="165"/>
      <c r="Q261" s="165"/>
      <c r="R261" s="165"/>
      <c r="S261" s="165"/>
      <c r="T261" s="166"/>
      <c r="AT261" s="160" t="s">
        <v>130</v>
      </c>
      <c r="AU261" s="160" t="s">
        <v>82</v>
      </c>
      <c r="AV261" s="13" t="s">
        <v>82</v>
      </c>
      <c r="AW261" s="13" t="s">
        <v>29</v>
      </c>
      <c r="AX261" s="13" t="s">
        <v>30</v>
      </c>
      <c r="AY261" s="160" t="s">
        <v>121</v>
      </c>
    </row>
    <row r="262" spans="1:65" s="2" customFormat="1" ht="24.2" customHeight="1">
      <c r="A262" s="33"/>
      <c r="B262" s="144"/>
      <c r="C262" s="145" t="s">
        <v>362</v>
      </c>
      <c r="D262" s="145" t="s">
        <v>124</v>
      </c>
      <c r="E262" s="146" t="s">
        <v>379</v>
      </c>
      <c r="F262" s="147" t="s">
        <v>380</v>
      </c>
      <c r="G262" s="148" t="s">
        <v>127</v>
      </c>
      <c r="H262" s="149">
        <v>2</v>
      </c>
      <c r="I262" s="150"/>
      <c r="J262" s="151">
        <f>ROUND(I262*H262,2)</f>
        <v>0</v>
      </c>
      <c r="K262" s="147" t="s">
        <v>1</v>
      </c>
      <c r="L262" s="34"/>
      <c r="M262" s="152" t="s">
        <v>1</v>
      </c>
      <c r="N262" s="153" t="s">
        <v>38</v>
      </c>
      <c r="O262" s="59"/>
      <c r="P262" s="154">
        <f>O262*H262</f>
        <v>0</v>
      </c>
      <c r="Q262" s="154">
        <v>0</v>
      </c>
      <c r="R262" s="154">
        <f>Q262*H262</f>
        <v>0</v>
      </c>
      <c r="S262" s="154">
        <v>0</v>
      </c>
      <c r="T262" s="155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56" t="s">
        <v>128</v>
      </c>
      <c r="AT262" s="156" t="s">
        <v>124</v>
      </c>
      <c r="AU262" s="156" t="s">
        <v>82</v>
      </c>
      <c r="AY262" s="18" t="s">
        <v>121</v>
      </c>
      <c r="BE262" s="157">
        <f>IF(N262="základní",J262,0)</f>
        <v>0</v>
      </c>
      <c r="BF262" s="157">
        <f>IF(N262="snížená",J262,0)</f>
        <v>0</v>
      </c>
      <c r="BG262" s="157">
        <f>IF(N262="zákl. přenesená",J262,0)</f>
        <v>0</v>
      </c>
      <c r="BH262" s="157">
        <f>IF(N262="sníž. přenesená",J262,0)</f>
        <v>0</v>
      </c>
      <c r="BI262" s="157">
        <f>IF(N262="nulová",J262,0)</f>
        <v>0</v>
      </c>
      <c r="BJ262" s="18" t="s">
        <v>30</v>
      </c>
      <c r="BK262" s="157">
        <f>ROUND(I262*H262,2)</f>
        <v>0</v>
      </c>
      <c r="BL262" s="18" t="s">
        <v>128</v>
      </c>
      <c r="BM262" s="156" t="s">
        <v>796</v>
      </c>
    </row>
    <row r="263" spans="1:65" s="13" customFormat="1" ht="11.25">
      <c r="B263" s="158"/>
      <c r="D263" s="159" t="s">
        <v>130</v>
      </c>
      <c r="E263" s="160" t="s">
        <v>1</v>
      </c>
      <c r="F263" s="161" t="s">
        <v>82</v>
      </c>
      <c r="H263" s="162">
        <v>2</v>
      </c>
      <c r="I263" s="163"/>
      <c r="L263" s="158"/>
      <c r="M263" s="164"/>
      <c r="N263" s="165"/>
      <c r="O263" s="165"/>
      <c r="P263" s="165"/>
      <c r="Q263" s="165"/>
      <c r="R263" s="165"/>
      <c r="S263" s="165"/>
      <c r="T263" s="166"/>
      <c r="AT263" s="160" t="s">
        <v>130</v>
      </c>
      <c r="AU263" s="160" t="s">
        <v>82</v>
      </c>
      <c r="AV263" s="13" t="s">
        <v>82</v>
      </c>
      <c r="AW263" s="13" t="s">
        <v>29</v>
      </c>
      <c r="AX263" s="13" t="s">
        <v>30</v>
      </c>
      <c r="AY263" s="160" t="s">
        <v>121</v>
      </c>
    </row>
    <row r="264" spans="1:65" s="2" customFormat="1" ht="16.5" customHeight="1">
      <c r="A264" s="33"/>
      <c r="B264" s="144"/>
      <c r="C264" s="145" t="s">
        <v>368</v>
      </c>
      <c r="D264" s="145" t="s">
        <v>124</v>
      </c>
      <c r="E264" s="146" t="s">
        <v>387</v>
      </c>
      <c r="F264" s="147" t="s">
        <v>388</v>
      </c>
      <c r="G264" s="148" t="s">
        <v>232</v>
      </c>
      <c r="H264" s="149">
        <v>59</v>
      </c>
      <c r="I264" s="150"/>
      <c r="J264" s="151">
        <f>ROUND(I264*H264,2)</f>
        <v>0</v>
      </c>
      <c r="K264" s="147" t="s">
        <v>135</v>
      </c>
      <c r="L264" s="34"/>
      <c r="M264" s="152" t="s">
        <v>1</v>
      </c>
      <c r="N264" s="153" t="s">
        <v>38</v>
      </c>
      <c r="O264" s="59"/>
      <c r="P264" s="154">
        <f>O264*H264</f>
        <v>0</v>
      </c>
      <c r="Q264" s="154">
        <v>0</v>
      </c>
      <c r="R264" s="154">
        <f>Q264*H264</f>
        <v>0</v>
      </c>
      <c r="S264" s="154">
        <v>0</v>
      </c>
      <c r="T264" s="15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6" t="s">
        <v>128</v>
      </c>
      <c r="AT264" s="156" t="s">
        <v>124</v>
      </c>
      <c r="AU264" s="156" t="s">
        <v>82</v>
      </c>
      <c r="AY264" s="18" t="s">
        <v>121</v>
      </c>
      <c r="BE264" s="157">
        <f>IF(N264="základní",J264,0)</f>
        <v>0</v>
      </c>
      <c r="BF264" s="157">
        <f>IF(N264="snížená",J264,0)</f>
        <v>0</v>
      </c>
      <c r="BG264" s="157">
        <f>IF(N264="zákl. přenesená",J264,0)</f>
        <v>0</v>
      </c>
      <c r="BH264" s="157">
        <f>IF(N264="sníž. přenesená",J264,0)</f>
        <v>0</v>
      </c>
      <c r="BI264" s="157">
        <f>IF(N264="nulová",J264,0)</f>
        <v>0</v>
      </c>
      <c r="BJ264" s="18" t="s">
        <v>30</v>
      </c>
      <c r="BK264" s="157">
        <f>ROUND(I264*H264,2)</f>
        <v>0</v>
      </c>
      <c r="BL264" s="18" t="s">
        <v>128</v>
      </c>
      <c r="BM264" s="156" t="s">
        <v>797</v>
      </c>
    </row>
    <row r="265" spans="1:65" s="13" customFormat="1" ht="11.25">
      <c r="B265" s="158"/>
      <c r="D265" s="159" t="s">
        <v>130</v>
      </c>
      <c r="E265" s="160" t="s">
        <v>1</v>
      </c>
      <c r="F265" s="161" t="s">
        <v>531</v>
      </c>
      <c r="H265" s="162">
        <v>59</v>
      </c>
      <c r="I265" s="163"/>
      <c r="L265" s="158"/>
      <c r="M265" s="164"/>
      <c r="N265" s="165"/>
      <c r="O265" s="165"/>
      <c r="P265" s="165"/>
      <c r="Q265" s="165"/>
      <c r="R265" s="165"/>
      <c r="S265" s="165"/>
      <c r="T265" s="166"/>
      <c r="AT265" s="160" t="s">
        <v>130</v>
      </c>
      <c r="AU265" s="160" t="s">
        <v>82</v>
      </c>
      <c r="AV265" s="13" t="s">
        <v>82</v>
      </c>
      <c r="AW265" s="13" t="s">
        <v>29</v>
      </c>
      <c r="AX265" s="13" t="s">
        <v>30</v>
      </c>
      <c r="AY265" s="160" t="s">
        <v>121</v>
      </c>
    </row>
    <row r="266" spans="1:65" s="2" customFormat="1" ht="16.5" customHeight="1">
      <c r="A266" s="33"/>
      <c r="B266" s="144"/>
      <c r="C266" s="145" t="s">
        <v>374</v>
      </c>
      <c r="D266" s="145" t="s">
        <v>124</v>
      </c>
      <c r="E266" s="146" t="s">
        <v>391</v>
      </c>
      <c r="F266" s="147" t="s">
        <v>392</v>
      </c>
      <c r="G266" s="148" t="s">
        <v>266</v>
      </c>
      <c r="H266" s="149">
        <v>2.1</v>
      </c>
      <c r="I266" s="150"/>
      <c r="J266" s="151">
        <f>ROUND(I266*H266,2)</f>
        <v>0</v>
      </c>
      <c r="K266" s="147" t="s">
        <v>135</v>
      </c>
      <c r="L266" s="34"/>
      <c r="M266" s="152" t="s">
        <v>1</v>
      </c>
      <c r="N266" s="153" t="s">
        <v>38</v>
      </c>
      <c r="O266" s="59"/>
      <c r="P266" s="154">
        <f>O266*H266</f>
        <v>0</v>
      </c>
      <c r="Q266" s="154">
        <v>0</v>
      </c>
      <c r="R266" s="154">
        <f>Q266*H266</f>
        <v>0</v>
      </c>
      <c r="S266" s="154">
        <v>0</v>
      </c>
      <c r="T266" s="15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6" t="s">
        <v>128</v>
      </c>
      <c r="AT266" s="156" t="s">
        <v>124</v>
      </c>
      <c r="AU266" s="156" t="s">
        <v>82</v>
      </c>
      <c r="AY266" s="18" t="s">
        <v>121</v>
      </c>
      <c r="BE266" s="157">
        <f>IF(N266="základní",J266,0)</f>
        <v>0</v>
      </c>
      <c r="BF266" s="157">
        <f>IF(N266="snížená",J266,0)</f>
        <v>0</v>
      </c>
      <c r="BG266" s="157">
        <f>IF(N266="zákl. přenesená",J266,0)</f>
        <v>0</v>
      </c>
      <c r="BH266" s="157">
        <f>IF(N266="sníž. přenesená",J266,0)</f>
        <v>0</v>
      </c>
      <c r="BI266" s="157">
        <f>IF(N266="nulová",J266,0)</f>
        <v>0</v>
      </c>
      <c r="BJ266" s="18" t="s">
        <v>30</v>
      </c>
      <c r="BK266" s="157">
        <f>ROUND(I266*H266,2)</f>
        <v>0</v>
      </c>
      <c r="BL266" s="18" t="s">
        <v>128</v>
      </c>
      <c r="BM266" s="156" t="s">
        <v>798</v>
      </c>
    </row>
    <row r="267" spans="1:65" s="13" customFormat="1" ht="11.25">
      <c r="B267" s="158"/>
      <c r="D267" s="159" t="s">
        <v>130</v>
      </c>
      <c r="E267" s="160" t="s">
        <v>1</v>
      </c>
      <c r="F267" s="161" t="s">
        <v>799</v>
      </c>
      <c r="H267" s="162">
        <v>2.1</v>
      </c>
      <c r="I267" s="163"/>
      <c r="L267" s="158"/>
      <c r="M267" s="164"/>
      <c r="N267" s="165"/>
      <c r="O267" s="165"/>
      <c r="P267" s="165"/>
      <c r="Q267" s="165"/>
      <c r="R267" s="165"/>
      <c r="S267" s="165"/>
      <c r="T267" s="166"/>
      <c r="AT267" s="160" t="s">
        <v>130</v>
      </c>
      <c r="AU267" s="160" t="s">
        <v>82</v>
      </c>
      <c r="AV267" s="13" t="s">
        <v>82</v>
      </c>
      <c r="AW267" s="13" t="s">
        <v>29</v>
      </c>
      <c r="AX267" s="13" t="s">
        <v>30</v>
      </c>
      <c r="AY267" s="160" t="s">
        <v>121</v>
      </c>
    </row>
    <row r="268" spans="1:65" s="2" customFormat="1" ht="21.75" customHeight="1">
      <c r="A268" s="33"/>
      <c r="B268" s="144"/>
      <c r="C268" s="145" t="s">
        <v>378</v>
      </c>
      <c r="D268" s="145" t="s">
        <v>124</v>
      </c>
      <c r="E268" s="146" t="s">
        <v>397</v>
      </c>
      <c r="F268" s="147" t="s">
        <v>398</v>
      </c>
      <c r="G268" s="148" t="s">
        <v>209</v>
      </c>
      <c r="H268" s="149">
        <v>6.0949999999999998</v>
      </c>
      <c r="I268" s="150"/>
      <c r="J268" s="151">
        <f>ROUND(I268*H268,2)</f>
        <v>0</v>
      </c>
      <c r="K268" s="147" t="s">
        <v>135</v>
      </c>
      <c r="L268" s="34"/>
      <c r="M268" s="152" t="s">
        <v>1</v>
      </c>
      <c r="N268" s="153" t="s">
        <v>38</v>
      </c>
      <c r="O268" s="59"/>
      <c r="P268" s="154">
        <f>O268*H268</f>
        <v>0</v>
      </c>
      <c r="Q268" s="154">
        <v>0</v>
      </c>
      <c r="R268" s="154">
        <f>Q268*H268</f>
        <v>0</v>
      </c>
      <c r="S268" s="154">
        <v>0</v>
      </c>
      <c r="T268" s="15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6" t="s">
        <v>128</v>
      </c>
      <c r="AT268" s="156" t="s">
        <v>124</v>
      </c>
      <c r="AU268" s="156" t="s">
        <v>82</v>
      </c>
      <c r="AY268" s="18" t="s">
        <v>121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8" t="s">
        <v>30</v>
      </c>
      <c r="BK268" s="157">
        <f>ROUND(I268*H268,2)</f>
        <v>0</v>
      </c>
      <c r="BL268" s="18" t="s">
        <v>128</v>
      </c>
      <c r="BM268" s="156" t="s">
        <v>800</v>
      </c>
    </row>
    <row r="269" spans="1:65" s="13" customFormat="1" ht="11.25">
      <c r="B269" s="158"/>
      <c r="D269" s="159" t="s">
        <v>130</v>
      </c>
      <c r="E269" s="160" t="s">
        <v>1</v>
      </c>
      <c r="F269" s="161" t="s">
        <v>801</v>
      </c>
      <c r="H269" s="162">
        <v>1.4750000000000001</v>
      </c>
      <c r="I269" s="163"/>
      <c r="L269" s="158"/>
      <c r="M269" s="164"/>
      <c r="N269" s="165"/>
      <c r="O269" s="165"/>
      <c r="P269" s="165"/>
      <c r="Q269" s="165"/>
      <c r="R269" s="165"/>
      <c r="S269" s="165"/>
      <c r="T269" s="166"/>
      <c r="AT269" s="160" t="s">
        <v>130</v>
      </c>
      <c r="AU269" s="160" t="s">
        <v>82</v>
      </c>
      <c r="AV269" s="13" t="s">
        <v>82</v>
      </c>
      <c r="AW269" s="13" t="s">
        <v>29</v>
      </c>
      <c r="AX269" s="13" t="s">
        <v>73</v>
      </c>
      <c r="AY269" s="160" t="s">
        <v>121</v>
      </c>
    </row>
    <row r="270" spans="1:65" s="13" customFormat="1" ht="11.25">
      <c r="B270" s="158"/>
      <c r="D270" s="159" t="s">
        <v>130</v>
      </c>
      <c r="E270" s="160" t="s">
        <v>1</v>
      </c>
      <c r="F270" s="161" t="s">
        <v>802</v>
      </c>
      <c r="H270" s="162">
        <v>4.62</v>
      </c>
      <c r="I270" s="163"/>
      <c r="L270" s="158"/>
      <c r="M270" s="164"/>
      <c r="N270" s="165"/>
      <c r="O270" s="165"/>
      <c r="P270" s="165"/>
      <c r="Q270" s="165"/>
      <c r="R270" s="165"/>
      <c r="S270" s="165"/>
      <c r="T270" s="166"/>
      <c r="AT270" s="160" t="s">
        <v>130</v>
      </c>
      <c r="AU270" s="160" t="s">
        <v>82</v>
      </c>
      <c r="AV270" s="13" t="s">
        <v>82</v>
      </c>
      <c r="AW270" s="13" t="s">
        <v>29</v>
      </c>
      <c r="AX270" s="13" t="s">
        <v>73</v>
      </c>
      <c r="AY270" s="160" t="s">
        <v>121</v>
      </c>
    </row>
    <row r="271" spans="1:65" s="14" customFormat="1" ht="11.25">
      <c r="B271" s="167"/>
      <c r="D271" s="159" t="s">
        <v>130</v>
      </c>
      <c r="E271" s="168" t="s">
        <v>1</v>
      </c>
      <c r="F271" s="169" t="s">
        <v>132</v>
      </c>
      <c r="H271" s="170">
        <v>6.0949999999999998</v>
      </c>
      <c r="I271" s="171"/>
      <c r="L271" s="167"/>
      <c r="M271" s="172"/>
      <c r="N271" s="173"/>
      <c r="O271" s="173"/>
      <c r="P271" s="173"/>
      <c r="Q271" s="173"/>
      <c r="R271" s="173"/>
      <c r="S271" s="173"/>
      <c r="T271" s="174"/>
      <c r="AT271" s="168" t="s">
        <v>130</v>
      </c>
      <c r="AU271" s="168" t="s">
        <v>82</v>
      </c>
      <c r="AV271" s="14" t="s">
        <v>128</v>
      </c>
      <c r="AW271" s="14" t="s">
        <v>29</v>
      </c>
      <c r="AX271" s="14" t="s">
        <v>30</v>
      </c>
      <c r="AY271" s="168" t="s">
        <v>121</v>
      </c>
    </row>
    <row r="272" spans="1:65" s="2" customFormat="1" ht="16.5" customHeight="1">
      <c r="A272" s="33"/>
      <c r="B272" s="144"/>
      <c r="C272" s="145" t="s">
        <v>382</v>
      </c>
      <c r="D272" s="145" t="s">
        <v>124</v>
      </c>
      <c r="E272" s="146" t="s">
        <v>404</v>
      </c>
      <c r="F272" s="147" t="s">
        <v>405</v>
      </c>
      <c r="G272" s="148" t="s">
        <v>209</v>
      </c>
      <c r="H272" s="149">
        <v>6.0949999999999998</v>
      </c>
      <c r="I272" s="150"/>
      <c r="J272" s="151">
        <f>ROUND(I272*H272,2)</f>
        <v>0</v>
      </c>
      <c r="K272" s="147" t="s">
        <v>135</v>
      </c>
      <c r="L272" s="34"/>
      <c r="M272" s="152" t="s">
        <v>1</v>
      </c>
      <c r="N272" s="153" t="s">
        <v>38</v>
      </c>
      <c r="O272" s="59"/>
      <c r="P272" s="154">
        <f>O272*H272</f>
        <v>0</v>
      </c>
      <c r="Q272" s="154">
        <v>0</v>
      </c>
      <c r="R272" s="154">
        <f>Q272*H272</f>
        <v>0</v>
      </c>
      <c r="S272" s="154">
        <v>0</v>
      </c>
      <c r="T272" s="155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56" t="s">
        <v>128</v>
      </c>
      <c r="AT272" s="156" t="s">
        <v>124</v>
      </c>
      <c r="AU272" s="156" t="s">
        <v>82</v>
      </c>
      <c r="AY272" s="18" t="s">
        <v>121</v>
      </c>
      <c r="BE272" s="157">
        <f>IF(N272="základní",J272,0)</f>
        <v>0</v>
      </c>
      <c r="BF272" s="157">
        <f>IF(N272="snížená",J272,0)</f>
        <v>0</v>
      </c>
      <c r="BG272" s="157">
        <f>IF(N272="zákl. přenesená",J272,0)</f>
        <v>0</v>
      </c>
      <c r="BH272" s="157">
        <f>IF(N272="sníž. přenesená",J272,0)</f>
        <v>0</v>
      </c>
      <c r="BI272" s="157">
        <f>IF(N272="nulová",J272,0)</f>
        <v>0</v>
      </c>
      <c r="BJ272" s="18" t="s">
        <v>30</v>
      </c>
      <c r="BK272" s="157">
        <f>ROUND(I272*H272,2)</f>
        <v>0</v>
      </c>
      <c r="BL272" s="18" t="s">
        <v>128</v>
      </c>
      <c r="BM272" s="156" t="s">
        <v>803</v>
      </c>
    </row>
    <row r="273" spans="1:65" s="13" customFormat="1" ht="11.25">
      <c r="B273" s="158"/>
      <c r="D273" s="159" t="s">
        <v>130</v>
      </c>
      <c r="E273" s="160" t="s">
        <v>1</v>
      </c>
      <c r="F273" s="161" t="s">
        <v>804</v>
      </c>
      <c r="H273" s="162">
        <v>6.0949999999999998</v>
      </c>
      <c r="I273" s="163"/>
      <c r="L273" s="158"/>
      <c r="M273" s="164"/>
      <c r="N273" s="165"/>
      <c r="O273" s="165"/>
      <c r="P273" s="165"/>
      <c r="Q273" s="165"/>
      <c r="R273" s="165"/>
      <c r="S273" s="165"/>
      <c r="T273" s="166"/>
      <c r="AT273" s="160" t="s">
        <v>130</v>
      </c>
      <c r="AU273" s="160" t="s">
        <v>82</v>
      </c>
      <c r="AV273" s="13" t="s">
        <v>82</v>
      </c>
      <c r="AW273" s="13" t="s">
        <v>29</v>
      </c>
      <c r="AX273" s="13" t="s">
        <v>30</v>
      </c>
      <c r="AY273" s="160" t="s">
        <v>121</v>
      </c>
    </row>
    <row r="274" spans="1:65" s="2" customFormat="1" ht="16.5" customHeight="1">
      <c r="A274" s="33"/>
      <c r="B274" s="144"/>
      <c r="C274" s="145" t="s">
        <v>172</v>
      </c>
      <c r="D274" s="145" t="s">
        <v>124</v>
      </c>
      <c r="E274" s="146" t="s">
        <v>409</v>
      </c>
      <c r="F274" s="147" t="s">
        <v>410</v>
      </c>
      <c r="G274" s="148" t="s">
        <v>209</v>
      </c>
      <c r="H274" s="149">
        <v>48.76</v>
      </c>
      <c r="I274" s="150"/>
      <c r="J274" s="151">
        <f>ROUND(I274*H274,2)</f>
        <v>0</v>
      </c>
      <c r="K274" s="147" t="s">
        <v>135</v>
      </c>
      <c r="L274" s="34"/>
      <c r="M274" s="152" t="s">
        <v>1</v>
      </c>
      <c r="N274" s="153" t="s">
        <v>38</v>
      </c>
      <c r="O274" s="59"/>
      <c r="P274" s="154">
        <f>O274*H274</f>
        <v>0</v>
      </c>
      <c r="Q274" s="154">
        <v>0</v>
      </c>
      <c r="R274" s="154">
        <f>Q274*H274</f>
        <v>0</v>
      </c>
      <c r="S274" s="154">
        <v>0</v>
      </c>
      <c r="T274" s="155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56" t="s">
        <v>128</v>
      </c>
      <c r="AT274" s="156" t="s">
        <v>124</v>
      </c>
      <c r="AU274" s="156" t="s">
        <v>82</v>
      </c>
      <c r="AY274" s="18" t="s">
        <v>121</v>
      </c>
      <c r="BE274" s="157">
        <f>IF(N274="základní",J274,0)</f>
        <v>0</v>
      </c>
      <c r="BF274" s="157">
        <f>IF(N274="snížená",J274,0)</f>
        <v>0</v>
      </c>
      <c r="BG274" s="157">
        <f>IF(N274="zákl. přenesená",J274,0)</f>
        <v>0</v>
      </c>
      <c r="BH274" s="157">
        <f>IF(N274="sníž. přenesená",J274,0)</f>
        <v>0</v>
      </c>
      <c r="BI274" s="157">
        <f>IF(N274="nulová",J274,0)</f>
        <v>0</v>
      </c>
      <c r="BJ274" s="18" t="s">
        <v>30</v>
      </c>
      <c r="BK274" s="157">
        <f>ROUND(I274*H274,2)</f>
        <v>0</v>
      </c>
      <c r="BL274" s="18" t="s">
        <v>128</v>
      </c>
      <c r="BM274" s="156" t="s">
        <v>805</v>
      </c>
    </row>
    <row r="275" spans="1:65" s="13" customFormat="1" ht="11.25">
      <c r="B275" s="158"/>
      <c r="D275" s="159" t="s">
        <v>130</v>
      </c>
      <c r="E275" s="160" t="s">
        <v>1</v>
      </c>
      <c r="F275" s="161" t="s">
        <v>806</v>
      </c>
      <c r="H275" s="162">
        <v>48.76</v>
      </c>
      <c r="I275" s="163"/>
      <c r="L275" s="158"/>
      <c r="M275" s="164"/>
      <c r="N275" s="165"/>
      <c r="O275" s="165"/>
      <c r="P275" s="165"/>
      <c r="Q275" s="165"/>
      <c r="R275" s="165"/>
      <c r="S275" s="165"/>
      <c r="T275" s="166"/>
      <c r="AT275" s="160" t="s">
        <v>130</v>
      </c>
      <c r="AU275" s="160" t="s">
        <v>82</v>
      </c>
      <c r="AV275" s="13" t="s">
        <v>82</v>
      </c>
      <c r="AW275" s="13" t="s">
        <v>29</v>
      </c>
      <c r="AX275" s="13" t="s">
        <v>73</v>
      </c>
      <c r="AY275" s="160" t="s">
        <v>121</v>
      </c>
    </row>
    <row r="276" spans="1:65" s="14" customFormat="1" ht="11.25">
      <c r="B276" s="167"/>
      <c r="D276" s="159" t="s">
        <v>130</v>
      </c>
      <c r="E276" s="168" t="s">
        <v>1</v>
      </c>
      <c r="F276" s="169" t="s">
        <v>132</v>
      </c>
      <c r="H276" s="170">
        <v>48.76</v>
      </c>
      <c r="I276" s="171"/>
      <c r="L276" s="167"/>
      <c r="M276" s="172"/>
      <c r="N276" s="173"/>
      <c r="O276" s="173"/>
      <c r="P276" s="173"/>
      <c r="Q276" s="173"/>
      <c r="R276" s="173"/>
      <c r="S276" s="173"/>
      <c r="T276" s="174"/>
      <c r="AT276" s="168" t="s">
        <v>130</v>
      </c>
      <c r="AU276" s="168" t="s">
        <v>82</v>
      </c>
      <c r="AV276" s="14" t="s">
        <v>128</v>
      </c>
      <c r="AW276" s="14" t="s">
        <v>29</v>
      </c>
      <c r="AX276" s="14" t="s">
        <v>30</v>
      </c>
      <c r="AY276" s="168" t="s">
        <v>121</v>
      </c>
    </row>
    <row r="277" spans="1:65" s="2" customFormat="1" ht="16.5" customHeight="1">
      <c r="A277" s="33"/>
      <c r="B277" s="144"/>
      <c r="C277" s="145" t="s">
        <v>390</v>
      </c>
      <c r="D277" s="145" t="s">
        <v>124</v>
      </c>
      <c r="E277" s="146" t="s">
        <v>414</v>
      </c>
      <c r="F277" s="147" t="s">
        <v>415</v>
      </c>
      <c r="G277" s="148" t="s">
        <v>209</v>
      </c>
      <c r="H277" s="149">
        <v>6.0949999999999998</v>
      </c>
      <c r="I277" s="150"/>
      <c r="J277" s="151">
        <f>ROUND(I277*H277,2)</f>
        <v>0</v>
      </c>
      <c r="K277" s="147" t="s">
        <v>1</v>
      </c>
      <c r="L277" s="34"/>
      <c r="M277" s="152" t="s">
        <v>1</v>
      </c>
      <c r="N277" s="153" t="s">
        <v>38</v>
      </c>
      <c r="O277" s="59"/>
      <c r="P277" s="154">
        <f>O277*H277</f>
        <v>0</v>
      </c>
      <c r="Q277" s="154">
        <v>0</v>
      </c>
      <c r="R277" s="154">
        <f>Q277*H277</f>
        <v>0</v>
      </c>
      <c r="S277" s="154">
        <v>0</v>
      </c>
      <c r="T277" s="155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56" t="s">
        <v>128</v>
      </c>
      <c r="AT277" s="156" t="s">
        <v>124</v>
      </c>
      <c r="AU277" s="156" t="s">
        <v>82</v>
      </c>
      <c r="AY277" s="18" t="s">
        <v>121</v>
      </c>
      <c r="BE277" s="157">
        <f>IF(N277="základní",J277,0)</f>
        <v>0</v>
      </c>
      <c r="BF277" s="157">
        <f>IF(N277="snížená",J277,0)</f>
        <v>0</v>
      </c>
      <c r="BG277" s="157">
        <f>IF(N277="zákl. přenesená",J277,0)</f>
        <v>0</v>
      </c>
      <c r="BH277" s="157">
        <f>IF(N277="sníž. přenesená",J277,0)</f>
        <v>0</v>
      </c>
      <c r="BI277" s="157">
        <f>IF(N277="nulová",J277,0)</f>
        <v>0</v>
      </c>
      <c r="BJ277" s="18" t="s">
        <v>30</v>
      </c>
      <c r="BK277" s="157">
        <f>ROUND(I277*H277,2)</f>
        <v>0</v>
      </c>
      <c r="BL277" s="18" t="s">
        <v>128</v>
      </c>
      <c r="BM277" s="156" t="s">
        <v>807</v>
      </c>
    </row>
    <row r="278" spans="1:65" s="13" customFormat="1" ht="11.25">
      <c r="B278" s="158"/>
      <c r="D278" s="159" t="s">
        <v>130</v>
      </c>
      <c r="E278" s="160" t="s">
        <v>1</v>
      </c>
      <c r="F278" s="161" t="s">
        <v>804</v>
      </c>
      <c r="H278" s="162">
        <v>6.0949999999999998</v>
      </c>
      <c r="I278" s="163"/>
      <c r="L278" s="158"/>
      <c r="M278" s="164"/>
      <c r="N278" s="165"/>
      <c r="O278" s="165"/>
      <c r="P278" s="165"/>
      <c r="Q278" s="165"/>
      <c r="R278" s="165"/>
      <c r="S278" s="165"/>
      <c r="T278" s="166"/>
      <c r="AT278" s="160" t="s">
        <v>130</v>
      </c>
      <c r="AU278" s="160" t="s">
        <v>82</v>
      </c>
      <c r="AV278" s="13" t="s">
        <v>82</v>
      </c>
      <c r="AW278" s="13" t="s">
        <v>29</v>
      </c>
      <c r="AX278" s="13" t="s">
        <v>30</v>
      </c>
      <c r="AY278" s="160" t="s">
        <v>121</v>
      </c>
    </row>
    <row r="279" spans="1:65" s="2" customFormat="1" ht="24.2" customHeight="1">
      <c r="A279" s="33"/>
      <c r="B279" s="144"/>
      <c r="C279" s="145" t="s">
        <v>396</v>
      </c>
      <c r="D279" s="145" t="s">
        <v>124</v>
      </c>
      <c r="E279" s="146" t="s">
        <v>418</v>
      </c>
      <c r="F279" s="147" t="s">
        <v>419</v>
      </c>
      <c r="G279" s="148" t="s">
        <v>266</v>
      </c>
      <c r="H279" s="149">
        <v>6.5880000000000001</v>
      </c>
      <c r="I279" s="150"/>
      <c r="J279" s="151">
        <f>ROUND(I279*H279,2)</f>
        <v>0</v>
      </c>
      <c r="K279" s="147" t="s">
        <v>1</v>
      </c>
      <c r="L279" s="34"/>
      <c r="M279" s="152" t="s">
        <v>1</v>
      </c>
      <c r="N279" s="153" t="s">
        <v>38</v>
      </c>
      <c r="O279" s="59"/>
      <c r="P279" s="154">
        <f>O279*H279</f>
        <v>0</v>
      </c>
      <c r="Q279" s="154">
        <v>0</v>
      </c>
      <c r="R279" s="154">
        <f>Q279*H279</f>
        <v>0</v>
      </c>
      <c r="S279" s="154">
        <v>0</v>
      </c>
      <c r="T279" s="155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56" t="s">
        <v>128</v>
      </c>
      <c r="AT279" s="156" t="s">
        <v>124</v>
      </c>
      <c r="AU279" s="156" t="s">
        <v>82</v>
      </c>
      <c r="AY279" s="18" t="s">
        <v>121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8" t="s">
        <v>30</v>
      </c>
      <c r="BK279" s="157">
        <f>ROUND(I279*H279,2)</f>
        <v>0</v>
      </c>
      <c r="BL279" s="18" t="s">
        <v>128</v>
      </c>
      <c r="BM279" s="156" t="s">
        <v>808</v>
      </c>
    </row>
    <row r="280" spans="1:65" s="13" customFormat="1" ht="11.25">
      <c r="B280" s="158"/>
      <c r="D280" s="159" t="s">
        <v>130</v>
      </c>
      <c r="E280" s="160" t="s">
        <v>1</v>
      </c>
      <c r="F280" s="161" t="s">
        <v>809</v>
      </c>
      <c r="H280" s="162">
        <v>6.5880000000000001</v>
      </c>
      <c r="I280" s="163"/>
      <c r="L280" s="158"/>
      <c r="M280" s="164"/>
      <c r="N280" s="165"/>
      <c r="O280" s="165"/>
      <c r="P280" s="165"/>
      <c r="Q280" s="165"/>
      <c r="R280" s="165"/>
      <c r="S280" s="165"/>
      <c r="T280" s="166"/>
      <c r="AT280" s="160" t="s">
        <v>130</v>
      </c>
      <c r="AU280" s="160" t="s">
        <v>82</v>
      </c>
      <c r="AV280" s="13" t="s">
        <v>82</v>
      </c>
      <c r="AW280" s="13" t="s">
        <v>29</v>
      </c>
      <c r="AX280" s="13" t="s">
        <v>73</v>
      </c>
      <c r="AY280" s="160" t="s">
        <v>121</v>
      </c>
    </row>
    <row r="281" spans="1:65" s="14" customFormat="1" ht="11.25">
      <c r="B281" s="167"/>
      <c r="D281" s="159" t="s">
        <v>130</v>
      </c>
      <c r="E281" s="168" t="s">
        <v>1</v>
      </c>
      <c r="F281" s="169" t="s">
        <v>132</v>
      </c>
      <c r="H281" s="170">
        <v>6.5880000000000001</v>
      </c>
      <c r="I281" s="171"/>
      <c r="L281" s="167"/>
      <c r="M281" s="172"/>
      <c r="N281" s="173"/>
      <c r="O281" s="173"/>
      <c r="P281" s="173"/>
      <c r="Q281" s="173"/>
      <c r="R281" s="173"/>
      <c r="S281" s="173"/>
      <c r="T281" s="174"/>
      <c r="AT281" s="168" t="s">
        <v>130</v>
      </c>
      <c r="AU281" s="168" t="s">
        <v>82</v>
      </c>
      <c r="AV281" s="14" t="s">
        <v>128</v>
      </c>
      <c r="AW281" s="14" t="s">
        <v>29</v>
      </c>
      <c r="AX281" s="14" t="s">
        <v>30</v>
      </c>
      <c r="AY281" s="168" t="s">
        <v>121</v>
      </c>
    </row>
    <row r="282" spans="1:65" s="12" customFormat="1" ht="22.9" customHeight="1">
      <c r="B282" s="131"/>
      <c r="D282" s="132" t="s">
        <v>72</v>
      </c>
      <c r="E282" s="142" t="s">
        <v>128</v>
      </c>
      <c r="F282" s="142" t="s">
        <v>422</v>
      </c>
      <c r="I282" s="134"/>
      <c r="J282" s="143">
        <f>BK282</f>
        <v>0</v>
      </c>
      <c r="L282" s="131"/>
      <c r="M282" s="136"/>
      <c r="N282" s="137"/>
      <c r="O282" s="137"/>
      <c r="P282" s="138">
        <f>SUM(P283:P299)</f>
        <v>0</v>
      </c>
      <c r="Q282" s="137"/>
      <c r="R282" s="138">
        <f>SUM(R283:R299)</f>
        <v>119.7844794</v>
      </c>
      <c r="S282" s="137"/>
      <c r="T282" s="139">
        <f>SUM(T283:T299)</f>
        <v>0</v>
      </c>
      <c r="AR282" s="132" t="s">
        <v>30</v>
      </c>
      <c r="AT282" s="140" t="s">
        <v>72</v>
      </c>
      <c r="AU282" s="140" t="s">
        <v>30</v>
      </c>
      <c r="AY282" s="132" t="s">
        <v>121</v>
      </c>
      <c r="BK282" s="141">
        <f>SUM(BK283:BK299)</f>
        <v>0</v>
      </c>
    </row>
    <row r="283" spans="1:65" s="2" customFormat="1" ht="16.5" customHeight="1">
      <c r="A283" s="33"/>
      <c r="B283" s="144"/>
      <c r="C283" s="145" t="s">
        <v>403</v>
      </c>
      <c r="D283" s="145" t="s">
        <v>124</v>
      </c>
      <c r="E283" s="146" t="s">
        <v>424</v>
      </c>
      <c r="F283" s="147" t="s">
        <v>425</v>
      </c>
      <c r="G283" s="148" t="s">
        <v>266</v>
      </c>
      <c r="H283" s="149">
        <v>63.22</v>
      </c>
      <c r="I283" s="150"/>
      <c r="J283" s="151">
        <f>ROUND(I283*H283,2)</f>
        <v>0</v>
      </c>
      <c r="K283" s="147" t="s">
        <v>135</v>
      </c>
      <c r="L283" s="34"/>
      <c r="M283" s="152" t="s">
        <v>1</v>
      </c>
      <c r="N283" s="153" t="s">
        <v>38</v>
      </c>
      <c r="O283" s="59"/>
      <c r="P283" s="154">
        <f>O283*H283</f>
        <v>0</v>
      </c>
      <c r="Q283" s="154">
        <v>1.8907700000000001</v>
      </c>
      <c r="R283" s="154">
        <f>Q283*H283</f>
        <v>119.5344794</v>
      </c>
      <c r="S283" s="154">
        <v>0</v>
      </c>
      <c r="T283" s="155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56" t="s">
        <v>128</v>
      </c>
      <c r="AT283" s="156" t="s">
        <v>124</v>
      </c>
      <c r="AU283" s="156" t="s">
        <v>82</v>
      </c>
      <c r="AY283" s="18" t="s">
        <v>121</v>
      </c>
      <c r="BE283" s="157">
        <f>IF(N283="základní",J283,0)</f>
        <v>0</v>
      </c>
      <c r="BF283" s="157">
        <f>IF(N283="snížená",J283,0)</f>
        <v>0</v>
      </c>
      <c r="BG283" s="157">
        <f>IF(N283="zákl. přenesená",J283,0)</f>
        <v>0</v>
      </c>
      <c r="BH283" s="157">
        <f>IF(N283="sníž. přenesená",J283,0)</f>
        <v>0</v>
      </c>
      <c r="BI283" s="157">
        <f>IF(N283="nulová",J283,0)</f>
        <v>0</v>
      </c>
      <c r="BJ283" s="18" t="s">
        <v>30</v>
      </c>
      <c r="BK283" s="157">
        <f>ROUND(I283*H283,2)</f>
        <v>0</v>
      </c>
      <c r="BL283" s="18" t="s">
        <v>128</v>
      </c>
      <c r="BM283" s="156" t="s">
        <v>810</v>
      </c>
    </row>
    <row r="284" spans="1:65" s="13" customFormat="1" ht="11.25">
      <c r="B284" s="158"/>
      <c r="D284" s="159" t="s">
        <v>130</v>
      </c>
      <c r="E284" s="160" t="s">
        <v>1</v>
      </c>
      <c r="F284" s="161" t="s">
        <v>811</v>
      </c>
      <c r="H284" s="162">
        <v>3.6850000000000001</v>
      </c>
      <c r="I284" s="163"/>
      <c r="L284" s="158"/>
      <c r="M284" s="164"/>
      <c r="N284" s="165"/>
      <c r="O284" s="165"/>
      <c r="P284" s="165"/>
      <c r="Q284" s="165"/>
      <c r="R284" s="165"/>
      <c r="S284" s="165"/>
      <c r="T284" s="166"/>
      <c r="AT284" s="160" t="s">
        <v>130</v>
      </c>
      <c r="AU284" s="160" t="s">
        <v>82</v>
      </c>
      <c r="AV284" s="13" t="s">
        <v>82</v>
      </c>
      <c r="AW284" s="13" t="s">
        <v>29</v>
      </c>
      <c r="AX284" s="13" t="s">
        <v>73</v>
      </c>
      <c r="AY284" s="160" t="s">
        <v>121</v>
      </c>
    </row>
    <row r="285" spans="1:65" s="13" customFormat="1" ht="11.25">
      <c r="B285" s="158"/>
      <c r="D285" s="159" t="s">
        <v>130</v>
      </c>
      <c r="E285" s="160" t="s">
        <v>1</v>
      </c>
      <c r="F285" s="161" t="s">
        <v>812</v>
      </c>
      <c r="H285" s="162">
        <v>2.3650000000000002</v>
      </c>
      <c r="I285" s="163"/>
      <c r="L285" s="158"/>
      <c r="M285" s="164"/>
      <c r="N285" s="165"/>
      <c r="O285" s="165"/>
      <c r="P285" s="165"/>
      <c r="Q285" s="165"/>
      <c r="R285" s="165"/>
      <c r="S285" s="165"/>
      <c r="T285" s="166"/>
      <c r="AT285" s="160" t="s">
        <v>130</v>
      </c>
      <c r="AU285" s="160" t="s">
        <v>82</v>
      </c>
      <c r="AV285" s="13" t="s">
        <v>82</v>
      </c>
      <c r="AW285" s="13" t="s">
        <v>29</v>
      </c>
      <c r="AX285" s="13" t="s">
        <v>73</v>
      </c>
      <c r="AY285" s="160" t="s">
        <v>121</v>
      </c>
    </row>
    <row r="286" spans="1:65" s="13" customFormat="1" ht="11.25">
      <c r="B286" s="158"/>
      <c r="D286" s="159" t="s">
        <v>130</v>
      </c>
      <c r="E286" s="160" t="s">
        <v>1</v>
      </c>
      <c r="F286" s="161" t="s">
        <v>429</v>
      </c>
      <c r="H286" s="162">
        <v>13.2</v>
      </c>
      <c r="I286" s="163"/>
      <c r="L286" s="158"/>
      <c r="M286" s="164"/>
      <c r="N286" s="165"/>
      <c r="O286" s="165"/>
      <c r="P286" s="165"/>
      <c r="Q286" s="165"/>
      <c r="R286" s="165"/>
      <c r="S286" s="165"/>
      <c r="T286" s="166"/>
      <c r="AT286" s="160" t="s">
        <v>130</v>
      </c>
      <c r="AU286" s="160" t="s">
        <v>82</v>
      </c>
      <c r="AV286" s="13" t="s">
        <v>82</v>
      </c>
      <c r="AW286" s="13" t="s">
        <v>29</v>
      </c>
      <c r="AX286" s="13" t="s">
        <v>73</v>
      </c>
      <c r="AY286" s="160" t="s">
        <v>121</v>
      </c>
    </row>
    <row r="287" spans="1:65" s="13" customFormat="1" ht="11.25">
      <c r="B287" s="158"/>
      <c r="D287" s="159" t="s">
        <v>130</v>
      </c>
      <c r="E287" s="160" t="s">
        <v>1</v>
      </c>
      <c r="F287" s="161" t="s">
        <v>813</v>
      </c>
      <c r="H287" s="162">
        <v>0.68899999999999995</v>
      </c>
      <c r="I287" s="163"/>
      <c r="L287" s="158"/>
      <c r="M287" s="164"/>
      <c r="N287" s="165"/>
      <c r="O287" s="165"/>
      <c r="P287" s="165"/>
      <c r="Q287" s="165"/>
      <c r="R287" s="165"/>
      <c r="S287" s="165"/>
      <c r="T287" s="166"/>
      <c r="AT287" s="160" t="s">
        <v>130</v>
      </c>
      <c r="AU287" s="160" t="s">
        <v>82</v>
      </c>
      <c r="AV287" s="13" t="s">
        <v>82</v>
      </c>
      <c r="AW287" s="13" t="s">
        <v>29</v>
      </c>
      <c r="AX287" s="13" t="s">
        <v>73</v>
      </c>
      <c r="AY287" s="160" t="s">
        <v>121</v>
      </c>
    </row>
    <row r="288" spans="1:65" s="13" customFormat="1" ht="11.25">
      <c r="B288" s="158"/>
      <c r="D288" s="159" t="s">
        <v>130</v>
      </c>
      <c r="E288" s="160" t="s">
        <v>1</v>
      </c>
      <c r="F288" s="161" t="s">
        <v>814</v>
      </c>
      <c r="H288" s="162">
        <v>1.0629999999999999</v>
      </c>
      <c r="I288" s="163"/>
      <c r="L288" s="158"/>
      <c r="M288" s="164"/>
      <c r="N288" s="165"/>
      <c r="O288" s="165"/>
      <c r="P288" s="165"/>
      <c r="Q288" s="165"/>
      <c r="R288" s="165"/>
      <c r="S288" s="165"/>
      <c r="T288" s="166"/>
      <c r="AT288" s="160" t="s">
        <v>130</v>
      </c>
      <c r="AU288" s="160" t="s">
        <v>82</v>
      </c>
      <c r="AV288" s="13" t="s">
        <v>82</v>
      </c>
      <c r="AW288" s="13" t="s">
        <v>29</v>
      </c>
      <c r="AX288" s="13" t="s">
        <v>73</v>
      </c>
      <c r="AY288" s="160" t="s">
        <v>121</v>
      </c>
    </row>
    <row r="289" spans="1:65" s="13" customFormat="1" ht="11.25">
      <c r="B289" s="158"/>
      <c r="D289" s="159" t="s">
        <v>130</v>
      </c>
      <c r="E289" s="160" t="s">
        <v>1</v>
      </c>
      <c r="F289" s="161" t="s">
        <v>815</v>
      </c>
      <c r="H289" s="162">
        <v>41.58</v>
      </c>
      <c r="I289" s="163"/>
      <c r="L289" s="158"/>
      <c r="M289" s="164"/>
      <c r="N289" s="165"/>
      <c r="O289" s="165"/>
      <c r="P289" s="165"/>
      <c r="Q289" s="165"/>
      <c r="R289" s="165"/>
      <c r="S289" s="165"/>
      <c r="T289" s="166"/>
      <c r="AT289" s="160" t="s">
        <v>130</v>
      </c>
      <c r="AU289" s="160" t="s">
        <v>82</v>
      </c>
      <c r="AV289" s="13" t="s">
        <v>82</v>
      </c>
      <c r="AW289" s="13" t="s">
        <v>29</v>
      </c>
      <c r="AX289" s="13" t="s">
        <v>73</v>
      </c>
      <c r="AY289" s="160" t="s">
        <v>121</v>
      </c>
    </row>
    <row r="290" spans="1:65" s="13" customFormat="1" ht="11.25">
      <c r="B290" s="158"/>
      <c r="D290" s="159" t="s">
        <v>130</v>
      </c>
      <c r="E290" s="160" t="s">
        <v>1</v>
      </c>
      <c r="F290" s="161" t="s">
        <v>427</v>
      </c>
      <c r="H290" s="162">
        <v>0.63800000000000001</v>
      </c>
      <c r="I290" s="163"/>
      <c r="L290" s="158"/>
      <c r="M290" s="164"/>
      <c r="N290" s="165"/>
      <c r="O290" s="165"/>
      <c r="P290" s="165"/>
      <c r="Q290" s="165"/>
      <c r="R290" s="165"/>
      <c r="S290" s="165"/>
      <c r="T290" s="166"/>
      <c r="AT290" s="160" t="s">
        <v>130</v>
      </c>
      <c r="AU290" s="160" t="s">
        <v>82</v>
      </c>
      <c r="AV290" s="13" t="s">
        <v>82</v>
      </c>
      <c r="AW290" s="13" t="s">
        <v>29</v>
      </c>
      <c r="AX290" s="13" t="s">
        <v>73</v>
      </c>
      <c r="AY290" s="160" t="s">
        <v>121</v>
      </c>
    </row>
    <row r="291" spans="1:65" s="14" customFormat="1" ht="11.25">
      <c r="B291" s="167"/>
      <c r="D291" s="159" t="s">
        <v>130</v>
      </c>
      <c r="E291" s="168" t="s">
        <v>1</v>
      </c>
      <c r="F291" s="169" t="s">
        <v>132</v>
      </c>
      <c r="H291" s="170">
        <v>63.22</v>
      </c>
      <c r="I291" s="171"/>
      <c r="L291" s="167"/>
      <c r="M291" s="172"/>
      <c r="N291" s="173"/>
      <c r="O291" s="173"/>
      <c r="P291" s="173"/>
      <c r="Q291" s="173"/>
      <c r="R291" s="173"/>
      <c r="S291" s="173"/>
      <c r="T291" s="174"/>
      <c r="AT291" s="168" t="s">
        <v>130</v>
      </c>
      <c r="AU291" s="168" t="s">
        <v>82</v>
      </c>
      <c r="AV291" s="14" t="s">
        <v>128</v>
      </c>
      <c r="AW291" s="14" t="s">
        <v>29</v>
      </c>
      <c r="AX291" s="14" t="s">
        <v>30</v>
      </c>
      <c r="AY291" s="168" t="s">
        <v>121</v>
      </c>
    </row>
    <row r="292" spans="1:65" s="2" customFormat="1" ht="16.5" customHeight="1">
      <c r="A292" s="33"/>
      <c r="B292" s="144"/>
      <c r="C292" s="145" t="s">
        <v>408</v>
      </c>
      <c r="D292" s="145" t="s">
        <v>124</v>
      </c>
      <c r="E292" s="146" t="s">
        <v>433</v>
      </c>
      <c r="F292" s="147" t="s">
        <v>434</v>
      </c>
      <c r="G292" s="148" t="s">
        <v>266</v>
      </c>
      <c r="H292" s="149">
        <v>63.22</v>
      </c>
      <c r="I292" s="150"/>
      <c r="J292" s="151">
        <f>ROUND(I292*H292,2)</f>
        <v>0</v>
      </c>
      <c r="K292" s="147" t="s">
        <v>135</v>
      </c>
      <c r="L292" s="34"/>
      <c r="M292" s="152" t="s">
        <v>1</v>
      </c>
      <c r="N292" s="153" t="s">
        <v>38</v>
      </c>
      <c r="O292" s="59"/>
      <c r="P292" s="154">
        <f>O292*H292</f>
        <v>0</v>
      </c>
      <c r="Q292" s="154">
        <v>0</v>
      </c>
      <c r="R292" s="154">
        <f>Q292*H292</f>
        <v>0</v>
      </c>
      <c r="S292" s="154">
        <v>0</v>
      </c>
      <c r="T292" s="155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56" t="s">
        <v>128</v>
      </c>
      <c r="AT292" s="156" t="s">
        <v>124</v>
      </c>
      <c r="AU292" s="156" t="s">
        <v>82</v>
      </c>
      <c r="AY292" s="18" t="s">
        <v>121</v>
      </c>
      <c r="BE292" s="157">
        <f>IF(N292="základní",J292,0)</f>
        <v>0</v>
      </c>
      <c r="BF292" s="157">
        <f>IF(N292="snížená",J292,0)</f>
        <v>0</v>
      </c>
      <c r="BG292" s="157">
        <f>IF(N292="zákl. přenesená",J292,0)</f>
        <v>0</v>
      </c>
      <c r="BH292" s="157">
        <f>IF(N292="sníž. přenesená",J292,0)</f>
        <v>0</v>
      </c>
      <c r="BI292" s="157">
        <f>IF(N292="nulová",J292,0)</f>
        <v>0</v>
      </c>
      <c r="BJ292" s="18" t="s">
        <v>30</v>
      </c>
      <c r="BK292" s="157">
        <f>ROUND(I292*H292,2)</f>
        <v>0</v>
      </c>
      <c r="BL292" s="18" t="s">
        <v>128</v>
      </c>
      <c r="BM292" s="156" t="s">
        <v>816</v>
      </c>
    </row>
    <row r="293" spans="1:65" s="13" customFormat="1" ht="11.25">
      <c r="B293" s="158"/>
      <c r="D293" s="159" t="s">
        <v>130</v>
      </c>
      <c r="E293" s="160" t="s">
        <v>1</v>
      </c>
      <c r="F293" s="161" t="s">
        <v>817</v>
      </c>
      <c r="H293" s="162">
        <v>63.22</v>
      </c>
      <c r="I293" s="163"/>
      <c r="L293" s="158"/>
      <c r="M293" s="164"/>
      <c r="N293" s="165"/>
      <c r="O293" s="165"/>
      <c r="P293" s="165"/>
      <c r="Q293" s="165"/>
      <c r="R293" s="165"/>
      <c r="S293" s="165"/>
      <c r="T293" s="166"/>
      <c r="AT293" s="160" t="s">
        <v>130</v>
      </c>
      <c r="AU293" s="160" t="s">
        <v>82</v>
      </c>
      <c r="AV293" s="13" t="s">
        <v>82</v>
      </c>
      <c r="AW293" s="13" t="s">
        <v>29</v>
      </c>
      <c r="AX293" s="13" t="s">
        <v>30</v>
      </c>
      <c r="AY293" s="160" t="s">
        <v>121</v>
      </c>
    </row>
    <row r="294" spans="1:65" s="2" customFormat="1" ht="21.75" customHeight="1">
      <c r="A294" s="33"/>
      <c r="B294" s="144"/>
      <c r="C294" s="145" t="s">
        <v>413</v>
      </c>
      <c r="D294" s="145" t="s">
        <v>124</v>
      </c>
      <c r="E294" s="146" t="s">
        <v>438</v>
      </c>
      <c r="F294" s="147" t="s">
        <v>370</v>
      </c>
      <c r="G294" s="148" t="s">
        <v>266</v>
      </c>
      <c r="H294" s="149">
        <v>63.22</v>
      </c>
      <c r="I294" s="150"/>
      <c r="J294" s="151">
        <f>ROUND(I294*H294,2)</f>
        <v>0</v>
      </c>
      <c r="K294" s="147" t="s">
        <v>135</v>
      </c>
      <c r="L294" s="34"/>
      <c r="M294" s="152" t="s">
        <v>1</v>
      </c>
      <c r="N294" s="153" t="s">
        <v>38</v>
      </c>
      <c r="O294" s="59"/>
      <c r="P294" s="154">
        <f>O294*H294</f>
        <v>0</v>
      </c>
      <c r="Q294" s="154">
        <v>0</v>
      </c>
      <c r="R294" s="154">
        <f>Q294*H294</f>
        <v>0</v>
      </c>
      <c r="S294" s="154">
        <v>0</v>
      </c>
      <c r="T294" s="155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56" t="s">
        <v>128</v>
      </c>
      <c r="AT294" s="156" t="s">
        <v>124</v>
      </c>
      <c r="AU294" s="156" t="s">
        <v>82</v>
      </c>
      <c r="AY294" s="18" t="s">
        <v>121</v>
      </c>
      <c r="BE294" s="157">
        <f>IF(N294="základní",J294,0)</f>
        <v>0</v>
      </c>
      <c r="BF294" s="157">
        <f>IF(N294="snížená",J294,0)</f>
        <v>0</v>
      </c>
      <c r="BG294" s="157">
        <f>IF(N294="zákl. přenesená",J294,0)</f>
        <v>0</v>
      </c>
      <c r="BH294" s="157">
        <f>IF(N294="sníž. přenesená",J294,0)</f>
        <v>0</v>
      </c>
      <c r="BI294" s="157">
        <f>IF(N294="nulová",J294,0)</f>
        <v>0</v>
      </c>
      <c r="BJ294" s="18" t="s">
        <v>30</v>
      </c>
      <c r="BK294" s="157">
        <f>ROUND(I294*H294,2)</f>
        <v>0</v>
      </c>
      <c r="BL294" s="18" t="s">
        <v>128</v>
      </c>
      <c r="BM294" s="156" t="s">
        <v>818</v>
      </c>
    </row>
    <row r="295" spans="1:65" s="13" customFormat="1" ht="11.25">
      <c r="B295" s="158"/>
      <c r="D295" s="159" t="s">
        <v>130</v>
      </c>
      <c r="E295" s="160" t="s">
        <v>1</v>
      </c>
      <c r="F295" s="161" t="s">
        <v>817</v>
      </c>
      <c r="H295" s="162">
        <v>63.22</v>
      </c>
      <c r="I295" s="163"/>
      <c r="L295" s="158"/>
      <c r="M295" s="164"/>
      <c r="N295" s="165"/>
      <c r="O295" s="165"/>
      <c r="P295" s="165"/>
      <c r="Q295" s="165"/>
      <c r="R295" s="165"/>
      <c r="S295" s="165"/>
      <c r="T295" s="166"/>
      <c r="AT295" s="160" t="s">
        <v>130</v>
      </c>
      <c r="AU295" s="160" t="s">
        <v>82</v>
      </c>
      <c r="AV295" s="13" t="s">
        <v>82</v>
      </c>
      <c r="AW295" s="13" t="s">
        <v>29</v>
      </c>
      <c r="AX295" s="13" t="s">
        <v>30</v>
      </c>
      <c r="AY295" s="160" t="s">
        <v>121</v>
      </c>
    </row>
    <row r="296" spans="1:65" s="2" customFormat="1" ht="16.5" customHeight="1">
      <c r="A296" s="33"/>
      <c r="B296" s="144"/>
      <c r="C296" s="145" t="s">
        <v>417</v>
      </c>
      <c r="D296" s="145" t="s">
        <v>124</v>
      </c>
      <c r="E296" s="146" t="s">
        <v>819</v>
      </c>
      <c r="F296" s="147" t="s">
        <v>820</v>
      </c>
      <c r="G296" s="148" t="s">
        <v>127</v>
      </c>
      <c r="H296" s="149">
        <v>10</v>
      </c>
      <c r="I296" s="150"/>
      <c r="J296" s="151">
        <f>ROUND(I296*H296,2)</f>
        <v>0</v>
      </c>
      <c r="K296" s="147" t="s">
        <v>1</v>
      </c>
      <c r="L296" s="34"/>
      <c r="M296" s="152" t="s">
        <v>1</v>
      </c>
      <c r="N296" s="153" t="s">
        <v>38</v>
      </c>
      <c r="O296" s="59"/>
      <c r="P296" s="154">
        <f>O296*H296</f>
        <v>0</v>
      </c>
      <c r="Q296" s="154">
        <v>2.5000000000000001E-2</v>
      </c>
      <c r="R296" s="154">
        <f>Q296*H296</f>
        <v>0.25</v>
      </c>
      <c r="S296" s="154">
        <v>0</v>
      </c>
      <c r="T296" s="155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56" t="s">
        <v>128</v>
      </c>
      <c r="AT296" s="156" t="s">
        <v>124</v>
      </c>
      <c r="AU296" s="156" t="s">
        <v>82</v>
      </c>
      <c r="AY296" s="18" t="s">
        <v>121</v>
      </c>
      <c r="BE296" s="157">
        <f>IF(N296="základní",J296,0)</f>
        <v>0</v>
      </c>
      <c r="BF296" s="157">
        <f>IF(N296="snížená",J296,0)</f>
        <v>0</v>
      </c>
      <c r="BG296" s="157">
        <f>IF(N296="zákl. přenesená",J296,0)</f>
        <v>0</v>
      </c>
      <c r="BH296" s="157">
        <f>IF(N296="sníž. přenesená",J296,0)</f>
        <v>0</v>
      </c>
      <c r="BI296" s="157">
        <f>IF(N296="nulová",J296,0)</f>
        <v>0</v>
      </c>
      <c r="BJ296" s="18" t="s">
        <v>30</v>
      </c>
      <c r="BK296" s="157">
        <f>ROUND(I296*H296,2)</f>
        <v>0</v>
      </c>
      <c r="BL296" s="18" t="s">
        <v>128</v>
      </c>
      <c r="BM296" s="156" t="s">
        <v>821</v>
      </c>
    </row>
    <row r="297" spans="1:65" s="13" customFormat="1" ht="11.25">
      <c r="B297" s="158"/>
      <c r="D297" s="159" t="s">
        <v>130</v>
      </c>
      <c r="E297" s="160" t="s">
        <v>1</v>
      </c>
      <c r="F297" s="161" t="s">
        <v>165</v>
      </c>
      <c r="H297" s="162">
        <v>10</v>
      </c>
      <c r="I297" s="163"/>
      <c r="L297" s="158"/>
      <c r="M297" s="164"/>
      <c r="N297" s="165"/>
      <c r="O297" s="165"/>
      <c r="P297" s="165"/>
      <c r="Q297" s="165"/>
      <c r="R297" s="165"/>
      <c r="S297" s="165"/>
      <c r="T297" s="166"/>
      <c r="AT297" s="160" t="s">
        <v>130</v>
      </c>
      <c r="AU297" s="160" t="s">
        <v>82</v>
      </c>
      <c r="AV297" s="13" t="s">
        <v>82</v>
      </c>
      <c r="AW297" s="13" t="s">
        <v>29</v>
      </c>
      <c r="AX297" s="13" t="s">
        <v>30</v>
      </c>
      <c r="AY297" s="160" t="s">
        <v>121</v>
      </c>
    </row>
    <row r="298" spans="1:65" s="2" customFormat="1" ht="16.5" customHeight="1">
      <c r="A298" s="33"/>
      <c r="B298" s="144"/>
      <c r="C298" s="145" t="s">
        <v>423</v>
      </c>
      <c r="D298" s="145" t="s">
        <v>124</v>
      </c>
      <c r="E298" s="146" t="s">
        <v>822</v>
      </c>
      <c r="F298" s="147" t="s">
        <v>823</v>
      </c>
      <c r="G298" s="148" t="s">
        <v>127</v>
      </c>
      <c r="H298" s="149">
        <v>5</v>
      </c>
      <c r="I298" s="150"/>
      <c r="J298" s="151">
        <f>ROUND(I298*H298,2)</f>
        <v>0</v>
      </c>
      <c r="K298" s="147" t="s">
        <v>1</v>
      </c>
      <c r="L298" s="34"/>
      <c r="M298" s="152" t="s">
        <v>1</v>
      </c>
      <c r="N298" s="153" t="s">
        <v>38</v>
      </c>
      <c r="O298" s="59"/>
      <c r="P298" s="154">
        <f>O298*H298</f>
        <v>0</v>
      </c>
      <c r="Q298" s="154">
        <v>0</v>
      </c>
      <c r="R298" s="154">
        <f>Q298*H298</f>
        <v>0</v>
      </c>
      <c r="S298" s="154">
        <v>0</v>
      </c>
      <c r="T298" s="155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56" t="s">
        <v>128</v>
      </c>
      <c r="AT298" s="156" t="s">
        <v>124</v>
      </c>
      <c r="AU298" s="156" t="s">
        <v>82</v>
      </c>
      <c r="AY298" s="18" t="s">
        <v>121</v>
      </c>
      <c r="BE298" s="157">
        <f>IF(N298="základní",J298,0)</f>
        <v>0</v>
      </c>
      <c r="BF298" s="157">
        <f>IF(N298="snížená",J298,0)</f>
        <v>0</v>
      </c>
      <c r="BG298" s="157">
        <f>IF(N298="zákl. přenesená",J298,0)</f>
        <v>0</v>
      </c>
      <c r="BH298" s="157">
        <f>IF(N298="sníž. přenesená",J298,0)</f>
        <v>0</v>
      </c>
      <c r="BI298" s="157">
        <f>IF(N298="nulová",J298,0)</f>
        <v>0</v>
      </c>
      <c r="BJ298" s="18" t="s">
        <v>30</v>
      </c>
      <c r="BK298" s="157">
        <f>ROUND(I298*H298,2)</f>
        <v>0</v>
      </c>
      <c r="BL298" s="18" t="s">
        <v>128</v>
      </c>
      <c r="BM298" s="156" t="s">
        <v>824</v>
      </c>
    </row>
    <row r="299" spans="1:65" s="13" customFormat="1" ht="11.25">
      <c r="B299" s="158"/>
      <c r="D299" s="159" t="s">
        <v>130</v>
      </c>
      <c r="E299" s="160" t="s">
        <v>1</v>
      </c>
      <c r="F299" s="161" t="s">
        <v>146</v>
      </c>
      <c r="H299" s="162">
        <v>5</v>
      </c>
      <c r="I299" s="163"/>
      <c r="L299" s="158"/>
      <c r="M299" s="164"/>
      <c r="N299" s="165"/>
      <c r="O299" s="165"/>
      <c r="P299" s="165"/>
      <c r="Q299" s="165"/>
      <c r="R299" s="165"/>
      <c r="S299" s="165"/>
      <c r="T299" s="166"/>
      <c r="AT299" s="160" t="s">
        <v>130</v>
      </c>
      <c r="AU299" s="160" t="s">
        <v>82</v>
      </c>
      <c r="AV299" s="13" t="s">
        <v>82</v>
      </c>
      <c r="AW299" s="13" t="s">
        <v>29</v>
      </c>
      <c r="AX299" s="13" t="s">
        <v>30</v>
      </c>
      <c r="AY299" s="160" t="s">
        <v>121</v>
      </c>
    </row>
    <row r="300" spans="1:65" s="12" customFormat="1" ht="22.9" customHeight="1">
      <c r="B300" s="131"/>
      <c r="D300" s="132" t="s">
        <v>72</v>
      </c>
      <c r="E300" s="142" t="s">
        <v>146</v>
      </c>
      <c r="F300" s="142" t="s">
        <v>444</v>
      </c>
      <c r="I300" s="134"/>
      <c r="J300" s="143">
        <f>BK300</f>
        <v>0</v>
      </c>
      <c r="L300" s="131"/>
      <c r="M300" s="136"/>
      <c r="N300" s="137"/>
      <c r="O300" s="137"/>
      <c r="P300" s="138">
        <f>SUM(P301:P311)</f>
        <v>0</v>
      </c>
      <c r="Q300" s="137"/>
      <c r="R300" s="138">
        <f>SUM(R301:R311)</f>
        <v>273.104784</v>
      </c>
      <c r="S300" s="137"/>
      <c r="T300" s="139">
        <f>SUM(T301:T311)</f>
        <v>0</v>
      </c>
      <c r="AR300" s="132" t="s">
        <v>30</v>
      </c>
      <c r="AT300" s="140" t="s">
        <v>72</v>
      </c>
      <c r="AU300" s="140" t="s">
        <v>30</v>
      </c>
      <c r="AY300" s="132" t="s">
        <v>121</v>
      </c>
      <c r="BK300" s="141">
        <f>SUM(BK301:BK311)</f>
        <v>0</v>
      </c>
    </row>
    <row r="301" spans="1:65" s="2" customFormat="1" ht="16.5" customHeight="1">
      <c r="A301" s="33"/>
      <c r="B301" s="144"/>
      <c r="C301" s="145" t="s">
        <v>432</v>
      </c>
      <c r="D301" s="145" t="s">
        <v>124</v>
      </c>
      <c r="E301" s="146" t="s">
        <v>446</v>
      </c>
      <c r="F301" s="147" t="s">
        <v>447</v>
      </c>
      <c r="G301" s="148" t="s">
        <v>219</v>
      </c>
      <c r="H301" s="149">
        <v>632.18700000000001</v>
      </c>
      <c r="I301" s="150"/>
      <c r="J301" s="151">
        <f>ROUND(I301*H301,2)</f>
        <v>0</v>
      </c>
      <c r="K301" s="147" t="s">
        <v>1</v>
      </c>
      <c r="L301" s="34"/>
      <c r="M301" s="152" t="s">
        <v>1</v>
      </c>
      <c r="N301" s="153" t="s">
        <v>38</v>
      </c>
      <c r="O301" s="59"/>
      <c r="P301" s="154">
        <f>O301*H301</f>
        <v>0</v>
      </c>
      <c r="Q301" s="154">
        <v>0.432</v>
      </c>
      <c r="R301" s="154">
        <f>Q301*H301</f>
        <v>273.104784</v>
      </c>
      <c r="S301" s="154">
        <v>0</v>
      </c>
      <c r="T301" s="155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6" t="s">
        <v>128</v>
      </c>
      <c r="AT301" s="156" t="s">
        <v>124</v>
      </c>
      <c r="AU301" s="156" t="s">
        <v>82</v>
      </c>
      <c r="AY301" s="18" t="s">
        <v>121</v>
      </c>
      <c r="BE301" s="157">
        <f>IF(N301="základní",J301,0)</f>
        <v>0</v>
      </c>
      <c r="BF301" s="157">
        <f>IF(N301="snížená",J301,0)</f>
        <v>0</v>
      </c>
      <c r="BG301" s="157">
        <f>IF(N301="zákl. přenesená",J301,0)</f>
        <v>0</v>
      </c>
      <c r="BH301" s="157">
        <f>IF(N301="sníž. přenesená",J301,0)</f>
        <v>0</v>
      </c>
      <c r="BI301" s="157">
        <f>IF(N301="nulová",J301,0)</f>
        <v>0</v>
      </c>
      <c r="BJ301" s="18" t="s">
        <v>30</v>
      </c>
      <c r="BK301" s="157">
        <f>ROUND(I301*H301,2)</f>
        <v>0</v>
      </c>
      <c r="BL301" s="18" t="s">
        <v>128</v>
      </c>
      <c r="BM301" s="156" t="s">
        <v>825</v>
      </c>
    </row>
    <row r="302" spans="1:65" s="13" customFormat="1" ht="11.25">
      <c r="B302" s="158"/>
      <c r="D302" s="159" t="s">
        <v>130</v>
      </c>
      <c r="E302" s="160" t="s">
        <v>1</v>
      </c>
      <c r="F302" s="161" t="s">
        <v>707</v>
      </c>
      <c r="H302" s="162">
        <v>36.85</v>
      </c>
      <c r="I302" s="163"/>
      <c r="L302" s="158"/>
      <c r="M302" s="164"/>
      <c r="N302" s="165"/>
      <c r="O302" s="165"/>
      <c r="P302" s="165"/>
      <c r="Q302" s="165"/>
      <c r="R302" s="165"/>
      <c r="S302" s="165"/>
      <c r="T302" s="166"/>
      <c r="AT302" s="160" t="s">
        <v>130</v>
      </c>
      <c r="AU302" s="160" t="s">
        <v>82</v>
      </c>
      <c r="AV302" s="13" t="s">
        <v>82</v>
      </c>
      <c r="AW302" s="13" t="s">
        <v>29</v>
      </c>
      <c r="AX302" s="13" t="s">
        <v>73</v>
      </c>
      <c r="AY302" s="160" t="s">
        <v>121</v>
      </c>
    </row>
    <row r="303" spans="1:65" s="13" customFormat="1" ht="11.25">
      <c r="B303" s="158"/>
      <c r="D303" s="159" t="s">
        <v>130</v>
      </c>
      <c r="E303" s="160" t="s">
        <v>1</v>
      </c>
      <c r="F303" s="161" t="s">
        <v>826</v>
      </c>
      <c r="H303" s="162">
        <v>23.65</v>
      </c>
      <c r="I303" s="163"/>
      <c r="L303" s="158"/>
      <c r="M303" s="164"/>
      <c r="N303" s="165"/>
      <c r="O303" s="165"/>
      <c r="P303" s="165"/>
      <c r="Q303" s="165"/>
      <c r="R303" s="165"/>
      <c r="S303" s="165"/>
      <c r="T303" s="166"/>
      <c r="AT303" s="160" t="s">
        <v>130</v>
      </c>
      <c r="AU303" s="160" t="s">
        <v>82</v>
      </c>
      <c r="AV303" s="13" t="s">
        <v>82</v>
      </c>
      <c r="AW303" s="13" t="s">
        <v>29</v>
      </c>
      <c r="AX303" s="13" t="s">
        <v>73</v>
      </c>
      <c r="AY303" s="160" t="s">
        <v>121</v>
      </c>
    </row>
    <row r="304" spans="1:65" s="13" customFormat="1" ht="11.25">
      <c r="B304" s="158"/>
      <c r="D304" s="159" t="s">
        <v>130</v>
      </c>
      <c r="E304" s="160" t="s">
        <v>1</v>
      </c>
      <c r="F304" s="161" t="s">
        <v>451</v>
      </c>
      <c r="H304" s="162">
        <v>132</v>
      </c>
      <c r="I304" s="163"/>
      <c r="L304" s="158"/>
      <c r="M304" s="164"/>
      <c r="N304" s="165"/>
      <c r="O304" s="165"/>
      <c r="P304" s="165"/>
      <c r="Q304" s="165"/>
      <c r="R304" s="165"/>
      <c r="S304" s="165"/>
      <c r="T304" s="166"/>
      <c r="AT304" s="160" t="s">
        <v>130</v>
      </c>
      <c r="AU304" s="160" t="s">
        <v>82</v>
      </c>
      <c r="AV304" s="13" t="s">
        <v>82</v>
      </c>
      <c r="AW304" s="13" t="s">
        <v>29</v>
      </c>
      <c r="AX304" s="13" t="s">
        <v>73</v>
      </c>
      <c r="AY304" s="160" t="s">
        <v>121</v>
      </c>
    </row>
    <row r="305" spans="1:65" s="13" customFormat="1" ht="11.25">
      <c r="B305" s="158"/>
      <c r="D305" s="159" t="s">
        <v>130</v>
      </c>
      <c r="E305" s="160" t="s">
        <v>1</v>
      </c>
      <c r="F305" s="161" t="s">
        <v>827</v>
      </c>
      <c r="H305" s="162">
        <v>6.8860000000000001</v>
      </c>
      <c r="I305" s="163"/>
      <c r="L305" s="158"/>
      <c r="M305" s="164"/>
      <c r="N305" s="165"/>
      <c r="O305" s="165"/>
      <c r="P305" s="165"/>
      <c r="Q305" s="165"/>
      <c r="R305" s="165"/>
      <c r="S305" s="165"/>
      <c r="T305" s="166"/>
      <c r="AT305" s="160" t="s">
        <v>130</v>
      </c>
      <c r="AU305" s="160" t="s">
        <v>82</v>
      </c>
      <c r="AV305" s="13" t="s">
        <v>82</v>
      </c>
      <c r="AW305" s="13" t="s">
        <v>29</v>
      </c>
      <c r="AX305" s="13" t="s">
        <v>73</v>
      </c>
      <c r="AY305" s="160" t="s">
        <v>121</v>
      </c>
    </row>
    <row r="306" spans="1:65" s="13" customFormat="1" ht="11.25">
      <c r="B306" s="158"/>
      <c r="D306" s="159" t="s">
        <v>130</v>
      </c>
      <c r="E306" s="160" t="s">
        <v>1</v>
      </c>
      <c r="F306" s="161" t="s">
        <v>828</v>
      </c>
      <c r="H306" s="162">
        <v>10.625999999999999</v>
      </c>
      <c r="I306" s="163"/>
      <c r="L306" s="158"/>
      <c r="M306" s="164"/>
      <c r="N306" s="165"/>
      <c r="O306" s="165"/>
      <c r="P306" s="165"/>
      <c r="Q306" s="165"/>
      <c r="R306" s="165"/>
      <c r="S306" s="165"/>
      <c r="T306" s="166"/>
      <c r="AT306" s="160" t="s">
        <v>130</v>
      </c>
      <c r="AU306" s="160" t="s">
        <v>82</v>
      </c>
      <c r="AV306" s="13" t="s">
        <v>82</v>
      </c>
      <c r="AW306" s="13" t="s">
        <v>29</v>
      </c>
      <c r="AX306" s="13" t="s">
        <v>73</v>
      </c>
      <c r="AY306" s="160" t="s">
        <v>121</v>
      </c>
    </row>
    <row r="307" spans="1:65" s="13" customFormat="1" ht="11.25">
      <c r="B307" s="158"/>
      <c r="D307" s="159" t="s">
        <v>130</v>
      </c>
      <c r="E307" s="160" t="s">
        <v>1</v>
      </c>
      <c r="F307" s="161" t="s">
        <v>829</v>
      </c>
      <c r="H307" s="162">
        <v>415.8</v>
      </c>
      <c r="I307" s="163"/>
      <c r="L307" s="158"/>
      <c r="M307" s="164"/>
      <c r="N307" s="165"/>
      <c r="O307" s="165"/>
      <c r="P307" s="165"/>
      <c r="Q307" s="165"/>
      <c r="R307" s="165"/>
      <c r="S307" s="165"/>
      <c r="T307" s="166"/>
      <c r="AT307" s="160" t="s">
        <v>130</v>
      </c>
      <c r="AU307" s="160" t="s">
        <v>82</v>
      </c>
      <c r="AV307" s="13" t="s">
        <v>82</v>
      </c>
      <c r="AW307" s="13" t="s">
        <v>29</v>
      </c>
      <c r="AX307" s="13" t="s">
        <v>73</v>
      </c>
      <c r="AY307" s="160" t="s">
        <v>121</v>
      </c>
    </row>
    <row r="308" spans="1:65" s="13" customFormat="1" ht="11.25">
      <c r="B308" s="158"/>
      <c r="D308" s="159" t="s">
        <v>130</v>
      </c>
      <c r="E308" s="160" t="s">
        <v>1</v>
      </c>
      <c r="F308" s="161" t="s">
        <v>449</v>
      </c>
      <c r="H308" s="162">
        <v>6.375</v>
      </c>
      <c r="I308" s="163"/>
      <c r="L308" s="158"/>
      <c r="M308" s="164"/>
      <c r="N308" s="165"/>
      <c r="O308" s="165"/>
      <c r="P308" s="165"/>
      <c r="Q308" s="165"/>
      <c r="R308" s="165"/>
      <c r="S308" s="165"/>
      <c r="T308" s="166"/>
      <c r="AT308" s="160" t="s">
        <v>130</v>
      </c>
      <c r="AU308" s="160" t="s">
        <v>82</v>
      </c>
      <c r="AV308" s="13" t="s">
        <v>82</v>
      </c>
      <c r="AW308" s="13" t="s">
        <v>29</v>
      </c>
      <c r="AX308" s="13" t="s">
        <v>73</v>
      </c>
      <c r="AY308" s="160" t="s">
        <v>121</v>
      </c>
    </row>
    <row r="309" spans="1:65" s="14" customFormat="1" ht="11.25">
      <c r="B309" s="167"/>
      <c r="D309" s="159" t="s">
        <v>130</v>
      </c>
      <c r="E309" s="168" t="s">
        <v>1</v>
      </c>
      <c r="F309" s="169" t="s">
        <v>132</v>
      </c>
      <c r="H309" s="170">
        <v>632.18700000000001</v>
      </c>
      <c r="I309" s="171"/>
      <c r="L309" s="167"/>
      <c r="M309" s="172"/>
      <c r="N309" s="173"/>
      <c r="O309" s="173"/>
      <c r="P309" s="173"/>
      <c r="Q309" s="173"/>
      <c r="R309" s="173"/>
      <c r="S309" s="173"/>
      <c r="T309" s="174"/>
      <c r="AT309" s="168" t="s">
        <v>130</v>
      </c>
      <c r="AU309" s="168" t="s">
        <v>82</v>
      </c>
      <c r="AV309" s="14" t="s">
        <v>128</v>
      </c>
      <c r="AW309" s="14" t="s">
        <v>29</v>
      </c>
      <c r="AX309" s="14" t="s">
        <v>30</v>
      </c>
      <c r="AY309" s="168" t="s">
        <v>121</v>
      </c>
    </row>
    <row r="310" spans="1:65" s="2" customFormat="1" ht="21.75" customHeight="1">
      <c r="A310" s="33"/>
      <c r="B310" s="144"/>
      <c r="C310" s="145" t="s">
        <v>437</v>
      </c>
      <c r="D310" s="145" t="s">
        <v>124</v>
      </c>
      <c r="E310" s="146" t="s">
        <v>455</v>
      </c>
      <c r="F310" s="147" t="s">
        <v>456</v>
      </c>
      <c r="G310" s="148" t="s">
        <v>209</v>
      </c>
      <c r="H310" s="149">
        <v>273.10500000000002</v>
      </c>
      <c r="I310" s="150"/>
      <c r="J310" s="151">
        <f>ROUND(I310*H310,2)</f>
        <v>0</v>
      </c>
      <c r="K310" s="147" t="s">
        <v>135</v>
      </c>
      <c r="L310" s="34"/>
      <c r="M310" s="152" t="s">
        <v>1</v>
      </c>
      <c r="N310" s="153" t="s">
        <v>38</v>
      </c>
      <c r="O310" s="59"/>
      <c r="P310" s="154">
        <f>O310*H310</f>
        <v>0</v>
      </c>
      <c r="Q310" s="154">
        <v>0</v>
      </c>
      <c r="R310" s="154">
        <f>Q310*H310</f>
        <v>0</v>
      </c>
      <c r="S310" s="154">
        <v>0</v>
      </c>
      <c r="T310" s="155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56" t="s">
        <v>128</v>
      </c>
      <c r="AT310" s="156" t="s">
        <v>124</v>
      </c>
      <c r="AU310" s="156" t="s">
        <v>82</v>
      </c>
      <c r="AY310" s="18" t="s">
        <v>121</v>
      </c>
      <c r="BE310" s="157">
        <f>IF(N310="základní",J310,0)</f>
        <v>0</v>
      </c>
      <c r="BF310" s="157">
        <f>IF(N310="snížená",J310,0)</f>
        <v>0</v>
      </c>
      <c r="BG310" s="157">
        <f>IF(N310="zákl. přenesená",J310,0)</f>
        <v>0</v>
      </c>
      <c r="BH310" s="157">
        <f>IF(N310="sníž. přenesená",J310,0)</f>
        <v>0</v>
      </c>
      <c r="BI310" s="157">
        <f>IF(N310="nulová",J310,0)</f>
        <v>0</v>
      </c>
      <c r="BJ310" s="18" t="s">
        <v>30</v>
      </c>
      <c r="BK310" s="157">
        <f>ROUND(I310*H310,2)</f>
        <v>0</v>
      </c>
      <c r="BL310" s="18" t="s">
        <v>128</v>
      </c>
      <c r="BM310" s="156" t="s">
        <v>830</v>
      </c>
    </row>
    <row r="311" spans="1:65" s="13" customFormat="1" ht="11.25">
      <c r="B311" s="158"/>
      <c r="D311" s="159" t="s">
        <v>130</v>
      </c>
      <c r="E311" s="160" t="s">
        <v>1</v>
      </c>
      <c r="F311" s="161" t="s">
        <v>831</v>
      </c>
      <c r="H311" s="162">
        <v>273.10500000000002</v>
      </c>
      <c r="I311" s="163"/>
      <c r="L311" s="158"/>
      <c r="M311" s="164"/>
      <c r="N311" s="165"/>
      <c r="O311" s="165"/>
      <c r="P311" s="165"/>
      <c r="Q311" s="165"/>
      <c r="R311" s="165"/>
      <c r="S311" s="165"/>
      <c r="T311" s="166"/>
      <c r="AT311" s="160" t="s">
        <v>130</v>
      </c>
      <c r="AU311" s="160" t="s">
        <v>82</v>
      </c>
      <c r="AV311" s="13" t="s">
        <v>82</v>
      </c>
      <c r="AW311" s="13" t="s">
        <v>29</v>
      </c>
      <c r="AX311" s="13" t="s">
        <v>30</v>
      </c>
      <c r="AY311" s="160" t="s">
        <v>121</v>
      </c>
    </row>
    <row r="312" spans="1:65" s="12" customFormat="1" ht="22.9" customHeight="1">
      <c r="B312" s="131"/>
      <c r="D312" s="132" t="s">
        <v>72</v>
      </c>
      <c r="E312" s="142" t="s">
        <v>122</v>
      </c>
      <c r="F312" s="142" t="s">
        <v>123</v>
      </c>
      <c r="I312" s="134"/>
      <c r="J312" s="143">
        <f>BK312</f>
        <v>0</v>
      </c>
      <c r="L312" s="131"/>
      <c r="M312" s="136"/>
      <c r="N312" s="137"/>
      <c r="O312" s="137"/>
      <c r="P312" s="138">
        <f>SUM(P313:P684)</f>
        <v>0</v>
      </c>
      <c r="Q312" s="137"/>
      <c r="R312" s="138">
        <f>SUM(R313:R684)</f>
        <v>26.741702700000001</v>
      </c>
      <c r="S312" s="137"/>
      <c r="T312" s="139">
        <f>SUM(T313:T684)</f>
        <v>0</v>
      </c>
      <c r="AR312" s="132" t="s">
        <v>30</v>
      </c>
      <c r="AT312" s="140" t="s">
        <v>72</v>
      </c>
      <c r="AU312" s="140" t="s">
        <v>30</v>
      </c>
      <c r="AY312" s="132" t="s">
        <v>121</v>
      </c>
      <c r="BK312" s="141">
        <f>SUM(BK313:BK684)</f>
        <v>0</v>
      </c>
    </row>
    <row r="313" spans="1:65" s="2" customFormat="1" ht="16.5" customHeight="1">
      <c r="A313" s="33"/>
      <c r="B313" s="144"/>
      <c r="C313" s="145" t="s">
        <v>440</v>
      </c>
      <c r="D313" s="145" t="s">
        <v>124</v>
      </c>
      <c r="E313" s="146" t="s">
        <v>460</v>
      </c>
      <c r="F313" s="147" t="s">
        <v>461</v>
      </c>
      <c r="G313" s="148" t="s">
        <v>232</v>
      </c>
      <c r="H313" s="149">
        <v>584</v>
      </c>
      <c r="I313" s="150"/>
      <c r="J313" s="151">
        <f>ROUND(I313*H313,2)</f>
        <v>0</v>
      </c>
      <c r="K313" s="147" t="s">
        <v>135</v>
      </c>
      <c r="L313" s="34"/>
      <c r="M313" s="152" t="s">
        <v>1</v>
      </c>
      <c r="N313" s="153" t="s">
        <v>38</v>
      </c>
      <c r="O313" s="59"/>
      <c r="P313" s="154">
        <f>O313*H313</f>
        <v>0</v>
      </c>
      <c r="Q313" s="154">
        <v>0</v>
      </c>
      <c r="R313" s="154">
        <f>Q313*H313</f>
        <v>0</v>
      </c>
      <c r="S313" s="154">
        <v>0</v>
      </c>
      <c r="T313" s="155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6" t="s">
        <v>128</v>
      </c>
      <c r="AT313" s="156" t="s">
        <v>124</v>
      </c>
      <c r="AU313" s="156" t="s">
        <v>82</v>
      </c>
      <c r="AY313" s="18" t="s">
        <v>121</v>
      </c>
      <c r="BE313" s="157">
        <f>IF(N313="základní",J313,0)</f>
        <v>0</v>
      </c>
      <c r="BF313" s="157">
        <f>IF(N313="snížená",J313,0)</f>
        <v>0</v>
      </c>
      <c r="BG313" s="157">
        <f>IF(N313="zákl. přenesená",J313,0)</f>
        <v>0</v>
      </c>
      <c r="BH313" s="157">
        <f>IF(N313="sníž. přenesená",J313,0)</f>
        <v>0</v>
      </c>
      <c r="BI313" s="157">
        <f>IF(N313="nulová",J313,0)</f>
        <v>0</v>
      </c>
      <c r="BJ313" s="18" t="s">
        <v>30</v>
      </c>
      <c r="BK313" s="157">
        <f>ROUND(I313*H313,2)</f>
        <v>0</v>
      </c>
      <c r="BL313" s="18" t="s">
        <v>128</v>
      </c>
      <c r="BM313" s="156" t="s">
        <v>832</v>
      </c>
    </row>
    <row r="314" spans="1:65" s="15" customFormat="1" ht="11.25">
      <c r="B314" s="190"/>
      <c r="D314" s="159" t="s">
        <v>130</v>
      </c>
      <c r="E314" s="191" t="s">
        <v>1</v>
      </c>
      <c r="F314" s="192" t="s">
        <v>706</v>
      </c>
      <c r="H314" s="191" t="s">
        <v>1</v>
      </c>
      <c r="I314" s="193"/>
      <c r="L314" s="190"/>
      <c r="M314" s="194"/>
      <c r="N314" s="195"/>
      <c r="O314" s="195"/>
      <c r="P314" s="195"/>
      <c r="Q314" s="195"/>
      <c r="R314" s="195"/>
      <c r="S314" s="195"/>
      <c r="T314" s="196"/>
      <c r="AT314" s="191" t="s">
        <v>130</v>
      </c>
      <c r="AU314" s="191" t="s">
        <v>82</v>
      </c>
      <c r="AV314" s="15" t="s">
        <v>30</v>
      </c>
      <c r="AW314" s="15" t="s">
        <v>29</v>
      </c>
      <c r="AX314" s="15" t="s">
        <v>73</v>
      </c>
      <c r="AY314" s="191" t="s">
        <v>121</v>
      </c>
    </row>
    <row r="315" spans="1:65" s="13" customFormat="1" ht="11.25">
      <c r="B315" s="158"/>
      <c r="D315" s="159" t="s">
        <v>130</v>
      </c>
      <c r="E315" s="160" t="s">
        <v>1</v>
      </c>
      <c r="F315" s="161" t="s">
        <v>833</v>
      </c>
      <c r="H315" s="162">
        <v>197.5</v>
      </c>
      <c r="I315" s="163"/>
      <c r="L315" s="158"/>
      <c r="M315" s="164"/>
      <c r="N315" s="165"/>
      <c r="O315" s="165"/>
      <c r="P315" s="165"/>
      <c r="Q315" s="165"/>
      <c r="R315" s="165"/>
      <c r="S315" s="165"/>
      <c r="T315" s="166"/>
      <c r="AT315" s="160" t="s">
        <v>130</v>
      </c>
      <c r="AU315" s="160" t="s">
        <v>82</v>
      </c>
      <c r="AV315" s="13" t="s">
        <v>82</v>
      </c>
      <c r="AW315" s="13" t="s">
        <v>29</v>
      </c>
      <c r="AX315" s="13" t="s">
        <v>73</v>
      </c>
      <c r="AY315" s="160" t="s">
        <v>121</v>
      </c>
    </row>
    <row r="316" spans="1:65" s="15" customFormat="1" ht="11.25">
      <c r="B316" s="190"/>
      <c r="D316" s="159" t="s">
        <v>130</v>
      </c>
      <c r="E316" s="191" t="s">
        <v>1</v>
      </c>
      <c r="F316" s="192" t="s">
        <v>710</v>
      </c>
      <c r="H316" s="191" t="s">
        <v>1</v>
      </c>
      <c r="I316" s="193"/>
      <c r="L316" s="190"/>
      <c r="M316" s="194"/>
      <c r="N316" s="195"/>
      <c r="O316" s="195"/>
      <c r="P316" s="195"/>
      <c r="Q316" s="195"/>
      <c r="R316" s="195"/>
      <c r="S316" s="195"/>
      <c r="T316" s="196"/>
      <c r="AT316" s="191" t="s">
        <v>130</v>
      </c>
      <c r="AU316" s="191" t="s">
        <v>82</v>
      </c>
      <c r="AV316" s="15" t="s">
        <v>30</v>
      </c>
      <c r="AW316" s="15" t="s">
        <v>29</v>
      </c>
      <c r="AX316" s="15" t="s">
        <v>73</v>
      </c>
      <c r="AY316" s="191" t="s">
        <v>121</v>
      </c>
    </row>
    <row r="317" spans="1:65" s="13" customFormat="1" ht="11.25">
      <c r="B317" s="158"/>
      <c r="D317" s="159" t="s">
        <v>130</v>
      </c>
      <c r="E317" s="160" t="s">
        <v>1</v>
      </c>
      <c r="F317" s="161" t="s">
        <v>834</v>
      </c>
      <c r="H317" s="162">
        <v>386.5</v>
      </c>
      <c r="I317" s="163"/>
      <c r="L317" s="158"/>
      <c r="M317" s="164"/>
      <c r="N317" s="165"/>
      <c r="O317" s="165"/>
      <c r="P317" s="165"/>
      <c r="Q317" s="165"/>
      <c r="R317" s="165"/>
      <c r="S317" s="165"/>
      <c r="T317" s="166"/>
      <c r="AT317" s="160" t="s">
        <v>130</v>
      </c>
      <c r="AU317" s="160" t="s">
        <v>82</v>
      </c>
      <c r="AV317" s="13" t="s">
        <v>82</v>
      </c>
      <c r="AW317" s="13" t="s">
        <v>29</v>
      </c>
      <c r="AX317" s="13" t="s">
        <v>73</v>
      </c>
      <c r="AY317" s="160" t="s">
        <v>121</v>
      </c>
    </row>
    <row r="318" spans="1:65" s="14" customFormat="1" ht="11.25">
      <c r="B318" s="167"/>
      <c r="D318" s="159" t="s">
        <v>130</v>
      </c>
      <c r="E318" s="168" t="s">
        <v>1</v>
      </c>
      <c r="F318" s="169" t="s">
        <v>132</v>
      </c>
      <c r="H318" s="170">
        <v>584</v>
      </c>
      <c r="I318" s="171"/>
      <c r="L318" s="167"/>
      <c r="M318" s="172"/>
      <c r="N318" s="173"/>
      <c r="O318" s="173"/>
      <c r="P318" s="173"/>
      <c r="Q318" s="173"/>
      <c r="R318" s="173"/>
      <c r="S318" s="173"/>
      <c r="T318" s="174"/>
      <c r="AT318" s="168" t="s">
        <v>130</v>
      </c>
      <c r="AU318" s="168" t="s">
        <v>82</v>
      </c>
      <c r="AV318" s="14" t="s">
        <v>128</v>
      </c>
      <c r="AW318" s="14" t="s">
        <v>29</v>
      </c>
      <c r="AX318" s="14" t="s">
        <v>30</v>
      </c>
      <c r="AY318" s="168" t="s">
        <v>121</v>
      </c>
    </row>
    <row r="319" spans="1:65" s="2" customFormat="1" ht="16.5" customHeight="1">
      <c r="A319" s="33"/>
      <c r="B319" s="144"/>
      <c r="C319" s="175" t="s">
        <v>445</v>
      </c>
      <c r="D319" s="175" t="s">
        <v>141</v>
      </c>
      <c r="E319" s="176" t="s">
        <v>465</v>
      </c>
      <c r="F319" s="177" t="s">
        <v>466</v>
      </c>
      <c r="G319" s="178" t="s">
        <v>232</v>
      </c>
      <c r="H319" s="179">
        <v>317.64499999999998</v>
      </c>
      <c r="I319" s="180"/>
      <c r="J319" s="181">
        <f>ROUND(I319*H319,2)</f>
        <v>0</v>
      </c>
      <c r="K319" s="177" t="s">
        <v>1</v>
      </c>
      <c r="L319" s="182"/>
      <c r="M319" s="183" t="s">
        <v>1</v>
      </c>
      <c r="N319" s="184" t="s">
        <v>38</v>
      </c>
      <c r="O319" s="59"/>
      <c r="P319" s="154">
        <f>O319*H319</f>
        <v>0</v>
      </c>
      <c r="Q319" s="154">
        <v>3.3869999999999997E-2</v>
      </c>
      <c r="R319" s="154">
        <f>Q319*H319</f>
        <v>10.758636149999999</v>
      </c>
      <c r="S319" s="154">
        <v>0</v>
      </c>
      <c r="T319" s="155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56" t="s">
        <v>122</v>
      </c>
      <c r="AT319" s="156" t="s">
        <v>141</v>
      </c>
      <c r="AU319" s="156" t="s">
        <v>82</v>
      </c>
      <c r="AY319" s="18" t="s">
        <v>121</v>
      </c>
      <c r="BE319" s="157">
        <f>IF(N319="základní",J319,0)</f>
        <v>0</v>
      </c>
      <c r="BF319" s="157">
        <f>IF(N319="snížená",J319,0)</f>
        <v>0</v>
      </c>
      <c r="BG319" s="157">
        <f>IF(N319="zákl. přenesená",J319,0)</f>
        <v>0</v>
      </c>
      <c r="BH319" s="157">
        <f>IF(N319="sníž. přenesená",J319,0)</f>
        <v>0</v>
      </c>
      <c r="BI319" s="157">
        <f>IF(N319="nulová",J319,0)</f>
        <v>0</v>
      </c>
      <c r="BJ319" s="18" t="s">
        <v>30</v>
      </c>
      <c r="BK319" s="157">
        <f>ROUND(I319*H319,2)</f>
        <v>0</v>
      </c>
      <c r="BL319" s="18" t="s">
        <v>128</v>
      </c>
      <c r="BM319" s="156" t="s">
        <v>835</v>
      </c>
    </row>
    <row r="320" spans="1:65" s="15" customFormat="1" ht="11.25">
      <c r="B320" s="190"/>
      <c r="D320" s="159" t="s">
        <v>130</v>
      </c>
      <c r="E320" s="191" t="s">
        <v>1</v>
      </c>
      <c r="F320" s="192" t="s">
        <v>468</v>
      </c>
      <c r="H320" s="191" t="s">
        <v>1</v>
      </c>
      <c r="I320" s="193"/>
      <c r="L320" s="190"/>
      <c r="M320" s="194"/>
      <c r="N320" s="195"/>
      <c r="O320" s="195"/>
      <c r="P320" s="195"/>
      <c r="Q320" s="195"/>
      <c r="R320" s="195"/>
      <c r="S320" s="195"/>
      <c r="T320" s="196"/>
      <c r="AT320" s="191" t="s">
        <v>130</v>
      </c>
      <c r="AU320" s="191" t="s">
        <v>82</v>
      </c>
      <c r="AV320" s="15" t="s">
        <v>30</v>
      </c>
      <c r="AW320" s="15" t="s">
        <v>29</v>
      </c>
      <c r="AX320" s="15" t="s">
        <v>73</v>
      </c>
      <c r="AY320" s="191" t="s">
        <v>121</v>
      </c>
    </row>
    <row r="321" spans="1:65" s="15" customFormat="1" ht="11.25">
      <c r="B321" s="190"/>
      <c r="D321" s="159" t="s">
        <v>130</v>
      </c>
      <c r="E321" s="191" t="s">
        <v>1</v>
      </c>
      <c r="F321" s="192" t="s">
        <v>469</v>
      </c>
      <c r="H321" s="191" t="s">
        <v>1</v>
      </c>
      <c r="I321" s="193"/>
      <c r="L321" s="190"/>
      <c r="M321" s="194"/>
      <c r="N321" s="195"/>
      <c r="O321" s="195"/>
      <c r="P321" s="195"/>
      <c r="Q321" s="195"/>
      <c r="R321" s="195"/>
      <c r="S321" s="195"/>
      <c r="T321" s="196"/>
      <c r="AT321" s="191" t="s">
        <v>130</v>
      </c>
      <c r="AU321" s="191" t="s">
        <v>82</v>
      </c>
      <c r="AV321" s="15" t="s">
        <v>30</v>
      </c>
      <c r="AW321" s="15" t="s">
        <v>29</v>
      </c>
      <c r="AX321" s="15" t="s">
        <v>73</v>
      </c>
      <c r="AY321" s="191" t="s">
        <v>121</v>
      </c>
    </row>
    <row r="322" spans="1:65" s="15" customFormat="1" ht="11.25">
      <c r="B322" s="190"/>
      <c r="D322" s="159" t="s">
        <v>130</v>
      </c>
      <c r="E322" s="191" t="s">
        <v>1</v>
      </c>
      <c r="F322" s="192" t="s">
        <v>470</v>
      </c>
      <c r="H322" s="191" t="s">
        <v>1</v>
      </c>
      <c r="I322" s="193"/>
      <c r="L322" s="190"/>
      <c r="M322" s="194"/>
      <c r="N322" s="195"/>
      <c r="O322" s="195"/>
      <c r="P322" s="195"/>
      <c r="Q322" s="195"/>
      <c r="R322" s="195"/>
      <c r="S322" s="195"/>
      <c r="T322" s="196"/>
      <c r="AT322" s="191" t="s">
        <v>130</v>
      </c>
      <c r="AU322" s="191" t="s">
        <v>82</v>
      </c>
      <c r="AV322" s="15" t="s">
        <v>30</v>
      </c>
      <c r="AW322" s="15" t="s">
        <v>29</v>
      </c>
      <c r="AX322" s="15" t="s">
        <v>73</v>
      </c>
      <c r="AY322" s="191" t="s">
        <v>121</v>
      </c>
    </row>
    <row r="323" spans="1:65" s="15" customFormat="1" ht="11.25">
      <c r="B323" s="190"/>
      <c r="D323" s="159" t="s">
        <v>130</v>
      </c>
      <c r="E323" s="191" t="s">
        <v>1</v>
      </c>
      <c r="F323" s="192" t="s">
        <v>471</v>
      </c>
      <c r="H323" s="191" t="s">
        <v>1</v>
      </c>
      <c r="I323" s="193"/>
      <c r="L323" s="190"/>
      <c r="M323" s="194"/>
      <c r="N323" s="195"/>
      <c r="O323" s="195"/>
      <c r="P323" s="195"/>
      <c r="Q323" s="195"/>
      <c r="R323" s="195"/>
      <c r="S323" s="195"/>
      <c r="T323" s="196"/>
      <c r="AT323" s="191" t="s">
        <v>130</v>
      </c>
      <c r="AU323" s="191" t="s">
        <v>82</v>
      </c>
      <c r="AV323" s="15" t="s">
        <v>30</v>
      </c>
      <c r="AW323" s="15" t="s">
        <v>29</v>
      </c>
      <c r="AX323" s="15" t="s">
        <v>73</v>
      </c>
      <c r="AY323" s="191" t="s">
        <v>121</v>
      </c>
    </row>
    <row r="324" spans="1:65" s="15" customFormat="1" ht="11.25">
      <c r="B324" s="190"/>
      <c r="D324" s="159" t="s">
        <v>130</v>
      </c>
      <c r="E324" s="191" t="s">
        <v>1</v>
      </c>
      <c r="F324" s="192" t="s">
        <v>472</v>
      </c>
      <c r="H324" s="191" t="s">
        <v>1</v>
      </c>
      <c r="I324" s="193"/>
      <c r="L324" s="190"/>
      <c r="M324" s="194"/>
      <c r="N324" s="195"/>
      <c r="O324" s="195"/>
      <c r="P324" s="195"/>
      <c r="Q324" s="195"/>
      <c r="R324" s="195"/>
      <c r="S324" s="195"/>
      <c r="T324" s="196"/>
      <c r="AT324" s="191" t="s">
        <v>130</v>
      </c>
      <c r="AU324" s="191" t="s">
        <v>82</v>
      </c>
      <c r="AV324" s="15" t="s">
        <v>30</v>
      </c>
      <c r="AW324" s="15" t="s">
        <v>29</v>
      </c>
      <c r="AX324" s="15" t="s">
        <v>73</v>
      </c>
      <c r="AY324" s="191" t="s">
        <v>121</v>
      </c>
    </row>
    <row r="325" spans="1:65" s="15" customFormat="1" ht="11.25">
      <c r="B325" s="190"/>
      <c r="D325" s="159" t="s">
        <v>130</v>
      </c>
      <c r="E325" s="191" t="s">
        <v>1</v>
      </c>
      <c r="F325" s="192" t="s">
        <v>473</v>
      </c>
      <c r="H325" s="191" t="s">
        <v>1</v>
      </c>
      <c r="I325" s="193"/>
      <c r="L325" s="190"/>
      <c r="M325" s="194"/>
      <c r="N325" s="195"/>
      <c r="O325" s="195"/>
      <c r="P325" s="195"/>
      <c r="Q325" s="195"/>
      <c r="R325" s="195"/>
      <c r="S325" s="195"/>
      <c r="T325" s="196"/>
      <c r="AT325" s="191" t="s">
        <v>130</v>
      </c>
      <c r="AU325" s="191" t="s">
        <v>82</v>
      </c>
      <c r="AV325" s="15" t="s">
        <v>30</v>
      </c>
      <c r="AW325" s="15" t="s">
        <v>29</v>
      </c>
      <c r="AX325" s="15" t="s">
        <v>73</v>
      </c>
      <c r="AY325" s="191" t="s">
        <v>121</v>
      </c>
    </row>
    <row r="326" spans="1:65" s="15" customFormat="1" ht="11.25">
      <c r="B326" s="190"/>
      <c r="D326" s="159" t="s">
        <v>130</v>
      </c>
      <c r="E326" s="191" t="s">
        <v>1</v>
      </c>
      <c r="F326" s="192" t="s">
        <v>706</v>
      </c>
      <c r="H326" s="191" t="s">
        <v>1</v>
      </c>
      <c r="I326" s="193"/>
      <c r="L326" s="190"/>
      <c r="M326" s="194"/>
      <c r="N326" s="195"/>
      <c r="O326" s="195"/>
      <c r="P326" s="195"/>
      <c r="Q326" s="195"/>
      <c r="R326" s="195"/>
      <c r="S326" s="195"/>
      <c r="T326" s="196"/>
      <c r="AT326" s="191" t="s">
        <v>130</v>
      </c>
      <c r="AU326" s="191" t="s">
        <v>82</v>
      </c>
      <c r="AV326" s="15" t="s">
        <v>30</v>
      </c>
      <c r="AW326" s="15" t="s">
        <v>29</v>
      </c>
      <c r="AX326" s="15" t="s">
        <v>73</v>
      </c>
      <c r="AY326" s="191" t="s">
        <v>121</v>
      </c>
    </row>
    <row r="327" spans="1:65" s="13" customFormat="1" ht="11.25">
      <c r="B327" s="158"/>
      <c r="D327" s="159" t="s">
        <v>130</v>
      </c>
      <c r="E327" s="160" t="s">
        <v>1</v>
      </c>
      <c r="F327" s="161" t="s">
        <v>836</v>
      </c>
      <c r="H327" s="162">
        <v>33.835000000000001</v>
      </c>
      <c r="I327" s="163"/>
      <c r="L327" s="158"/>
      <c r="M327" s="164"/>
      <c r="N327" s="165"/>
      <c r="O327" s="165"/>
      <c r="P327" s="165"/>
      <c r="Q327" s="165"/>
      <c r="R327" s="165"/>
      <c r="S327" s="165"/>
      <c r="T327" s="166"/>
      <c r="AT327" s="160" t="s">
        <v>130</v>
      </c>
      <c r="AU327" s="160" t="s">
        <v>82</v>
      </c>
      <c r="AV327" s="13" t="s">
        <v>82</v>
      </c>
      <c r="AW327" s="13" t="s">
        <v>29</v>
      </c>
      <c r="AX327" s="13" t="s">
        <v>73</v>
      </c>
      <c r="AY327" s="160" t="s">
        <v>121</v>
      </c>
    </row>
    <row r="328" spans="1:65" s="15" customFormat="1" ht="11.25">
      <c r="B328" s="190"/>
      <c r="D328" s="159" t="s">
        <v>130</v>
      </c>
      <c r="E328" s="191" t="s">
        <v>1</v>
      </c>
      <c r="F328" s="192" t="s">
        <v>710</v>
      </c>
      <c r="H328" s="191" t="s">
        <v>1</v>
      </c>
      <c r="I328" s="193"/>
      <c r="L328" s="190"/>
      <c r="M328" s="194"/>
      <c r="N328" s="195"/>
      <c r="O328" s="195"/>
      <c r="P328" s="195"/>
      <c r="Q328" s="195"/>
      <c r="R328" s="195"/>
      <c r="S328" s="195"/>
      <c r="T328" s="196"/>
      <c r="AT328" s="191" t="s">
        <v>130</v>
      </c>
      <c r="AU328" s="191" t="s">
        <v>82</v>
      </c>
      <c r="AV328" s="15" t="s">
        <v>30</v>
      </c>
      <c r="AW328" s="15" t="s">
        <v>29</v>
      </c>
      <c r="AX328" s="15" t="s">
        <v>73</v>
      </c>
      <c r="AY328" s="191" t="s">
        <v>121</v>
      </c>
    </row>
    <row r="329" spans="1:65" s="13" customFormat="1" ht="11.25">
      <c r="B329" s="158"/>
      <c r="D329" s="159" t="s">
        <v>130</v>
      </c>
      <c r="E329" s="160" t="s">
        <v>1</v>
      </c>
      <c r="F329" s="161" t="s">
        <v>837</v>
      </c>
      <c r="H329" s="162">
        <v>283.81</v>
      </c>
      <c r="I329" s="163"/>
      <c r="L329" s="158"/>
      <c r="M329" s="164"/>
      <c r="N329" s="165"/>
      <c r="O329" s="165"/>
      <c r="P329" s="165"/>
      <c r="Q329" s="165"/>
      <c r="R329" s="165"/>
      <c r="S329" s="165"/>
      <c r="T329" s="166"/>
      <c r="AT329" s="160" t="s">
        <v>130</v>
      </c>
      <c r="AU329" s="160" t="s">
        <v>82</v>
      </c>
      <c r="AV329" s="13" t="s">
        <v>82</v>
      </c>
      <c r="AW329" s="13" t="s">
        <v>29</v>
      </c>
      <c r="AX329" s="13" t="s">
        <v>73</v>
      </c>
      <c r="AY329" s="160" t="s">
        <v>121</v>
      </c>
    </row>
    <row r="330" spans="1:65" s="14" customFormat="1" ht="11.25">
      <c r="B330" s="167"/>
      <c r="D330" s="159" t="s">
        <v>130</v>
      </c>
      <c r="E330" s="168" t="s">
        <v>1</v>
      </c>
      <c r="F330" s="169" t="s">
        <v>132</v>
      </c>
      <c r="H330" s="170">
        <v>317.64499999999998</v>
      </c>
      <c r="I330" s="171"/>
      <c r="L330" s="167"/>
      <c r="M330" s="172"/>
      <c r="N330" s="173"/>
      <c r="O330" s="173"/>
      <c r="P330" s="173"/>
      <c r="Q330" s="173"/>
      <c r="R330" s="173"/>
      <c r="S330" s="173"/>
      <c r="T330" s="174"/>
      <c r="AT330" s="168" t="s">
        <v>130</v>
      </c>
      <c r="AU330" s="168" t="s">
        <v>82</v>
      </c>
      <c r="AV330" s="14" t="s">
        <v>128</v>
      </c>
      <c r="AW330" s="14" t="s">
        <v>29</v>
      </c>
      <c r="AX330" s="14" t="s">
        <v>30</v>
      </c>
      <c r="AY330" s="168" t="s">
        <v>121</v>
      </c>
    </row>
    <row r="331" spans="1:65" s="2" customFormat="1" ht="21.75" customHeight="1">
      <c r="A331" s="33"/>
      <c r="B331" s="144"/>
      <c r="C331" s="175" t="s">
        <v>454</v>
      </c>
      <c r="D331" s="175" t="s">
        <v>141</v>
      </c>
      <c r="E331" s="176" t="s">
        <v>477</v>
      </c>
      <c r="F331" s="177" t="s">
        <v>478</v>
      </c>
      <c r="G331" s="178" t="s">
        <v>232</v>
      </c>
      <c r="H331" s="179">
        <v>272.19499999999999</v>
      </c>
      <c r="I331" s="180"/>
      <c r="J331" s="181">
        <f>ROUND(I331*H331,2)</f>
        <v>0</v>
      </c>
      <c r="K331" s="177" t="s">
        <v>1</v>
      </c>
      <c r="L331" s="182"/>
      <c r="M331" s="183" t="s">
        <v>1</v>
      </c>
      <c r="N331" s="184" t="s">
        <v>38</v>
      </c>
      <c r="O331" s="59"/>
      <c r="P331" s="154">
        <f>O331*H331</f>
        <v>0</v>
      </c>
      <c r="Q331" s="154">
        <v>3.3869999999999997E-2</v>
      </c>
      <c r="R331" s="154">
        <f>Q331*H331</f>
        <v>9.2192446499999985</v>
      </c>
      <c r="S331" s="154">
        <v>0</v>
      </c>
      <c r="T331" s="155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56" t="s">
        <v>122</v>
      </c>
      <c r="AT331" s="156" t="s">
        <v>141</v>
      </c>
      <c r="AU331" s="156" t="s">
        <v>82</v>
      </c>
      <c r="AY331" s="18" t="s">
        <v>121</v>
      </c>
      <c r="BE331" s="157">
        <f>IF(N331="základní",J331,0)</f>
        <v>0</v>
      </c>
      <c r="BF331" s="157">
        <f>IF(N331="snížená",J331,0)</f>
        <v>0</v>
      </c>
      <c r="BG331" s="157">
        <f>IF(N331="zákl. přenesená",J331,0)</f>
        <v>0</v>
      </c>
      <c r="BH331" s="157">
        <f>IF(N331="sníž. přenesená",J331,0)</f>
        <v>0</v>
      </c>
      <c r="BI331" s="157">
        <f>IF(N331="nulová",J331,0)</f>
        <v>0</v>
      </c>
      <c r="BJ331" s="18" t="s">
        <v>30</v>
      </c>
      <c r="BK331" s="157">
        <f>ROUND(I331*H331,2)</f>
        <v>0</v>
      </c>
      <c r="BL331" s="18" t="s">
        <v>128</v>
      </c>
      <c r="BM331" s="156" t="s">
        <v>838</v>
      </c>
    </row>
    <row r="332" spans="1:65" s="15" customFormat="1" ht="11.25">
      <c r="B332" s="190"/>
      <c r="D332" s="159" t="s">
        <v>130</v>
      </c>
      <c r="E332" s="191" t="s">
        <v>1</v>
      </c>
      <c r="F332" s="192" t="s">
        <v>468</v>
      </c>
      <c r="H332" s="191" t="s">
        <v>1</v>
      </c>
      <c r="I332" s="193"/>
      <c r="L332" s="190"/>
      <c r="M332" s="194"/>
      <c r="N332" s="195"/>
      <c r="O332" s="195"/>
      <c r="P332" s="195"/>
      <c r="Q332" s="195"/>
      <c r="R332" s="195"/>
      <c r="S332" s="195"/>
      <c r="T332" s="196"/>
      <c r="AT332" s="191" t="s">
        <v>130</v>
      </c>
      <c r="AU332" s="191" t="s">
        <v>82</v>
      </c>
      <c r="AV332" s="15" t="s">
        <v>30</v>
      </c>
      <c r="AW332" s="15" t="s">
        <v>29</v>
      </c>
      <c r="AX332" s="15" t="s">
        <v>73</v>
      </c>
      <c r="AY332" s="191" t="s">
        <v>121</v>
      </c>
    </row>
    <row r="333" spans="1:65" s="15" customFormat="1" ht="11.25">
      <c r="B333" s="190"/>
      <c r="D333" s="159" t="s">
        <v>130</v>
      </c>
      <c r="E333" s="191" t="s">
        <v>1</v>
      </c>
      <c r="F333" s="192" t="s">
        <v>469</v>
      </c>
      <c r="H333" s="191" t="s">
        <v>1</v>
      </c>
      <c r="I333" s="193"/>
      <c r="L333" s="190"/>
      <c r="M333" s="194"/>
      <c r="N333" s="195"/>
      <c r="O333" s="195"/>
      <c r="P333" s="195"/>
      <c r="Q333" s="195"/>
      <c r="R333" s="195"/>
      <c r="S333" s="195"/>
      <c r="T333" s="196"/>
      <c r="AT333" s="191" t="s">
        <v>130</v>
      </c>
      <c r="AU333" s="191" t="s">
        <v>82</v>
      </c>
      <c r="AV333" s="15" t="s">
        <v>30</v>
      </c>
      <c r="AW333" s="15" t="s">
        <v>29</v>
      </c>
      <c r="AX333" s="15" t="s">
        <v>73</v>
      </c>
      <c r="AY333" s="191" t="s">
        <v>121</v>
      </c>
    </row>
    <row r="334" spans="1:65" s="15" customFormat="1" ht="11.25">
      <c r="B334" s="190"/>
      <c r="D334" s="159" t="s">
        <v>130</v>
      </c>
      <c r="E334" s="191" t="s">
        <v>1</v>
      </c>
      <c r="F334" s="192" t="s">
        <v>470</v>
      </c>
      <c r="H334" s="191" t="s">
        <v>1</v>
      </c>
      <c r="I334" s="193"/>
      <c r="L334" s="190"/>
      <c r="M334" s="194"/>
      <c r="N334" s="195"/>
      <c r="O334" s="195"/>
      <c r="P334" s="195"/>
      <c r="Q334" s="195"/>
      <c r="R334" s="195"/>
      <c r="S334" s="195"/>
      <c r="T334" s="196"/>
      <c r="AT334" s="191" t="s">
        <v>130</v>
      </c>
      <c r="AU334" s="191" t="s">
        <v>82</v>
      </c>
      <c r="AV334" s="15" t="s">
        <v>30</v>
      </c>
      <c r="AW334" s="15" t="s">
        <v>29</v>
      </c>
      <c r="AX334" s="15" t="s">
        <v>73</v>
      </c>
      <c r="AY334" s="191" t="s">
        <v>121</v>
      </c>
    </row>
    <row r="335" spans="1:65" s="15" customFormat="1" ht="11.25">
      <c r="B335" s="190"/>
      <c r="D335" s="159" t="s">
        <v>130</v>
      </c>
      <c r="E335" s="191" t="s">
        <v>1</v>
      </c>
      <c r="F335" s="192" t="s">
        <v>471</v>
      </c>
      <c r="H335" s="191" t="s">
        <v>1</v>
      </c>
      <c r="I335" s="193"/>
      <c r="L335" s="190"/>
      <c r="M335" s="194"/>
      <c r="N335" s="195"/>
      <c r="O335" s="195"/>
      <c r="P335" s="195"/>
      <c r="Q335" s="195"/>
      <c r="R335" s="195"/>
      <c r="S335" s="195"/>
      <c r="T335" s="196"/>
      <c r="AT335" s="191" t="s">
        <v>130</v>
      </c>
      <c r="AU335" s="191" t="s">
        <v>82</v>
      </c>
      <c r="AV335" s="15" t="s">
        <v>30</v>
      </c>
      <c r="AW335" s="15" t="s">
        <v>29</v>
      </c>
      <c r="AX335" s="15" t="s">
        <v>73</v>
      </c>
      <c r="AY335" s="191" t="s">
        <v>121</v>
      </c>
    </row>
    <row r="336" spans="1:65" s="15" customFormat="1" ht="11.25">
      <c r="B336" s="190"/>
      <c r="D336" s="159" t="s">
        <v>130</v>
      </c>
      <c r="E336" s="191" t="s">
        <v>1</v>
      </c>
      <c r="F336" s="192" t="s">
        <v>472</v>
      </c>
      <c r="H336" s="191" t="s">
        <v>1</v>
      </c>
      <c r="I336" s="193"/>
      <c r="L336" s="190"/>
      <c r="M336" s="194"/>
      <c r="N336" s="195"/>
      <c r="O336" s="195"/>
      <c r="P336" s="195"/>
      <c r="Q336" s="195"/>
      <c r="R336" s="195"/>
      <c r="S336" s="195"/>
      <c r="T336" s="196"/>
      <c r="AT336" s="191" t="s">
        <v>130</v>
      </c>
      <c r="AU336" s="191" t="s">
        <v>82</v>
      </c>
      <c r="AV336" s="15" t="s">
        <v>30</v>
      </c>
      <c r="AW336" s="15" t="s">
        <v>29</v>
      </c>
      <c r="AX336" s="15" t="s">
        <v>73</v>
      </c>
      <c r="AY336" s="191" t="s">
        <v>121</v>
      </c>
    </row>
    <row r="337" spans="1:65" s="15" customFormat="1" ht="11.25">
      <c r="B337" s="190"/>
      <c r="D337" s="159" t="s">
        <v>130</v>
      </c>
      <c r="E337" s="191" t="s">
        <v>1</v>
      </c>
      <c r="F337" s="192" t="s">
        <v>473</v>
      </c>
      <c r="H337" s="191" t="s">
        <v>1</v>
      </c>
      <c r="I337" s="193"/>
      <c r="L337" s="190"/>
      <c r="M337" s="194"/>
      <c r="N337" s="195"/>
      <c r="O337" s="195"/>
      <c r="P337" s="195"/>
      <c r="Q337" s="195"/>
      <c r="R337" s="195"/>
      <c r="S337" s="195"/>
      <c r="T337" s="196"/>
      <c r="AT337" s="191" t="s">
        <v>130</v>
      </c>
      <c r="AU337" s="191" t="s">
        <v>82</v>
      </c>
      <c r="AV337" s="15" t="s">
        <v>30</v>
      </c>
      <c r="AW337" s="15" t="s">
        <v>29</v>
      </c>
      <c r="AX337" s="15" t="s">
        <v>73</v>
      </c>
      <c r="AY337" s="191" t="s">
        <v>121</v>
      </c>
    </row>
    <row r="338" spans="1:65" s="15" customFormat="1" ht="11.25">
      <c r="B338" s="190"/>
      <c r="D338" s="159" t="s">
        <v>130</v>
      </c>
      <c r="E338" s="191" t="s">
        <v>1</v>
      </c>
      <c r="F338" s="192" t="s">
        <v>706</v>
      </c>
      <c r="H338" s="191" t="s">
        <v>1</v>
      </c>
      <c r="I338" s="193"/>
      <c r="L338" s="190"/>
      <c r="M338" s="194"/>
      <c r="N338" s="195"/>
      <c r="O338" s="195"/>
      <c r="P338" s="195"/>
      <c r="Q338" s="195"/>
      <c r="R338" s="195"/>
      <c r="S338" s="195"/>
      <c r="T338" s="196"/>
      <c r="AT338" s="191" t="s">
        <v>130</v>
      </c>
      <c r="AU338" s="191" t="s">
        <v>82</v>
      </c>
      <c r="AV338" s="15" t="s">
        <v>30</v>
      </c>
      <c r="AW338" s="15" t="s">
        <v>29</v>
      </c>
      <c r="AX338" s="15" t="s">
        <v>73</v>
      </c>
      <c r="AY338" s="191" t="s">
        <v>121</v>
      </c>
    </row>
    <row r="339" spans="1:65" s="13" customFormat="1" ht="11.25">
      <c r="B339" s="158"/>
      <c r="D339" s="159" t="s">
        <v>130</v>
      </c>
      <c r="E339" s="160" t="s">
        <v>1</v>
      </c>
      <c r="F339" s="161" t="s">
        <v>839</v>
      </c>
      <c r="H339" s="162">
        <v>165.64</v>
      </c>
      <c r="I339" s="163"/>
      <c r="L339" s="158"/>
      <c r="M339" s="164"/>
      <c r="N339" s="165"/>
      <c r="O339" s="165"/>
      <c r="P339" s="165"/>
      <c r="Q339" s="165"/>
      <c r="R339" s="165"/>
      <c r="S339" s="165"/>
      <c r="T339" s="166"/>
      <c r="AT339" s="160" t="s">
        <v>130</v>
      </c>
      <c r="AU339" s="160" t="s">
        <v>82</v>
      </c>
      <c r="AV339" s="13" t="s">
        <v>82</v>
      </c>
      <c r="AW339" s="13" t="s">
        <v>29</v>
      </c>
      <c r="AX339" s="13" t="s">
        <v>73</v>
      </c>
      <c r="AY339" s="160" t="s">
        <v>121</v>
      </c>
    </row>
    <row r="340" spans="1:65" s="15" customFormat="1" ht="11.25">
      <c r="B340" s="190"/>
      <c r="D340" s="159" t="s">
        <v>130</v>
      </c>
      <c r="E340" s="191" t="s">
        <v>1</v>
      </c>
      <c r="F340" s="192" t="s">
        <v>710</v>
      </c>
      <c r="H340" s="191" t="s">
        <v>1</v>
      </c>
      <c r="I340" s="193"/>
      <c r="L340" s="190"/>
      <c r="M340" s="194"/>
      <c r="N340" s="195"/>
      <c r="O340" s="195"/>
      <c r="P340" s="195"/>
      <c r="Q340" s="195"/>
      <c r="R340" s="195"/>
      <c r="S340" s="195"/>
      <c r="T340" s="196"/>
      <c r="AT340" s="191" t="s">
        <v>130</v>
      </c>
      <c r="AU340" s="191" t="s">
        <v>82</v>
      </c>
      <c r="AV340" s="15" t="s">
        <v>30</v>
      </c>
      <c r="AW340" s="15" t="s">
        <v>29</v>
      </c>
      <c r="AX340" s="15" t="s">
        <v>73</v>
      </c>
      <c r="AY340" s="191" t="s">
        <v>121</v>
      </c>
    </row>
    <row r="341" spans="1:65" s="13" customFormat="1" ht="11.25">
      <c r="B341" s="158"/>
      <c r="D341" s="159" t="s">
        <v>130</v>
      </c>
      <c r="E341" s="160" t="s">
        <v>1</v>
      </c>
      <c r="F341" s="161" t="s">
        <v>840</v>
      </c>
      <c r="H341" s="162">
        <v>106.55500000000001</v>
      </c>
      <c r="I341" s="163"/>
      <c r="L341" s="158"/>
      <c r="M341" s="164"/>
      <c r="N341" s="165"/>
      <c r="O341" s="165"/>
      <c r="P341" s="165"/>
      <c r="Q341" s="165"/>
      <c r="R341" s="165"/>
      <c r="S341" s="165"/>
      <c r="T341" s="166"/>
      <c r="AT341" s="160" t="s">
        <v>130</v>
      </c>
      <c r="AU341" s="160" t="s">
        <v>82</v>
      </c>
      <c r="AV341" s="13" t="s">
        <v>82</v>
      </c>
      <c r="AW341" s="13" t="s">
        <v>29</v>
      </c>
      <c r="AX341" s="13" t="s">
        <v>73</v>
      </c>
      <c r="AY341" s="160" t="s">
        <v>121</v>
      </c>
    </row>
    <row r="342" spans="1:65" s="14" customFormat="1" ht="11.25">
      <c r="B342" s="167"/>
      <c r="D342" s="159" t="s">
        <v>130</v>
      </c>
      <c r="E342" s="168" t="s">
        <v>1</v>
      </c>
      <c r="F342" s="169" t="s">
        <v>132</v>
      </c>
      <c r="H342" s="170">
        <v>272.19499999999999</v>
      </c>
      <c r="I342" s="171"/>
      <c r="L342" s="167"/>
      <c r="M342" s="172"/>
      <c r="N342" s="173"/>
      <c r="O342" s="173"/>
      <c r="P342" s="173"/>
      <c r="Q342" s="173"/>
      <c r="R342" s="173"/>
      <c r="S342" s="173"/>
      <c r="T342" s="174"/>
      <c r="AT342" s="168" t="s">
        <v>130</v>
      </c>
      <c r="AU342" s="168" t="s">
        <v>82</v>
      </c>
      <c r="AV342" s="14" t="s">
        <v>128</v>
      </c>
      <c r="AW342" s="14" t="s">
        <v>29</v>
      </c>
      <c r="AX342" s="14" t="s">
        <v>30</v>
      </c>
      <c r="AY342" s="168" t="s">
        <v>121</v>
      </c>
    </row>
    <row r="343" spans="1:65" s="2" customFormat="1" ht="16.5" customHeight="1">
      <c r="A343" s="33"/>
      <c r="B343" s="144"/>
      <c r="C343" s="145" t="s">
        <v>459</v>
      </c>
      <c r="D343" s="145" t="s">
        <v>124</v>
      </c>
      <c r="E343" s="146" t="s">
        <v>841</v>
      </c>
      <c r="F343" s="147" t="s">
        <v>842</v>
      </c>
      <c r="G343" s="148" t="s">
        <v>232</v>
      </c>
      <c r="H343" s="149">
        <v>53.5</v>
      </c>
      <c r="I343" s="150"/>
      <c r="J343" s="151">
        <f>ROUND(I343*H343,2)</f>
        <v>0</v>
      </c>
      <c r="K343" s="147" t="s">
        <v>135</v>
      </c>
      <c r="L343" s="34"/>
      <c r="M343" s="152" t="s">
        <v>1</v>
      </c>
      <c r="N343" s="153" t="s">
        <v>38</v>
      </c>
      <c r="O343" s="59"/>
      <c r="P343" s="154">
        <f>O343*H343</f>
        <v>0</v>
      </c>
      <c r="Q343" s="154">
        <v>0</v>
      </c>
      <c r="R343" s="154">
        <f>Q343*H343</f>
        <v>0</v>
      </c>
      <c r="S343" s="154">
        <v>0</v>
      </c>
      <c r="T343" s="155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56" t="s">
        <v>128</v>
      </c>
      <c r="AT343" s="156" t="s">
        <v>124</v>
      </c>
      <c r="AU343" s="156" t="s">
        <v>82</v>
      </c>
      <c r="AY343" s="18" t="s">
        <v>121</v>
      </c>
      <c r="BE343" s="157">
        <f>IF(N343="základní",J343,0)</f>
        <v>0</v>
      </c>
      <c r="BF343" s="157">
        <f>IF(N343="snížená",J343,0)</f>
        <v>0</v>
      </c>
      <c r="BG343" s="157">
        <f>IF(N343="zákl. přenesená",J343,0)</f>
        <v>0</v>
      </c>
      <c r="BH343" s="157">
        <f>IF(N343="sníž. přenesená",J343,0)</f>
        <v>0</v>
      </c>
      <c r="BI343" s="157">
        <f>IF(N343="nulová",J343,0)</f>
        <v>0</v>
      </c>
      <c r="BJ343" s="18" t="s">
        <v>30</v>
      </c>
      <c r="BK343" s="157">
        <f>ROUND(I343*H343,2)</f>
        <v>0</v>
      </c>
      <c r="BL343" s="18" t="s">
        <v>128</v>
      </c>
      <c r="BM343" s="156" t="s">
        <v>843</v>
      </c>
    </row>
    <row r="344" spans="1:65" s="15" customFormat="1" ht="11.25">
      <c r="B344" s="190"/>
      <c r="D344" s="159" t="s">
        <v>130</v>
      </c>
      <c r="E344" s="191" t="s">
        <v>1</v>
      </c>
      <c r="F344" s="192" t="s">
        <v>706</v>
      </c>
      <c r="H344" s="191" t="s">
        <v>1</v>
      </c>
      <c r="I344" s="193"/>
      <c r="L344" s="190"/>
      <c r="M344" s="194"/>
      <c r="N344" s="195"/>
      <c r="O344" s="195"/>
      <c r="P344" s="195"/>
      <c r="Q344" s="195"/>
      <c r="R344" s="195"/>
      <c r="S344" s="195"/>
      <c r="T344" s="196"/>
      <c r="AT344" s="191" t="s">
        <v>130</v>
      </c>
      <c r="AU344" s="191" t="s">
        <v>82</v>
      </c>
      <c r="AV344" s="15" t="s">
        <v>30</v>
      </c>
      <c r="AW344" s="15" t="s">
        <v>29</v>
      </c>
      <c r="AX344" s="15" t="s">
        <v>73</v>
      </c>
      <c r="AY344" s="191" t="s">
        <v>121</v>
      </c>
    </row>
    <row r="345" spans="1:65" s="13" customFormat="1" ht="11.25">
      <c r="B345" s="158"/>
      <c r="D345" s="159" t="s">
        <v>130</v>
      </c>
      <c r="E345" s="160" t="s">
        <v>1</v>
      </c>
      <c r="F345" s="161" t="s">
        <v>844</v>
      </c>
      <c r="H345" s="162">
        <v>53.5</v>
      </c>
      <c r="I345" s="163"/>
      <c r="L345" s="158"/>
      <c r="M345" s="164"/>
      <c r="N345" s="165"/>
      <c r="O345" s="165"/>
      <c r="P345" s="165"/>
      <c r="Q345" s="165"/>
      <c r="R345" s="165"/>
      <c r="S345" s="165"/>
      <c r="T345" s="166"/>
      <c r="AT345" s="160" t="s">
        <v>130</v>
      </c>
      <c r="AU345" s="160" t="s">
        <v>82</v>
      </c>
      <c r="AV345" s="13" t="s">
        <v>82</v>
      </c>
      <c r="AW345" s="13" t="s">
        <v>29</v>
      </c>
      <c r="AX345" s="13" t="s">
        <v>30</v>
      </c>
      <c r="AY345" s="160" t="s">
        <v>121</v>
      </c>
    </row>
    <row r="346" spans="1:65" s="2" customFormat="1" ht="21.75" customHeight="1">
      <c r="A346" s="33"/>
      <c r="B346" s="144"/>
      <c r="C346" s="175" t="s">
        <v>464</v>
      </c>
      <c r="D346" s="175" t="s">
        <v>141</v>
      </c>
      <c r="E346" s="176" t="s">
        <v>845</v>
      </c>
      <c r="F346" s="177" t="s">
        <v>846</v>
      </c>
      <c r="G346" s="178" t="s">
        <v>232</v>
      </c>
      <c r="H346" s="179">
        <v>54.034999999999997</v>
      </c>
      <c r="I346" s="180"/>
      <c r="J346" s="181">
        <f>ROUND(I346*H346,2)</f>
        <v>0</v>
      </c>
      <c r="K346" s="177" t="s">
        <v>1</v>
      </c>
      <c r="L346" s="182"/>
      <c r="M346" s="183" t="s">
        <v>1</v>
      </c>
      <c r="N346" s="184" t="s">
        <v>38</v>
      </c>
      <c r="O346" s="59"/>
      <c r="P346" s="154">
        <f>O346*H346</f>
        <v>0</v>
      </c>
      <c r="Q346" s="154">
        <v>4.4540000000000003E-2</v>
      </c>
      <c r="R346" s="154">
        <f>Q346*H346</f>
        <v>2.4067189</v>
      </c>
      <c r="S346" s="154">
        <v>0</v>
      </c>
      <c r="T346" s="155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56" t="s">
        <v>122</v>
      </c>
      <c r="AT346" s="156" t="s">
        <v>141</v>
      </c>
      <c r="AU346" s="156" t="s">
        <v>82</v>
      </c>
      <c r="AY346" s="18" t="s">
        <v>121</v>
      </c>
      <c r="BE346" s="157">
        <f>IF(N346="základní",J346,0)</f>
        <v>0</v>
      </c>
      <c r="BF346" s="157">
        <f>IF(N346="snížená",J346,0)</f>
        <v>0</v>
      </c>
      <c r="BG346" s="157">
        <f>IF(N346="zákl. přenesená",J346,0)</f>
        <v>0</v>
      </c>
      <c r="BH346" s="157">
        <f>IF(N346="sníž. přenesená",J346,0)</f>
        <v>0</v>
      </c>
      <c r="BI346" s="157">
        <f>IF(N346="nulová",J346,0)</f>
        <v>0</v>
      </c>
      <c r="BJ346" s="18" t="s">
        <v>30</v>
      </c>
      <c r="BK346" s="157">
        <f>ROUND(I346*H346,2)</f>
        <v>0</v>
      </c>
      <c r="BL346" s="18" t="s">
        <v>128</v>
      </c>
      <c r="BM346" s="156" t="s">
        <v>847</v>
      </c>
    </row>
    <row r="347" spans="1:65" s="15" customFormat="1" ht="11.25">
      <c r="B347" s="190"/>
      <c r="D347" s="159" t="s">
        <v>130</v>
      </c>
      <c r="E347" s="191" t="s">
        <v>1</v>
      </c>
      <c r="F347" s="192" t="s">
        <v>468</v>
      </c>
      <c r="H347" s="191" t="s">
        <v>1</v>
      </c>
      <c r="I347" s="193"/>
      <c r="L347" s="190"/>
      <c r="M347" s="194"/>
      <c r="N347" s="195"/>
      <c r="O347" s="195"/>
      <c r="P347" s="195"/>
      <c r="Q347" s="195"/>
      <c r="R347" s="195"/>
      <c r="S347" s="195"/>
      <c r="T347" s="196"/>
      <c r="AT347" s="191" t="s">
        <v>130</v>
      </c>
      <c r="AU347" s="191" t="s">
        <v>82</v>
      </c>
      <c r="AV347" s="15" t="s">
        <v>30</v>
      </c>
      <c r="AW347" s="15" t="s">
        <v>29</v>
      </c>
      <c r="AX347" s="15" t="s">
        <v>73</v>
      </c>
      <c r="AY347" s="191" t="s">
        <v>121</v>
      </c>
    </row>
    <row r="348" spans="1:65" s="15" customFormat="1" ht="11.25">
      <c r="B348" s="190"/>
      <c r="D348" s="159" t="s">
        <v>130</v>
      </c>
      <c r="E348" s="191" t="s">
        <v>1</v>
      </c>
      <c r="F348" s="192" t="s">
        <v>469</v>
      </c>
      <c r="H348" s="191" t="s">
        <v>1</v>
      </c>
      <c r="I348" s="193"/>
      <c r="L348" s="190"/>
      <c r="M348" s="194"/>
      <c r="N348" s="195"/>
      <c r="O348" s="195"/>
      <c r="P348" s="195"/>
      <c r="Q348" s="195"/>
      <c r="R348" s="195"/>
      <c r="S348" s="195"/>
      <c r="T348" s="196"/>
      <c r="AT348" s="191" t="s">
        <v>130</v>
      </c>
      <c r="AU348" s="191" t="s">
        <v>82</v>
      </c>
      <c r="AV348" s="15" t="s">
        <v>30</v>
      </c>
      <c r="AW348" s="15" t="s">
        <v>29</v>
      </c>
      <c r="AX348" s="15" t="s">
        <v>73</v>
      </c>
      <c r="AY348" s="191" t="s">
        <v>121</v>
      </c>
    </row>
    <row r="349" spans="1:65" s="15" customFormat="1" ht="11.25">
      <c r="B349" s="190"/>
      <c r="D349" s="159" t="s">
        <v>130</v>
      </c>
      <c r="E349" s="191" t="s">
        <v>1</v>
      </c>
      <c r="F349" s="192" t="s">
        <v>470</v>
      </c>
      <c r="H349" s="191" t="s">
        <v>1</v>
      </c>
      <c r="I349" s="193"/>
      <c r="L349" s="190"/>
      <c r="M349" s="194"/>
      <c r="N349" s="195"/>
      <c r="O349" s="195"/>
      <c r="P349" s="195"/>
      <c r="Q349" s="195"/>
      <c r="R349" s="195"/>
      <c r="S349" s="195"/>
      <c r="T349" s="196"/>
      <c r="AT349" s="191" t="s">
        <v>130</v>
      </c>
      <c r="AU349" s="191" t="s">
        <v>82</v>
      </c>
      <c r="AV349" s="15" t="s">
        <v>30</v>
      </c>
      <c r="AW349" s="15" t="s">
        <v>29</v>
      </c>
      <c r="AX349" s="15" t="s">
        <v>73</v>
      </c>
      <c r="AY349" s="191" t="s">
        <v>121</v>
      </c>
    </row>
    <row r="350" spans="1:65" s="15" customFormat="1" ht="11.25">
      <c r="B350" s="190"/>
      <c r="D350" s="159" t="s">
        <v>130</v>
      </c>
      <c r="E350" s="191" t="s">
        <v>1</v>
      </c>
      <c r="F350" s="192" t="s">
        <v>471</v>
      </c>
      <c r="H350" s="191" t="s">
        <v>1</v>
      </c>
      <c r="I350" s="193"/>
      <c r="L350" s="190"/>
      <c r="M350" s="194"/>
      <c r="N350" s="195"/>
      <c r="O350" s="195"/>
      <c r="P350" s="195"/>
      <c r="Q350" s="195"/>
      <c r="R350" s="195"/>
      <c r="S350" s="195"/>
      <c r="T350" s="196"/>
      <c r="AT350" s="191" t="s">
        <v>130</v>
      </c>
      <c r="AU350" s="191" t="s">
        <v>82</v>
      </c>
      <c r="AV350" s="15" t="s">
        <v>30</v>
      </c>
      <c r="AW350" s="15" t="s">
        <v>29</v>
      </c>
      <c r="AX350" s="15" t="s">
        <v>73</v>
      </c>
      <c r="AY350" s="191" t="s">
        <v>121</v>
      </c>
    </row>
    <row r="351" spans="1:65" s="15" customFormat="1" ht="11.25">
      <c r="B351" s="190"/>
      <c r="D351" s="159" t="s">
        <v>130</v>
      </c>
      <c r="E351" s="191" t="s">
        <v>1</v>
      </c>
      <c r="F351" s="192" t="s">
        <v>472</v>
      </c>
      <c r="H351" s="191" t="s">
        <v>1</v>
      </c>
      <c r="I351" s="193"/>
      <c r="L351" s="190"/>
      <c r="M351" s="194"/>
      <c r="N351" s="195"/>
      <c r="O351" s="195"/>
      <c r="P351" s="195"/>
      <c r="Q351" s="195"/>
      <c r="R351" s="195"/>
      <c r="S351" s="195"/>
      <c r="T351" s="196"/>
      <c r="AT351" s="191" t="s">
        <v>130</v>
      </c>
      <c r="AU351" s="191" t="s">
        <v>82</v>
      </c>
      <c r="AV351" s="15" t="s">
        <v>30</v>
      </c>
      <c r="AW351" s="15" t="s">
        <v>29</v>
      </c>
      <c r="AX351" s="15" t="s">
        <v>73</v>
      </c>
      <c r="AY351" s="191" t="s">
        <v>121</v>
      </c>
    </row>
    <row r="352" spans="1:65" s="15" customFormat="1" ht="11.25">
      <c r="B352" s="190"/>
      <c r="D352" s="159" t="s">
        <v>130</v>
      </c>
      <c r="E352" s="191" t="s">
        <v>1</v>
      </c>
      <c r="F352" s="192" t="s">
        <v>473</v>
      </c>
      <c r="H352" s="191" t="s">
        <v>1</v>
      </c>
      <c r="I352" s="193"/>
      <c r="L352" s="190"/>
      <c r="M352" s="194"/>
      <c r="N352" s="195"/>
      <c r="O352" s="195"/>
      <c r="P352" s="195"/>
      <c r="Q352" s="195"/>
      <c r="R352" s="195"/>
      <c r="S352" s="195"/>
      <c r="T352" s="196"/>
      <c r="AT352" s="191" t="s">
        <v>130</v>
      </c>
      <c r="AU352" s="191" t="s">
        <v>82</v>
      </c>
      <c r="AV352" s="15" t="s">
        <v>30</v>
      </c>
      <c r="AW352" s="15" t="s">
        <v>29</v>
      </c>
      <c r="AX352" s="15" t="s">
        <v>73</v>
      </c>
      <c r="AY352" s="191" t="s">
        <v>121</v>
      </c>
    </row>
    <row r="353" spans="1:65" s="15" customFormat="1" ht="11.25">
      <c r="B353" s="190"/>
      <c r="D353" s="159" t="s">
        <v>130</v>
      </c>
      <c r="E353" s="191" t="s">
        <v>1</v>
      </c>
      <c r="F353" s="192" t="s">
        <v>706</v>
      </c>
      <c r="H353" s="191" t="s">
        <v>1</v>
      </c>
      <c r="I353" s="193"/>
      <c r="L353" s="190"/>
      <c r="M353" s="194"/>
      <c r="N353" s="195"/>
      <c r="O353" s="195"/>
      <c r="P353" s="195"/>
      <c r="Q353" s="195"/>
      <c r="R353" s="195"/>
      <c r="S353" s="195"/>
      <c r="T353" s="196"/>
      <c r="AT353" s="191" t="s">
        <v>130</v>
      </c>
      <c r="AU353" s="191" t="s">
        <v>82</v>
      </c>
      <c r="AV353" s="15" t="s">
        <v>30</v>
      </c>
      <c r="AW353" s="15" t="s">
        <v>29</v>
      </c>
      <c r="AX353" s="15" t="s">
        <v>73</v>
      </c>
      <c r="AY353" s="191" t="s">
        <v>121</v>
      </c>
    </row>
    <row r="354" spans="1:65" s="13" customFormat="1" ht="11.25">
      <c r="B354" s="158"/>
      <c r="D354" s="159" t="s">
        <v>130</v>
      </c>
      <c r="E354" s="160" t="s">
        <v>1</v>
      </c>
      <c r="F354" s="161" t="s">
        <v>848</v>
      </c>
      <c r="H354" s="162">
        <v>54.034999999999997</v>
      </c>
      <c r="I354" s="163"/>
      <c r="L354" s="158"/>
      <c r="M354" s="164"/>
      <c r="N354" s="165"/>
      <c r="O354" s="165"/>
      <c r="P354" s="165"/>
      <c r="Q354" s="165"/>
      <c r="R354" s="165"/>
      <c r="S354" s="165"/>
      <c r="T354" s="166"/>
      <c r="AT354" s="160" t="s">
        <v>130</v>
      </c>
      <c r="AU354" s="160" t="s">
        <v>82</v>
      </c>
      <c r="AV354" s="13" t="s">
        <v>82</v>
      </c>
      <c r="AW354" s="13" t="s">
        <v>29</v>
      </c>
      <c r="AX354" s="13" t="s">
        <v>73</v>
      </c>
      <c r="AY354" s="160" t="s">
        <v>121</v>
      </c>
    </row>
    <row r="355" spans="1:65" s="14" customFormat="1" ht="11.25">
      <c r="B355" s="167"/>
      <c r="D355" s="159" t="s">
        <v>130</v>
      </c>
      <c r="E355" s="168" t="s">
        <v>1</v>
      </c>
      <c r="F355" s="169" t="s">
        <v>132</v>
      </c>
      <c r="H355" s="170">
        <v>54.034999999999997</v>
      </c>
      <c r="I355" s="171"/>
      <c r="L355" s="167"/>
      <c r="M355" s="172"/>
      <c r="N355" s="173"/>
      <c r="O355" s="173"/>
      <c r="P355" s="173"/>
      <c r="Q355" s="173"/>
      <c r="R355" s="173"/>
      <c r="S355" s="173"/>
      <c r="T355" s="174"/>
      <c r="AT355" s="168" t="s">
        <v>130</v>
      </c>
      <c r="AU355" s="168" t="s">
        <v>82</v>
      </c>
      <c r="AV355" s="14" t="s">
        <v>128</v>
      </c>
      <c r="AW355" s="14" t="s">
        <v>29</v>
      </c>
      <c r="AX355" s="14" t="s">
        <v>30</v>
      </c>
      <c r="AY355" s="168" t="s">
        <v>121</v>
      </c>
    </row>
    <row r="356" spans="1:65" s="2" customFormat="1" ht="16.5" customHeight="1">
      <c r="A356" s="33"/>
      <c r="B356" s="144"/>
      <c r="C356" s="145" t="s">
        <v>476</v>
      </c>
      <c r="D356" s="145" t="s">
        <v>124</v>
      </c>
      <c r="E356" s="146" t="s">
        <v>849</v>
      </c>
      <c r="F356" s="147" t="s">
        <v>850</v>
      </c>
      <c r="G356" s="148" t="s">
        <v>195</v>
      </c>
      <c r="H356" s="149">
        <v>2</v>
      </c>
      <c r="I356" s="150"/>
      <c r="J356" s="151">
        <f>ROUND(I356*H356,2)</f>
        <v>0</v>
      </c>
      <c r="K356" s="147" t="s">
        <v>1</v>
      </c>
      <c r="L356" s="34"/>
      <c r="M356" s="152" t="s">
        <v>1</v>
      </c>
      <c r="N356" s="153" t="s">
        <v>38</v>
      </c>
      <c r="O356" s="59"/>
      <c r="P356" s="154">
        <f>O356*H356</f>
        <v>0</v>
      </c>
      <c r="Q356" s="154">
        <v>0</v>
      </c>
      <c r="R356" s="154">
        <f>Q356*H356</f>
        <v>0</v>
      </c>
      <c r="S356" s="154">
        <v>0</v>
      </c>
      <c r="T356" s="155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56" t="s">
        <v>128</v>
      </c>
      <c r="AT356" s="156" t="s">
        <v>124</v>
      </c>
      <c r="AU356" s="156" t="s">
        <v>82</v>
      </c>
      <c r="AY356" s="18" t="s">
        <v>121</v>
      </c>
      <c r="BE356" s="157">
        <f>IF(N356="základní",J356,0)</f>
        <v>0</v>
      </c>
      <c r="BF356" s="157">
        <f>IF(N356="snížená",J356,0)</f>
        <v>0</v>
      </c>
      <c r="BG356" s="157">
        <f>IF(N356="zákl. přenesená",J356,0)</f>
        <v>0</v>
      </c>
      <c r="BH356" s="157">
        <f>IF(N356="sníž. přenesená",J356,0)</f>
        <v>0</v>
      </c>
      <c r="BI356" s="157">
        <f>IF(N356="nulová",J356,0)</f>
        <v>0</v>
      </c>
      <c r="BJ356" s="18" t="s">
        <v>30</v>
      </c>
      <c r="BK356" s="157">
        <f>ROUND(I356*H356,2)</f>
        <v>0</v>
      </c>
      <c r="BL356" s="18" t="s">
        <v>128</v>
      </c>
      <c r="BM356" s="156" t="s">
        <v>851</v>
      </c>
    </row>
    <row r="357" spans="1:65" s="13" customFormat="1" ht="11.25">
      <c r="B357" s="158"/>
      <c r="D357" s="159" t="s">
        <v>130</v>
      </c>
      <c r="E357" s="160" t="s">
        <v>1</v>
      </c>
      <c r="F357" s="161" t="s">
        <v>131</v>
      </c>
      <c r="H357" s="162">
        <v>2</v>
      </c>
      <c r="I357" s="163"/>
      <c r="L357" s="158"/>
      <c r="M357" s="164"/>
      <c r="N357" s="165"/>
      <c r="O357" s="165"/>
      <c r="P357" s="165"/>
      <c r="Q357" s="165"/>
      <c r="R357" s="165"/>
      <c r="S357" s="165"/>
      <c r="T357" s="166"/>
      <c r="AT357" s="160" t="s">
        <v>130</v>
      </c>
      <c r="AU357" s="160" t="s">
        <v>82</v>
      </c>
      <c r="AV357" s="13" t="s">
        <v>82</v>
      </c>
      <c r="AW357" s="13" t="s">
        <v>29</v>
      </c>
      <c r="AX357" s="13" t="s">
        <v>73</v>
      </c>
      <c r="AY357" s="160" t="s">
        <v>121</v>
      </c>
    </row>
    <row r="358" spans="1:65" s="14" customFormat="1" ht="11.25">
      <c r="B358" s="167"/>
      <c r="D358" s="159" t="s">
        <v>130</v>
      </c>
      <c r="E358" s="168" t="s">
        <v>1</v>
      </c>
      <c r="F358" s="169" t="s">
        <v>132</v>
      </c>
      <c r="H358" s="170">
        <v>2</v>
      </c>
      <c r="I358" s="171"/>
      <c r="L358" s="167"/>
      <c r="M358" s="172"/>
      <c r="N358" s="173"/>
      <c r="O358" s="173"/>
      <c r="P358" s="173"/>
      <c r="Q358" s="173"/>
      <c r="R358" s="173"/>
      <c r="S358" s="173"/>
      <c r="T358" s="174"/>
      <c r="AT358" s="168" t="s">
        <v>130</v>
      </c>
      <c r="AU358" s="168" t="s">
        <v>82</v>
      </c>
      <c r="AV358" s="14" t="s">
        <v>128</v>
      </c>
      <c r="AW358" s="14" t="s">
        <v>29</v>
      </c>
      <c r="AX358" s="14" t="s">
        <v>30</v>
      </c>
      <c r="AY358" s="168" t="s">
        <v>121</v>
      </c>
    </row>
    <row r="359" spans="1:65" s="2" customFormat="1" ht="16.5" customHeight="1">
      <c r="A359" s="33"/>
      <c r="B359" s="144"/>
      <c r="C359" s="145" t="s">
        <v>481</v>
      </c>
      <c r="D359" s="145" t="s">
        <v>124</v>
      </c>
      <c r="E359" s="146" t="s">
        <v>852</v>
      </c>
      <c r="F359" s="147" t="s">
        <v>853</v>
      </c>
      <c r="G359" s="148" t="s">
        <v>127</v>
      </c>
      <c r="H359" s="149">
        <v>1</v>
      </c>
      <c r="I359" s="150"/>
      <c r="J359" s="151">
        <f>ROUND(I359*H359,2)</f>
        <v>0</v>
      </c>
      <c r="K359" s="147" t="s">
        <v>1</v>
      </c>
      <c r="L359" s="34"/>
      <c r="M359" s="152" t="s">
        <v>1</v>
      </c>
      <c r="N359" s="153" t="s">
        <v>38</v>
      </c>
      <c r="O359" s="59"/>
      <c r="P359" s="154">
        <f>O359*H359</f>
        <v>0</v>
      </c>
      <c r="Q359" s="154">
        <v>0</v>
      </c>
      <c r="R359" s="154">
        <f>Q359*H359</f>
        <v>0</v>
      </c>
      <c r="S359" s="154">
        <v>0</v>
      </c>
      <c r="T359" s="155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56" t="s">
        <v>128</v>
      </c>
      <c r="AT359" s="156" t="s">
        <v>124</v>
      </c>
      <c r="AU359" s="156" t="s">
        <v>82</v>
      </c>
      <c r="AY359" s="18" t="s">
        <v>121</v>
      </c>
      <c r="BE359" s="157">
        <f>IF(N359="základní",J359,0)</f>
        <v>0</v>
      </c>
      <c r="BF359" s="157">
        <f>IF(N359="snížená",J359,0)</f>
        <v>0</v>
      </c>
      <c r="BG359" s="157">
        <f>IF(N359="zákl. přenesená",J359,0)</f>
        <v>0</v>
      </c>
      <c r="BH359" s="157">
        <f>IF(N359="sníž. přenesená",J359,0)</f>
        <v>0</v>
      </c>
      <c r="BI359" s="157">
        <f>IF(N359="nulová",J359,0)</f>
        <v>0</v>
      </c>
      <c r="BJ359" s="18" t="s">
        <v>30</v>
      </c>
      <c r="BK359" s="157">
        <f>ROUND(I359*H359,2)</f>
        <v>0</v>
      </c>
      <c r="BL359" s="18" t="s">
        <v>128</v>
      </c>
      <c r="BM359" s="156" t="s">
        <v>854</v>
      </c>
    </row>
    <row r="360" spans="1:65" s="15" customFormat="1" ht="11.25">
      <c r="B360" s="190"/>
      <c r="D360" s="159" t="s">
        <v>130</v>
      </c>
      <c r="E360" s="191" t="s">
        <v>1</v>
      </c>
      <c r="F360" s="192" t="s">
        <v>706</v>
      </c>
      <c r="H360" s="191" t="s">
        <v>1</v>
      </c>
      <c r="I360" s="193"/>
      <c r="L360" s="190"/>
      <c r="M360" s="194"/>
      <c r="N360" s="195"/>
      <c r="O360" s="195"/>
      <c r="P360" s="195"/>
      <c r="Q360" s="195"/>
      <c r="R360" s="195"/>
      <c r="S360" s="195"/>
      <c r="T360" s="196"/>
      <c r="AT360" s="191" t="s">
        <v>130</v>
      </c>
      <c r="AU360" s="191" t="s">
        <v>82</v>
      </c>
      <c r="AV360" s="15" t="s">
        <v>30</v>
      </c>
      <c r="AW360" s="15" t="s">
        <v>29</v>
      </c>
      <c r="AX360" s="15" t="s">
        <v>73</v>
      </c>
      <c r="AY360" s="191" t="s">
        <v>121</v>
      </c>
    </row>
    <row r="361" spans="1:65" s="15" customFormat="1" ht="11.25">
      <c r="B361" s="190"/>
      <c r="D361" s="159" t="s">
        <v>130</v>
      </c>
      <c r="E361" s="191" t="s">
        <v>1</v>
      </c>
      <c r="F361" s="192" t="s">
        <v>855</v>
      </c>
      <c r="H361" s="191" t="s">
        <v>1</v>
      </c>
      <c r="I361" s="193"/>
      <c r="L361" s="190"/>
      <c r="M361" s="194"/>
      <c r="N361" s="195"/>
      <c r="O361" s="195"/>
      <c r="P361" s="195"/>
      <c r="Q361" s="195"/>
      <c r="R361" s="195"/>
      <c r="S361" s="195"/>
      <c r="T361" s="196"/>
      <c r="AT361" s="191" t="s">
        <v>130</v>
      </c>
      <c r="AU361" s="191" t="s">
        <v>82</v>
      </c>
      <c r="AV361" s="15" t="s">
        <v>30</v>
      </c>
      <c r="AW361" s="15" t="s">
        <v>29</v>
      </c>
      <c r="AX361" s="15" t="s">
        <v>73</v>
      </c>
      <c r="AY361" s="191" t="s">
        <v>121</v>
      </c>
    </row>
    <row r="362" spans="1:65" s="13" customFormat="1" ht="11.25">
      <c r="B362" s="158"/>
      <c r="D362" s="159" t="s">
        <v>130</v>
      </c>
      <c r="E362" s="160" t="s">
        <v>1</v>
      </c>
      <c r="F362" s="161" t="s">
        <v>30</v>
      </c>
      <c r="H362" s="162">
        <v>1</v>
      </c>
      <c r="I362" s="163"/>
      <c r="L362" s="158"/>
      <c r="M362" s="164"/>
      <c r="N362" s="165"/>
      <c r="O362" s="165"/>
      <c r="P362" s="165"/>
      <c r="Q362" s="165"/>
      <c r="R362" s="165"/>
      <c r="S362" s="165"/>
      <c r="T362" s="166"/>
      <c r="AT362" s="160" t="s">
        <v>130</v>
      </c>
      <c r="AU362" s="160" t="s">
        <v>82</v>
      </c>
      <c r="AV362" s="13" t="s">
        <v>82</v>
      </c>
      <c r="AW362" s="13" t="s">
        <v>29</v>
      </c>
      <c r="AX362" s="13" t="s">
        <v>30</v>
      </c>
      <c r="AY362" s="160" t="s">
        <v>121</v>
      </c>
    </row>
    <row r="363" spans="1:65" s="2" customFormat="1" ht="16.5" customHeight="1">
      <c r="A363" s="33"/>
      <c r="B363" s="144"/>
      <c r="C363" s="175" t="s">
        <v>487</v>
      </c>
      <c r="D363" s="175" t="s">
        <v>141</v>
      </c>
      <c r="E363" s="176" t="s">
        <v>856</v>
      </c>
      <c r="F363" s="177" t="s">
        <v>857</v>
      </c>
      <c r="G363" s="178" t="s">
        <v>127</v>
      </c>
      <c r="H363" s="179">
        <v>1.01</v>
      </c>
      <c r="I363" s="180"/>
      <c r="J363" s="181">
        <f>ROUND(I363*H363,2)</f>
        <v>0</v>
      </c>
      <c r="K363" s="177" t="s">
        <v>1</v>
      </c>
      <c r="L363" s="182"/>
      <c r="M363" s="183" t="s">
        <v>1</v>
      </c>
      <c r="N363" s="184" t="s">
        <v>38</v>
      </c>
      <c r="O363" s="59"/>
      <c r="P363" s="154">
        <f>O363*H363</f>
        <v>0</v>
      </c>
      <c r="Q363" s="154">
        <v>2.9999999999999997E-4</v>
      </c>
      <c r="R363" s="154">
        <f>Q363*H363</f>
        <v>3.0299999999999999E-4</v>
      </c>
      <c r="S363" s="154">
        <v>0</v>
      </c>
      <c r="T363" s="155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56" t="s">
        <v>122</v>
      </c>
      <c r="AT363" s="156" t="s">
        <v>141</v>
      </c>
      <c r="AU363" s="156" t="s">
        <v>82</v>
      </c>
      <c r="AY363" s="18" t="s">
        <v>121</v>
      </c>
      <c r="BE363" s="157">
        <f>IF(N363="základní",J363,0)</f>
        <v>0</v>
      </c>
      <c r="BF363" s="157">
        <f>IF(N363="snížená",J363,0)</f>
        <v>0</v>
      </c>
      <c r="BG363" s="157">
        <f>IF(N363="zákl. přenesená",J363,0)</f>
        <v>0</v>
      </c>
      <c r="BH363" s="157">
        <f>IF(N363="sníž. přenesená",J363,0)</f>
        <v>0</v>
      </c>
      <c r="BI363" s="157">
        <f>IF(N363="nulová",J363,0)</f>
        <v>0</v>
      </c>
      <c r="BJ363" s="18" t="s">
        <v>30</v>
      </c>
      <c r="BK363" s="157">
        <f>ROUND(I363*H363,2)</f>
        <v>0</v>
      </c>
      <c r="BL363" s="18" t="s">
        <v>128</v>
      </c>
      <c r="BM363" s="156" t="s">
        <v>858</v>
      </c>
    </row>
    <row r="364" spans="1:65" s="13" customFormat="1" ht="11.25">
      <c r="B364" s="158"/>
      <c r="D364" s="159" t="s">
        <v>130</v>
      </c>
      <c r="E364" s="160" t="s">
        <v>1</v>
      </c>
      <c r="F364" s="161" t="s">
        <v>175</v>
      </c>
      <c r="H364" s="162">
        <v>1.01</v>
      </c>
      <c r="I364" s="163"/>
      <c r="L364" s="158"/>
      <c r="M364" s="164"/>
      <c r="N364" s="165"/>
      <c r="O364" s="165"/>
      <c r="P364" s="165"/>
      <c r="Q364" s="165"/>
      <c r="R364" s="165"/>
      <c r="S364" s="165"/>
      <c r="T364" s="166"/>
      <c r="AT364" s="160" t="s">
        <v>130</v>
      </c>
      <c r="AU364" s="160" t="s">
        <v>82</v>
      </c>
      <c r="AV364" s="13" t="s">
        <v>82</v>
      </c>
      <c r="AW364" s="13" t="s">
        <v>29</v>
      </c>
      <c r="AX364" s="13" t="s">
        <v>73</v>
      </c>
      <c r="AY364" s="160" t="s">
        <v>121</v>
      </c>
    </row>
    <row r="365" spans="1:65" s="14" customFormat="1" ht="11.25">
      <c r="B365" s="167"/>
      <c r="D365" s="159" t="s">
        <v>130</v>
      </c>
      <c r="E365" s="168" t="s">
        <v>1</v>
      </c>
      <c r="F365" s="169" t="s">
        <v>132</v>
      </c>
      <c r="H365" s="170">
        <v>1.01</v>
      </c>
      <c r="I365" s="171"/>
      <c r="L365" s="167"/>
      <c r="M365" s="172"/>
      <c r="N365" s="173"/>
      <c r="O365" s="173"/>
      <c r="P365" s="173"/>
      <c r="Q365" s="173"/>
      <c r="R365" s="173"/>
      <c r="S365" s="173"/>
      <c r="T365" s="174"/>
      <c r="AT365" s="168" t="s">
        <v>130</v>
      </c>
      <c r="AU365" s="168" t="s">
        <v>82</v>
      </c>
      <c r="AV365" s="14" t="s">
        <v>128</v>
      </c>
      <c r="AW365" s="14" t="s">
        <v>29</v>
      </c>
      <c r="AX365" s="14" t="s">
        <v>30</v>
      </c>
      <c r="AY365" s="168" t="s">
        <v>121</v>
      </c>
    </row>
    <row r="366" spans="1:65" s="2" customFormat="1" ht="16.5" customHeight="1">
      <c r="A366" s="33"/>
      <c r="B366" s="144"/>
      <c r="C366" s="175" t="s">
        <v>492</v>
      </c>
      <c r="D366" s="175" t="s">
        <v>141</v>
      </c>
      <c r="E366" s="176" t="s">
        <v>859</v>
      </c>
      <c r="F366" s="177" t="s">
        <v>860</v>
      </c>
      <c r="G366" s="178" t="s">
        <v>127</v>
      </c>
      <c r="H366" s="179">
        <v>1.01</v>
      </c>
      <c r="I366" s="180"/>
      <c r="J366" s="181">
        <f>ROUND(I366*H366,2)</f>
        <v>0</v>
      </c>
      <c r="K366" s="177" t="s">
        <v>135</v>
      </c>
      <c r="L366" s="182"/>
      <c r="M366" s="183" t="s">
        <v>1</v>
      </c>
      <c r="N366" s="184" t="s">
        <v>38</v>
      </c>
      <c r="O366" s="59"/>
      <c r="P366" s="154">
        <f>O366*H366</f>
        <v>0</v>
      </c>
      <c r="Q366" s="154">
        <v>1E-4</v>
      </c>
      <c r="R366" s="154">
        <f>Q366*H366</f>
        <v>1.01E-4</v>
      </c>
      <c r="S366" s="154">
        <v>0</v>
      </c>
      <c r="T366" s="155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56" t="s">
        <v>122</v>
      </c>
      <c r="AT366" s="156" t="s">
        <v>141</v>
      </c>
      <c r="AU366" s="156" t="s">
        <v>82</v>
      </c>
      <c r="AY366" s="18" t="s">
        <v>121</v>
      </c>
      <c r="BE366" s="157">
        <f>IF(N366="základní",J366,0)</f>
        <v>0</v>
      </c>
      <c r="BF366" s="157">
        <f>IF(N366="snížená",J366,0)</f>
        <v>0</v>
      </c>
      <c r="BG366" s="157">
        <f>IF(N366="zákl. přenesená",J366,0)</f>
        <v>0</v>
      </c>
      <c r="BH366" s="157">
        <f>IF(N366="sníž. přenesená",J366,0)</f>
        <v>0</v>
      </c>
      <c r="BI366" s="157">
        <f>IF(N366="nulová",J366,0)</f>
        <v>0</v>
      </c>
      <c r="BJ366" s="18" t="s">
        <v>30</v>
      </c>
      <c r="BK366" s="157">
        <f>ROUND(I366*H366,2)</f>
        <v>0</v>
      </c>
      <c r="BL366" s="18" t="s">
        <v>128</v>
      </c>
      <c r="BM366" s="156" t="s">
        <v>861</v>
      </c>
    </row>
    <row r="367" spans="1:65" s="13" customFormat="1" ht="11.25">
      <c r="B367" s="158"/>
      <c r="D367" s="159" t="s">
        <v>130</v>
      </c>
      <c r="E367" s="160" t="s">
        <v>1</v>
      </c>
      <c r="F367" s="161" t="s">
        <v>175</v>
      </c>
      <c r="H367" s="162">
        <v>1.01</v>
      </c>
      <c r="I367" s="163"/>
      <c r="L367" s="158"/>
      <c r="M367" s="164"/>
      <c r="N367" s="165"/>
      <c r="O367" s="165"/>
      <c r="P367" s="165"/>
      <c r="Q367" s="165"/>
      <c r="R367" s="165"/>
      <c r="S367" s="165"/>
      <c r="T367" s="166"/>
      <c r="AT367" s="160" t="s">
        <v>130</v>
      </c>
      <c r="AU367" s="160" t="s">
        <v>82</v>
      </c>
      <c r="AV367" s="13" t="s">
        <v>82</v>
      </c>
      <c r="AW367" s="13" t="s">
        <v>29</v>
      </c>
      <c r="AX367" s="13" t="s">
        <v>73</v>
      </c>
      <c r="AY367" s="160" t="s">
        <v>121</v>
      </c>
    </row>
    <row r="368" spans="1:65" s="14" customFormat="1" ht="11.25">
      <c r="B368" s="167"/>
      <c r="D368" s="159" t="s">
        <v>130</v>
      </c>
      <c r="E368" s="168" t="s">
        <v>1</v>
      </c>
      <c r="F368" s="169" t="s">
        <v>132</v>
      </c>
      <c r="H368" s="170">
        <v>1.01</v>
      </c>
      <c r="I368" s="171"/>
      <c r="L368" s="167"/>
      <c r="M368" s="172"/>
      <c r="N368" s="173"/>
      <c r="O368" s="173"/>
      <c r="P368" s="173"/>
      <c r="Q368" s="173"/>
      <c r="R368" s="173"/>
      <c r="S368" s="173"/>
      <c r="T368" s="174"/>
      <c r="AT368" s="168" t="s">
        <v>130</v>
      </c>
      <c r="AU368" s="168" t="s">
        <v>82</v>
      </c>
      <c r="AV368" s="14" t="s">
        <v>128</v>
      </c>
      <c r="AW368" s="14" t="s">
        <v>29</v>
      </c>
      <c r="AX368" s="14" t="s">
        <v>30</v>
      </c>
      <c r="AY368" s="168" t="s">
        <v>121</v>
      </c>
    </row>
    <row r="369" spans="1:65" s="2" customFormat="1" ht="16.5" customHeight="1">
      <c r="A369" s="33"/>
      <c r="B369" s="144"/>
      <c r="C369" s="145" t="s">
        <v>496</v>
      </c>
      <c r="D369" s="145" t="s">
        <v>124</v>
      </c>
      <c r="E369" s="146" t="s">
        <v>482</v>
      </c>
      <c r="F369" s="147" t="s">
        <v>483</v>
      </c>
      <c r="G369" s="148" t="s">
        <v>127</v>
      </c>
      <c r="H369" s="149">
        <v>55</v>
      </c>
      <c r="I369" s="150"/>
      <c r="J369" s="151">
        <f>ROUND(I369*H369,2)</f>
        <v>0</v>
      </c>
      <c r="K369" s="147" t="s">
        <v>1</v>
      </c>
      <c r="L369" s="34"/>
      <c r="M369" s="152" t="s">
        <v>1</v>
      </c>
      <c r="N369" s="153" t="s">
        <v>38</v>
      </c>
      <c r="O369" s="59"/>
      <c r="P369" s="154">
        <f>O369*H369</f>
        <v>0</v>
      </c>
      <c r="Q369" s="154">
        <v>0</v>
      </c>
      <c r="R369" s="154">
        <f>Q369*H369</f>
        <v>0</v>
      </c>
      <c r="S369" s="154">
        <v>0</v>
      </c>
      <c r="T369" s="155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56" t="s">
        <v>128</v>
      </c>
      <c r="AT369" s="156" t="s">
        <v>124</v>
      </c>
      <c r="AU369" s="156" t="s">
        <v>82</v>
      </c>
      <c r="AY369" s="18" t="s">
        <v>121</v>
      </c>
      <c r="BE369" s="157">
        <f>IF(N369="základní",J369,0)</f>
        <v>0</v>
      </c>
      <c r="BF369" s="157">
        <f>IF(N369="snížená",J369,0)</f>
        <v>0</v>
      </c>
      <c r="BG369" s="157">
        <f>IF(N369="zákl. přenesená",J369,0)</f>
        <v>0</v>
      </c>
      <c r="BH369" s="157">
        <f>IF(N369="sníž. přenesená",J369,0)</f>
        <v>0</v>
      </c>
      <c r="BI369" s="157">
        <f>IF(N369="nulová",J369,0)</f>
        <v>0</v>
      </c>
      <c r="BJ369" s="18" t="s">
        <v>30</v>
      </c>
      <c r="BK369" s="157">
        <f>ROUND(I369*H369,2)</f>
        <v>0</v>
      </c>
      <c r="BL369" s="18" t="s">
        <v>128</v>
      </c>
      <c r="BM369" s="156" t="s">
        <v>862</v>
      </c>
    </row>
    <row r="370" spans="1:65" s="15" customFormat="1" ht="11.25">
      <c r="B370" s="190"/>
      <c r="D370" s="159" t="s">
        <v>130</v>
      </c>
      <c r="E370" s="191" t="s">
        <v>1</v>
      </c>
      <c r="F370" s="192" t="s">
        <v>706</v>
      </c>
      <c r="H370" s="191" t="s">
        <v>1</v>
      </c>
      <c r="I370" s="193"/>
      <c r="L370" s="190"/>
      <c r="M370" s="194"/>
      <c r="N370" s="195"/>
      <c r="O370" s="195"/>
      <c r="P370" s="195"/>
      <c r="Q370" s="195"/>
      <c r="R370" s="195"/>
      <c r="S370" s="195"/>
      <c r="T370" s="196"/>
      <c r="AT370" s="191" t="s">
        <v>130</v>
      </c>
      <c r="AU370" s="191" t="s">
        <v>82</v>
      </c>
      <c r="AV370" s="15" t="s">
        <v>30</v>
      </c>
      <c r="AW370" s="15" t="s">
        <v>29</v>
      </c>
      <c r="AX370" s="15" t="s">
        <v>73</v>
      </c>
      <c r="AY370" s="191" t="s">
        <v>121</v>
      </c>
    </row>
    <row r="371" spans="1:65" s="15" customFormat="1" ht="11.25">
      <c r="B371" s="190"/>
      <c r="D371" s="159" t="s">
        <v>130</v>
      </c>
      <c r="E371" s="191" t="s">
        <v>1</v>
      </c>
      <c r="F371" s="192" t="s">
        <v>485</v>
      </c>
      <c r="H371" s="191" t="s">
        <v>1</v>
      </c>
      <c r="I371" s="193"/>
      <c r="L371" s="190"/>
      <c r="M371" s="194"/>
      <c r="N371" s="195"/>
      <c r="O371" s="195"/>
      <c r="P371" s="195"/>
      <c r="Q371" s="195"/>
      <c r="R371" s="195"/>
      <c r="S371" s="195"/>
      <c r="T371" s="196"/>
      <c r="AT371" s="191" t="s">
        <v>130</v>
      </c>
      <c r="AU371" s="191" t="s">
        <v>82</v>
      </c>
      <c r="AV371" s="15" t="s">
        <v>30</v>
      </c>
      <c r="AW371" s="15" t="s">
        <v>29</v>
      </c>
      <c r="AX371" s="15" t="s">
        <v>73</v>
      </c>
      <c r="AY371" s="191" t="s">
        <v>121</v>
      </c>
    </row>
    <row r="372" spans="1:65" s="13" customFormat="1" ht="11.25">
      <c r="B372" s="158"/>
      <c r="D372" s="159" t="s">
        <v>130</v>
      </c>
      <c r="E372" s="160" t="s">
        <v>1</v>
      </c>
      <c r="F372" s="161" t="s">
        <v>179</v>
      </c>
      <c r="H372" s="162">
        <v>13</v>
      </c>
      <c r="I372" s="163"/>
      <c r="L372" s="158"/>
      <c r="M372" s="164"/>
      <c r="N372" s="165"/>
      <c r="O372" s="165"/>
      <c r="P372" s="165"/>
      <c r="Q372" s="165"/>
      <c r="R372" s="165"/>
      <c r="S372" s="165"/>
      <c r="T372" s="166"/>
      <c r="AT372" s="160" t="s">
        <v>130</v>
      </c>
      <c r="AU372" s="160" t="s">
        <v>82</v>
      </c>
      <c r="AV372" s="13" t="s">
        <v>82</v>
      </c>
      <c r="AW372" s="13" t="s">
        <v>29</v>
      </c>
      <c r="AX372" s="13" t="s">
        <v>73</v>
      </c>
      <c r="AY372" s="160" t="s">
        <v>121</v>
      </c>
    </row>
    <row r="373" spans="1:65" s="15" customFormat="1" ht="11.25">
      <c r="B373" s="190"/>
      <c r="D373" s="159" t="s">
        <v>130</v>
      </c>
      <c r="E373" s="191" t="s">
        <v>1</v>
      </c>
      <c r="F373" s="192" t="s">
        <v>486</v>
      </c>
      <c r="H373" s="191" t="s">
        <v>1</v>
      </c>
      <c r="I373" s="193"/>
      <c r="L373" s="190"/>
      <c r="M373" s="194"/>
      <c r="N373" s="195"/>
      <c r="O373" s="195"/>
      <c r="P373" s="195"/>
      <c r="Q373" s="195"/>
      <c r="R373" s="195"/>
      <c r="S373" s="195"/>
      <c r="T373" s="196"/>
      <c r="AT373" s="191" t="s">
        <v>130</v>
      </c>
      <c r="AU373" s="191" t="s">
        <v>82</v>
      </c>
      <c r="AV373" s="15" t="s">
        <v>30</v>
      </c>
      <c r="AW373" s="15" t="s">
        <v>29</v>
      </c>
      <c r="AX373" s="15" t="s">
        <v>73</v>
      </c>
      <c r="AY373" s="191" t="s">
        <v>121</v>
      </c>
    </row>
    <row r="374" spans="1:65" s="13" customFormat="1" ht="11.25">
      <c r="B374" s="158"/>
      <c r="D374" s="159" t="s">
        <v>130</v>
      </c>
      <c r="E374" s="160" t="s">
        <v>1</v>
      </c>
      <c r="F374" s="161" t="s">
        <v>202</v>
      </c>
      <c r="H374" s="162">
        <v>19</v>
      </c>
      <c r="I374" s="163"/>
      <c r="L374" s="158"/>
      <c r="M374" s="164"/>
      <c r="N374" s="165"/>
      <c r="O374" s="165"/>
      <c r="P374" s="165"/>
      <c r="Q374" s="165"/>
      <c r="R374" s="165"/>
      <c r="S374" s="165"/>
      <c r="T374" s="166"/>
      <c r="AT374" s="160" t="s">
        <v>130</v>
      </c>
      <c r="AU374" s="160" t="s">
        <v>82</v>
      </c>
      <c r="AV374" s="13" t="s">
        <v>82</v>
      </c>
      <c r="AW374" s="13" t="s">
        <v>29</v>
      </c>
      <c r="AX374" s="13" t="s">
        <v>73</v>
      </c>
      <c r="AY374" s="160" t="s">
        <v>121</v>
      </c>
    </row>
    <row r="375" spans="1:65" s="15" customFormat="1" ht="11.25">
      <c r="B375" s="190"/>
      <c r="D375" s="159" t="s">
        <v>130</v>
      </c>
      <c r="E375" s="191" t="s">
        <v>1</v>
      </c>
      <c r="F375" s="192" t="s">
        <v>710</v>
      </c>
      <c r="H375" s="191" t="s">
        <v>1</v>
      </c>
      <c r="I375" s="193"/>
      <c r="L375" s="190"/>
      <c r="M375" s="194"/>
      <c r="N375" s="195"/>
      <c r="O375" s="195"/>
      <c r="P375" s="195"/>
      <c r="Q375" s="195"/>
      <c r="R375" s="195"/>
      <c r="S375" s="195"/>
      <c r="T375" s="196"/>
      <c r="AT375" s="191" t="s">
        <v>130</v>
      </c>
      <c r="AU375" s="191" t="s">
        <v>82</v>
      </c>
      <c r="AV375" s="15" t="s">
        <v>30</v>
      </c>
      <c r="AW375" s="15" t="s">
        <v>29</v>
      </c>
      <c r="AX375" s="15" t="s">
        <v>73</v>
      </c>
      <c r="AY375" s="191" t="s">
        <v>121</v>
      </c>
    </row>
    <row r="376" spans="1:65" s="15" customFormat="1" ht="11.25">
      <c r="B376" s="190"/>
      <c r="D376" s="159" t="s">
        <v>130</v>
      </c>
      <c r="E376" s="191" t="s">
        <v>1</v>
      </c>
      <c r="F376" s="192" t="s">
        <v>485</v>
      </c>
      <c r="H376" s="191" t="s">
        <v>1</v>
      </c>
      <c r="I376" s="193"/>
      <c r="L376" s="190"/>
      <c r="M376" s="194"/>
      <c r="N376" s="195"/>
      <c r="O376" s="195"/>
      <c r="P376" s="195"/>
      <c r="Q376" s="195"/>
      <c r="R376" s="195"/>
      <c r="S376" s="195"/>
      <c r="T376" s="196"/>
      <c r="AT376" s="191" t="s">
        <v>130</v>
      </c>
      <c r="AU376" s="191" t="s">
        <v>82</v>
      </c>
      <c r="AV376" s="15" t="s">
        <v>30</v>
      </c>
      <c r="AW376" s="15" t="s">
        <v>29</v>
      </c>
      <c r="AX376" s="15" t="s">
        <v>73</v>
      </c>
      <c r="AY376" s="191" t="s">
        <v>121</v>
      </c>
    </row>
    <row r="377" spans="1:65" s="13" customFormat="1" ht="11.25">
      <c r="B377" s="158"/>
      <c r="D377" s="159" t="s">
        <v>130</v>
      </c>
      <c r="E377" s="160" t="s">
        <v>1</v>
      </c>
      <c r="F377" s="161" t="s">
        <v>146</v>
      </c>
      <c r="H377" s="162">
        <v>5</v>
      </c>
      <c r="I377" s="163"/>
      <c r="L377" s="158"/>
      <c r="M377" s="164"/>
      <c r="N377" s="165"/>
      <c r="O377" s="165"/>
      <c r="P377" s="165"/>
      <c r="Q377" s="165"/>
      <c r="R377" s="165"/>
      <c r="S377" s="165"/>
      <c r="T377" s="166"/>
      <c r="AT377" s="160" t="s">
        <v>130</v>
      </c>
      <c r="AU377" s="160" t="s">
        <v>82</v>
      </c>
      <c r="AV377" s="13" t="s">
        <v>82</v>
      </c>
      <c r="AW377" s="13" t="s">
        <v>29</v>
      </c>
      <c r="AX377" s="13" t="s">
        <v>73</v>
      </c>
      <c r="AY377" s="160" t="s">
        <v>121</v>
      </c>
    </row>
    <row r="378" spans="1:65" s="15" customFormat="1" ht="11.25">
      <c r="B378" s="190"/>
      <c r="D378" s="159" t="s">
        <v>130</v>
      </c>
      <c r="E378" s="191" t="s">
        <v>1</v>
      </c>
      <c r="F378" s="192" t="s">
        <v>486</v>
      </c>
      <c r="H378" s="191" t="s">
        <v>1</v>
      </c>
      <c r="I378" s="193"/>
      <c r="L378" s="190"/>
      <c r="M378" s="194"/>
      <c r="N378" s="195"/>
      <c r="O378" s="195"/>
      <c r="P378" s="195"/>
      <c r="Q378" s="195"/>
      <c r="R378" s="195"/>
      <c r="S378" s="195"/>
      <c r="T378" s="196"/>
      <c r="AT378" s="191" t="s">
        <v>130</v>
      </c>
      <c r="AU378" s="191" t="s">
        <v>82</v>
      </c>
      <c r="AV378" s="15" t="s">
        <v>30</v>
      </c>
      <c r="AW378" s="15" t="s">
        <v>29</v>
      </c>
      <c r="AX378" s="15" t="s">
        <v>73</v>
      </c>
      <c r="AY378" s="191" t="s">
        <v>121</v>
      </c>
    </row>
    <row r="379" spans="1:65" s="13" customFormat="1" ht="11.25">
      <c r="B379" s="158"/>
      <c r="D379" s="159" t="s">
        <v>130</v>
      </c>
      <c r="E379" s="160" t="s">
        <v>1</v>
      </c>
      <c r="F379" s="161" t="s">
        <v>197</v>
      </c>
      <c r="H379" s="162">
        <v>18</v>
      </c>
      <c r="I379" s="163"/>
      <c r="L379" s="158"/>
      <c r="M379" s="164"/>
      <c r="N379" s="165"/>
      <c r="O379" s="165"/>
      <c r="P379" s="165"/>
      <c r="Q379" s="165"/>
      <c r="R379" s="165"/>
      <c r="S379" s="165"/>
      <c r="T379" s="166"/>
      <c r="AT379" s="160" t="s">
        <v>130</v>
      </c>
      <c r="AU379" s="160" t="s">
        <v>82</v>
      </c>
      <c r="AV379" s="13" t="s">
        <v>82</v>
      </c>
      <c r="AW379" s="13" t="s">
        <v>29</v>
      </c>
      <c r="AX379" s="13" t="s">
        <v>73</v>
      </c>
      <c r="AY379" s="160" t="s">
        <v>121</v>
      </c>
    </row>
    <row r="380" spans="1:65" s="14" customFormat="1" ht="11.25">
      <c r="B380" s="167"/>
      <c r="D380" s="159" t="s">
        <v>130</v>
      </c>
      <c r="E380" s="168" t="s">
        <v>1</v>
      </c>
      <c r="F380" s="169" t="s">
        <v>132</v>
      </c>
      <c r="H380" s="170">
        <v>55</v>
      </c>
      <c r="I380" s="171"/>
      <c r="L380" s="167"/>
      <c r="M380" s="172"/>
      <c r="N380" s="173"/>
      <c r="O380" s="173"/>
      <c r="P380" s="173"/>
      <c r="Q380" s="173"/>
      <c r="R380" s="173"/>
      <c r="S380" s="173"/>
      <c r="T380" s="174"/>
      <c r="AT380" s="168" t="s">
        <v>130</v>
      </c>
      <c r="AU380" s="168" t="s">
        <v>82</v>
      </c>
      <c r="AV380" s="14" t="s">
        <v>128</v>
      </c>
      <c r="AW380" s="14" t="s">
        <v>29</v>
      </c>
      <c r="AX380" s="14" t="s">
        <v>30</v>
      </c>
      <c r="AY380" s="168" t="s">
        <v>121</v>
      </c>
    </row>
    <row r="381" spans="1:65" s="2" customFormat="1" ht="16.5" customHeight="1">
      <c r="A381" s="33"/>
      <c r="B381" s="144"/>
      <c r="C381" s="175" t="s">
        <v>500</v>
      </c>
      <c r="D381" s="175" t="s">
        <v>141</v>
      </c>
      <c r="E381" s="176" t="s">
        <v>488</v>
      </c>
      <c r="F381" s="177" t="s">
        <v>489</v>
      </c>
      <c r="G381" s="178" t="s">
        <v>127</v>
      </c>
      <c r="H381" s="179">
        <v>55.55</v>
      </c>
      <c r="I381" s="180"/>
      <c r="J381" s="181">
        <f>ROUND(I381*H381,2)</f>
        <v>0</v>
      </c>
      <c r="K381" s="177" t="s">
        <v>1</v>
      </c>
      <c r="L381" s="182"/>
      <c r="M381" s="183" t="s">
        <v>1</v>
      </c>
      <c r="N381" s="184" t="s">
        <v>38</v>
      </c>
      <c r="O381" s="59"/>
      <c r="P381" s="154">
        <f>O381*H381</f>
        <v>0</v>
      </c>
      <c r="Q381" s="154">
        <v>5.9999999999999995E-4</v>
      </c>
      <c r="R381" s="154">
        <f>Q381*H381</f>
        <v>3.3329999999999999E-2</v>
      </c>
      <c r="S381" s="154">
        <v>0</v>
      </c>
      <c r="T381" s="155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56" t="s">
        <v>122</v>
      </c>
      <c r="AT381" s="156" t="s">
        <v>141</v>
      </c>
      <c r="AU381" s="156" t="s">
        <v>82</v>
      </c>
      <c r="AY381" s="18" t="s">
        <v>121</v>
      </c>
      <c r="BE381" s="157">
        <f>IF(N381="základní",J381,0)</f>
        <v>0</v>
      </c>
      <c r="BF381" s="157">
        <f>IF(N381="snížená",J381,0)</f>
        <v>0</v>
      </c>
      <c r="BG381" s="157">
        <f>IF(N381="zákl. přenesená",J381,0)</f>
        <v>0</v>
      </c>
      <c r="BH381" s="157">
        <f>IF(N381="sníž. přenesená",J381,0)</f>
        <v>0</v>
      </c>
      <c r="BI381" s="157">
        <f>IF(N381="nulová",J381,0)</f>
        <v>0</v>
      </c>
      <c r="BJ381" s="18" t="s">
        <v>30</v>
      </c>
      <c r="BK381" s="157">
        <f>ROUND(I381*H381,2)</f>
        <v>0</v>
      </c>
      <c r="BL381" s="18" t="s">
        <v>128</v>
      </c>
      <c r="BM381" s="156" t="s">
        <v>863</v>
      </c>
    </row>
    <row r="382" spans="1:65" s="13" customFormat="1" ht="11.25">
      <c r="B382" s="158"/>
      <c r="D382" s="159" t="s">
        <v>130</v>
      </c>
      <c r="E382" s="160" t="s">
        <v>1</v>
      </c>
      <c r="F382" s="161" t="s">
        <v>864</v>
      </c>
      <c r="H382" s="162">
        <v>55.55</v>
      </c>
      <c r="I382" s="163"/>
      <c r="L382" s="158"/>
      <c r="M382" s="164"/>
      <c r="N382" s="165"/>
      <c r="O382" s="165"/>
      <c r="P382" s="165"/>
      <c r="Q382" s="165"/>
      <c r="R382" s="165"/>
      <c r="S382" s="165"/>
      <c r="T382" s="166"/>
      <c r="AT382" s="160" t="s">
        <v>130</v>
      </c>
      <c r="AU382" s="160" t="s">
        <v>82</v>
      </c>
      <c r="AV382" s="13" t="s">
        <v>82</v>
      </c>
      <c r="AW382" s="13" t="s">
        <v>29</v>
      </c>
      <c r="AX382" s="13" t="s">
        <v>73</v>
      </c>
      <c r="AY382" s="160" t="s">
        <v>121</v>
      </c>
    </row>
    <row r="383" spans="1:65" s="14" customFormat="1" ht="11.25">
      <c r="B383" s="167"/>
      <c r="D383" s="159" t="s">
        <v>130</v>
      </c>
      <c r="E383" s="168" t="s">
        <v>1</v>
      </c>
      <c r="F383" s="169" t="s">
        <v>132</v>
      </c>
      <c r="H383" s="170">
        <v>55.55</v>
      </c>
      <c r="I383" s="171"/>
      <c r="L383" s="167"/>
      <c r="M383" s="172"/>
      <c r="N383" s="173"/>
      <c r="O383" s="173"/>
      <c r="P383" s="173"/>
      <c r="Q383" s="173"/>
      <c r="R383" s="173"/>
      <c r="S383" s="173"/>
      <c r="T383" s="174"/>
      <c r="AT383" s="168" t="s">
        <v>130</v>
      </c>
      <c r="AU383" s="168" t="s">
        <v>82</v>
      </c>
      <c r="AV383" s="14" t="s">
        <v>128</v>
      </c>
      <c r="AW383" s="14" t="s">
        <v>29</v>
      </c>
      <c r="AX383" s="14" t="s">
        <v>30</v>
      </c>
      <c r="AY383" s="168" t="s">
        <v>121</v>
      </c>
    </row>
    <row r="384" spans="1:65" s="2" customFormat="1" ht="16.5" customHeight="1">
      <c r="A384" s="33"/>
      <c r="B384" s="144"/>
      <c r="C384" s="175" t="s">
        <v>504</v>
      </c>
      <c r="D384" s="175" t="s">
        <v>141</v>
      </c>
      <c r="E384" s="176" t="s">
        <v>493</v>
      </c>
      <c r="F384" s="177" t="s">
        <v>494</v>
      </c>
      <c r="G384" s="178" t="s">
        <v>127</v>
      </c>
      <c r="H384" s="179">
        <v>55.55</v>
      </c>
      <c r="I384" s="180"/>
      <c r="J384" s="181">
        <f>ROUND(I384*H384,2)</f>
        <v>0</v>
      </c>
      <c r="K384" s="177" t="s">
        <v>1</v>
      </c>
      <c r="L384" s="182"/>
      <c r="M384" s="183" t="s">
        <v>1</v>
      </c>
      <c r="N384" s="184" t="s">
        <v>38</v>
      </c>
      <c r="O384" s="59"/>
      <c r="P384" s="154">
        <f>O384*H384</f>
        <v>0</v>
      </c>
      <c r="Q384" s="154">
        <v>1E-4</v>
      </c>
      <c r="R384" s="154">
        <f>Q384*H384</f>
        <v>5.555E-3</v>
      </c>
      <c r="S384" s="154">
        <v>0</v>
      </c>
      <c r="T384" s="155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56" t="s">
        <v>122</v>
      </c>
      <c r="AT384" s="156" t="s">
        <v>141</v>
      </c>
      <c r="AU384" s="156" t="s">
        <v>82</v>
      </c>
      <c r="AY384" s="18" t="s">
        <v>121</v>
      </c>
      <c r="BE384" s="157">
        <f>IF(N384="základní",J384,0)</f>
        <v>0</v>
      </c>
      <c r="BF384" s="157">
        <f>IF(N384="snížená",J384,0)</f>
        <v>0</v>
      </c>
      <c r="BG384" s="157">
        <f>IF(N384="zákl. přenesená",J384,0)</f>
        <v>0</v>
      </c>
      <c r="BH384" s="157">
        <f>IF(N384="sníž. přenesená",J384,0)</f>
        <v>0</v>
      </c>
      <c r="BI384" s="157">
        <f>IF(N384="nulová",J384,0)</f>
        <v>0</v>
      </c>
      <c r="BJ384" s="18" t="s">
        <v>30</v>
      </c>
      <c r="BK384" s="157">
        <f>ROUND(I384*H384,2)</f>
        <v>0</v>
      </c>
      <c r="BL384" s="18" t="s">
        <v>128</v>
      </c>
      <c r="BM384" s="156" t="s">
        <v>865</v>
      </c>
    </row>
    <row r="385" spans="1:65" s="13" customFormat="1" ht="11.25">
      <c r="B385" s="158"/>
      <c r="D385" s="159" t="s">
        <v>130</v>
      </c>
      <c r="E385" s="160" t="s">
        <v>1</v>
      </c>
      <c r="F385" s="161" t="s">
        <v>864</v>
      </c>
      <c r="H385" s="162">
        <v>55.55</v>
      </c>
      <c r="I385" s="163"/>
      <c r="L385" s="158"/>
      <c r="M385" s="164"/>
      <c r="N385" s="165"/>
      <c r="O385" s="165"/>
      <c r="P385" s="165"/>
      <c r="Q385" s="165"/>
      <c r="R385" s="165"/>
      <c r="S385" s="165"/>
      <c r="T385" s="166"/>
      <c r="AT385" s="160" t="s">
        <v>130</v>
      </c>
      <c r="AU385" s="160" t="s">
        <v>82</v>
      </c>
      <c r="AV385" s="13" t="s">
        <v>82</v>
      </c>
      <c r="AW385" s="13" t="s">
        <v>29</v>
      </c>
      <c r="AX385" s="13" t="s">
        <v>73</v>
      </c>
      <c r="AY385" s="160" t="s">
        <v>121</v>
      </c>
    </row>
    <row r="386" spans="1:65" s="14" customFormat="1" ht="11.25">
      <c r="B386" s="167"/>
      <c r="D386" s="159" t="s">
        <v>130</v>
      </c>
      <c r="E386" s="168" t="s">
        <v>1</v>
      </c>
      <c r="F386" s="169" t="s">
        <v>132</v>
      </c>
      <c r="H386" s="170">
        <v>55.55</v>
      </c>
      <c r="I386" s="171"/>
      <c r="L386" s="167"/>
      <c r="M386" s="172"/>
      <c r="N386" s="173"/>
      <c r="O386" s="173"/>
      <c r="P386" s="173"/>
      <c r="Q386" s="173"/>
      <c r="R386" s="173"/>
      <c r="S386" s="173"/>
      <c r="T386" s="174"/>
      <c r="AT386" s="168" t="s">
        <v>130</v>
      </c>
      <c r="AU386" s="168" t="s">
        <v>82</v>
      </c>
      <c r="AV386" s="14" t="s">
        <v>128</v>
      </c>
      <c r="AW386" s="14" t="s">
        <v>29</v>
      </c>
      <c r="AX386" s="14" t="s">
        <v>30</v>
      </c>
      <c r="AY386" s="168" t="s">
        <v>121</v>
      </c>
    </row>
    <row r="387" spans="1:65" s="2" customFormat="1" ht="16.5" customHeight="1">
      <c r="A387" s="33"/>
      <c r="B387" s="144"/>
      <c r="C387" s="145" t="s">
        <v>509</v>
      </c>
      <c r="D387" s="145" t="s">
        <v>124</v>
      </c>
      <c r="E387" s="146" t="s">
        <v>866</v>
      </c>
      <c r="F387" s="147" t="s">
        <v>867</v>
      </c>
      <c r="G387" s="148" t="s">
        <v>127</v>
      </c>
      <c r="H387" s="149">
        <v>40</v>
      </c>
      <c r="I387" s="150"/>
      <c r="J387" s="151">
        <f>ROUND(I387*H387,2)</f>
        <v>0</v>
      </c>
      <c r="K387" s="147" t="s">
        <v>1</v>
      </c>
      <c r="L387" s="34"/>
      <c r="M387" s="152" t="s">
        <v>1</v>
      </c>
      <c r="N387" s="153" t="s">
        <v>38</v>
      </c>
      <c r="O387" s="59"/>
      <c r="P387" s="154">
        <f>O387*H387</f>
        <v>0</v>
      </c>
      <c r="Q387" s="154">
        <v>0</v>
      </c>
      <c r="R387" s="154">
        <f>Q387*H387</f>
        <v>0</v>
      </c>
      <c r="S387" s="154">
        <v>0</v>
      </c>
      <c r="T387" s="155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56" t="s">
        <v>128</v>
      </c>
      <c r="AT387" s="156" t="s">
        <v>124</v>
      </c>
      <c r="AU387" s="156" t="s">
        <v>82</v>
      </c>
      <c r="AY387" s="18" t="s">
        <v>121</v>
      </c>
      <c r="BE387" s="157">
        <f>IF(N387="základní",J387,0)</f>
        <v>0</v>
      </c>
      <c r="BF387" s="157">
        <f>IF(N387="snížená",J387,0)</f>
        <v>0</v>
      </c>
      <c r="BG387" s="157">
        <f>IF(N387="zákl. přenesená",J387,0)</f>
        <v>0</v>
      </c>
      <c r="BH387" s="157">
        <f>IF(N387="sníž. přenesená",J387,0)</f>
        <v>0</v>
      </c>
      <c r="BI387" s="157">
        <f>IF(N387="nulová",J387,0)</f>
        <v>0</v>
      </c>
      <c r="BJ387" s="18" t="s">
        <v>30</v>
      </c>
      <c r="BK387" s="157">
        <f>ROUND(I387*H387,2)</f>
        <v>0</v>
      </c>
      <c r="BL387" s="18" t="s">
        <v>128</v>
      </c>
      <c r="BM387" s="156" t="s">
        <v>868</v>
      </c>
    </row>
    <row r="388" spans="1:65" s="15" customFormat="1" ht="11.25">
      <c r="B388" s="190"/>
      <c r="D388" s="159" t="s">
        <v>130</v>
      </c>
      <c r="E388" s="191" t="s">
        <v>1</v>
      </c>
      <c r="F388" s="192" t="s">
        <v>706</v>
      </c>
      <c r="H388" s="191" t="s">
        <v>1</v>
      </c>
      <c r="I388" s="193"/>
      <c r="L388" s="190"/>
      <c r="M388" s="194"/>
      <c r="N388" s="195"/>
      <c r="O388" s="195"/>
      <c r="P388" s="195"/>
      <c r="Q388" s="195"/>
      <c r="R388" s="195"/>
      <c r="S388" s="195"/>
      <c r="T388" s="196"/>
      <c r="AT388" s="191" t="s">
        <v>130</v>
      </c>
      <c r="AU388" s="191" t="s">
        <v>82</v>
      </c>
      <c r="AV388" s="15" t="s">
        <v>30</v>
      </c>
      <c r="AW388" s="15" t="s">
        <v>29</v>
      </c>
      <c r="AX388" s="15" t="s">
        <v>73</v>
      </c>
      <c r="AY388" s="191" t="s">
        <v>121</v>
      </c>
    </row>
    <row r="389" spans="1:65" s="15" customFormat="1" ht="11.25">
      <c r="B389" s="190"/>
      <c r="D389" s="159" t="s">
        <v>130</v>
      </c>
      <c r="E389" s="191" t="s">
        <v>1</v>
      </c>
      <c r="F389" s="192" t="s">
        <v>485</v>
      </c>
      <c r="H389" s="191" t="s">
        <v>1</v>
      </c>
      <c r="I389" s="193"/>
      <c r="L389" s="190"/>
      <c r="M389" s="194"/>
      <c r="N389" s="195"/>
      <c r="O389" s="195"/>
      <c r="P389" s="195"/>
      <c r="Q389" s="195"/>
      <c r="R389" s="195"/>
      <c r="S389" s="195"/>
      <c r="T389" s="196"/>
      <c r="AT389" s="191" t="s">
        <v>130</v>
      </c>
      <c r="AU389" s="191" t="s">
        <v>82</v>
      </c>
      <c r="AV389" s="15" t="s">
        <v>30</v>
      </c>
      <c r="AW389" s="15" t="s">
        <v>29</v>
      </c>
      <c r="AX389" s="15" t="s">
        <v>73</v>
      </c>
      <c r="AY389" s="191" t="s">
        <v>121</v>
      </c>
    </row>
    <row r="390" spans="1:65" s="13" customFormat="1" ht="11.25">
      <c r="B390" s="158"/>
      <c r="D390" s="159" t="s">
        <v>130</v>
      </c>
      <c r="E390" s="160" t="s">
        <v>1</v>
      </c>
      <c r="F390" s="161" t="s">
        <v>408</v>
      </c>
      <c r="H390" s="162">
        <v>36</v>
      </c>
      <c r="I390" s="163"/>
      <c r="L390" s="158"/>
      <c r="M390" s="164"/>
      <c r="N390" s="165"/>
      <c r="O390" s="165"/>
      <c r="P390" s="165"/>
      <c r="Q390" s="165"/>
      <c r="R390" s="165"/>
      <c r="S390" s="165"/>
      <c r="T390" s="166"/>
      <c r="AT390" s="160" t="s">
        <v>130</v>
      </c>
      <c r="AU390" s="160" t="s">
        <v>82</v>
      </c>
      <c r="AV390" s="13" t="s">
        <v>82</v>
      </c>
      <c r="AW390" s="13" t="s">
        <v>29</v>
      </c>
      <c r="AX390" s="13" t="s">
        <v>73</v>
      </c>
      <c r="AY390" s="160" t="s">
        <v>121</v>
      </c>
    </row>
    <row r="391" spans="1:65" s="15" customFormat="1" ht="11.25">
      <c r="B391" s="190"/>
      <c r="D391" s="159" t="s">
        <v>130</v>
      </c>
      <c r="E391" s="191" t="s">
        <v>1</v>
      </c>
      <c r="F391" s="192" t="s">
        <v>486</v>
      </c>
      <c r="H391" s="191" t="s">
        <v>1</v>
      </c>
      <c r="I391" s="193"/>
      <c r="L391" s="190"/>
      <c r="M391" s="194"/>
      <c r="N391" s="195"/>
      <c r="O391" s="195"/>
      <c r="P391" s="195"/>
      <c r="Q391" s="195"/>
      <c r="R391" s="195"/>
      <c r="S391" s="195"/>
      <c r="T391" s="196"/>
      <c r="AT391" s="191" t="s">
        <v>130</v>
      </c>
      <c r="AU391" s="191" t="s">
        <v>82</v>
      </c>
      <c r="AV391" s="15" t="s">
        <v>30</v>
      </c>
      <c r="AW391" s="15" t="s">
        <v>29</v>
      </c>
      <c r="AX391" s="15" t="s">
        <v>73</v>
      </c>
      <c r="AY391" s="191" t="s">
        <v>121</v>
      </c>
    </row>
    <row r="392" spans="1:65" s="13" customFormat="1" ht="11.25">
      <c r="B392" s="158"/>
      <c r="D392" s="159" t="s">
        <v>130</v>
      </c>
      <c r="E392" s="160" t="s">
        <v>1</v>
      </c>
      <c r="F392" s="161" t="s">
        <v>128</v>
      </c>
      <c r="H392" s="162">
        <v>4</v>
      </c>
      <c r="I392" s="163"/>
      <c r="L392" s="158"/>
      <c r="M392" s="164"/>
      <c r="N392" s="165"/>
      <c r="O392" s="165"/>
      <c r="P392" s="165"/>
      <c r="Q392" s="165"/>
      <c r="R392" s="165"/>
      <c r="S392" s="165"/>
      <c r="T392" s="166"/>
      <c r="AT392" s="160" t="s">
        <v>130</v>
      </c>
      <c r="AU392" s="160" t="s">
        <v>82</v>
      </c>
      <c r="AV392" s="13" t="s">
        <v>82</v>
      </c>
      <c r="AW392" s="13" t="s">
        <v>29</v>
      </c>
      <c r="AX392" s="13" t="s">
        <v>73</v>
      </c>
      <c r="AY392" s="160" t="s">
        <v>121</v>
      </c>
    </row>
    <row r="393" spans="1:65" s="14" customFormat="1" ht="11.25">
      <c r="B393" s="167"/>
      <c r="D393" s="159" t="s">
        <v>130</v>
      </c>
      <c r="E393" s="168" t="s">
        <v>1</v>
      </c>
      <c r="F393" s="169" t="s">
        <v>132</v>
      </c>
      <c r="H393" s="170">
        <v>40</v>
      </c>
      <c r="I393" s="171"/>
      <c r="L393" s="167"/>
      <c r="M393" s="172"/>
      <c r="N393" s="173"/>
      <c r="O393" s="173"/>
      <c r="P393" s="173"/>
      <c r="Q393" s="173"/>
      <c r="R393" s="173"/>
      <c r="S393" s="173"/>
      <c r="T393" s="174"/>
      <c r="AT393" s="168" t="s">
        <v>130</v>
      </c>
      <c r="AU393" s="168" t="s">
        <v>82</v>
      </c>
      <c r="AV393" s="14" t="s">
        <v>128</v>
      </c>
      <c r="AW393" s="14" t="s">
        <v>29</v>
      </c>
      <c r="AX393" s="14" t="s">
        <v>30</v>
      </c>
      <c r="AY393" s="168" t="s">
        <v>121</v>
      </c>
    </row>
    <row r="394" spans="1:65" s="2" customFormat="1" ht="16.5" customHeight="1">
      <c r="A394" s="33"/>
      <c r="B394" s="144"/>
      <c r="C394" s="175" t="s">
        <v>513</v>
      </c>
      <c r="D394" s="175" t="s">
        <v>141</v>
      </c>
      <c r="E394" s="176" t="s">
        <v>869</v>
      </c>
      <c r="F394" s="177" t="s">
        <v>870</v>
      </c>
      <c r="G394" s="178" t="s">
        <v>127</v>
      </c>
      <c r="H394" s="179">
        <v>40.4</v>
      </c>
      <c r="I394" s="180"/>
      <c r="J394" s="181">
        <f>ROUND(I394*H394,2)</f>
        <v>0</v>
      </c>
      <c r="K394" s="177" t="s">
        <v>1</v>
      </c>
      <c r="L394" s="182"/>
      <c r="M394" s="183" t="s">
        <v>1</v>
      </c>
      <c r="N394" s="184" t="s">
        <v>38</v>
      </c>
      <c r="O394" s="59"/>
      <c r="P394" s="154">
        <f>O394*H394</f>
        <v>0</v>
      </c>
      <c r="Q394" s="154">
        <v>8.9999999999999998E-4</v>
      </c>
      <c r="R394" s="154">
        <f>Q394*H394</f>
        <v>3.6359999999999996E-2</v>
      </c>
      <c r="S394" s="154">
        <v>0</v>
      </c>
      <c r="T394" s="155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56" t="s">
        <v>122</v>
      </c>
      <c r="AT394" s="156" t="s">
        <v>141</v>
      </c>
      <c r="AU394" s="156" t="s">
        <v>82</v>
      </c>
      <c r="AY394" s="18" t="s">
        <v>121</v>
      </c>
      <c r="BE394" s="157">
        <f>IF(N394="základní",J394,0)</f>
        <v>0</v>
      </c>
      <c r="BF394" s="157">
        <f>IF(N394="snížená",J394,0)</f>
        <v>0</v>
      </c>
      <c r="BG394" s="157">
        <f>IF(N394="zákl. přenesená",J394,0)</f>
        <v>0</v>
      </c>
      <c r="BH394" s="157">
        <f>IF(N394="sníž. přenesená",J394,0)</f>
        <v>0</v>
      </c>
      <c r="BI394" s="157">
        <f>IF(N394="nulová",J394,0)</f>
        <v>0</v>
      </c>
      <c r="BJ394" s="18" t="s">
        <v>30</v>
      </c>
      <c r="BK394" s="157">
        <f>ROUND(I394*H394,2)</f>
        <v>0</v>
      </c>
      <c r="BL394" s="18" t="s">
        <v>128</v>
      </c>
      <c r="BM394" s="156" t="s">
        <v>871</v>
      </c>
    </row>
    <row r="395" spans="1:65" s="13" customFormat="1" ht="11.25">
      <c r="B395" s="158"/>
      <c r="D395" s="159" t="s">
        <v>130</v>
      </c>
      <c r="E395" s="160" t="s">
        <v>1</v>
      </c>
      <c r="F395" s="161" t="s">
        <v>872</v>
      </c>
      <c r="H395" s="162">
        <v>40.4</v>
      </c>
      <c r="I395" s="163"/>
      <c r="L395" s="158"/>
      <c r="M395" s="164"/>
      <c r="N395" s="165"/>
      <c r="O395" s="165"/>
      <c r="P395" s="165"/>
      <c r="Q395" s="165"/>
      <c r="R395" s="165"/>
      <c r="S395" s="165"/>
      <c r="T395" s="166"/>
      <c r="AT395" s="160" t="s">
        <v>130</v>
      </c>
      <c r="AU395" s="160" t="s">
        <v>82</v>
      </c>
      <c r="AV395" s="13" t="s">
        <v>82</v>
      </c>
      <c r="AW395" s="13" t="s">
        <v>29</v>
      </c>
      <c r="AX395" s="13" t="s">
        <v>73</v>
      </c>
      <c r="AY395" s="160" t="s">
        <v>121</v>
      </c>
    </row>
    <row r="396" spans="1:65" s="14" customFormat="1" ht="11.25">
      <c r="B396" s="167"/>
      <c r="D396" s="159" t="s">
        <v>130</v>
      </c>
      <c r="E396" s="168" t="s">
        <v>1</v>
      </c>
      <c r="F396" s="169" t="s">
        <v>132</v>
      </c>
      <c r="H396" s="170">
        <v>40.4</v>
      </c>
      <c r="I396" s="171"/>
      <c r="L396" s="167"/>
      <c r="M396" s="172"/>
      <c r="N396" s="173"/>
      <c r="O396" s="173"/>
      <c r="P396" s="173"/>
      <c r="Q396" s="173"/>
      <c r="R396" s="173"/>
      <c r="S396" s="173"/>
      <c r="T396" s="174"/>
      <c r="AT396" s="168" t="s">
        <v>130</v>
      </c>
      <c r="AU396" s="168" t="s">
        <v>82</v>
      </c>
      <c r="AV396" s="14" t="s">
        <v>128</v>
      </c>
      <c r="AW396" s="14" t="s">
        <v>29</v>
      </c>
      <c r="AX396" s="14" t="s">
        <v>30</v>
      </c>
      <c r="AY396" s="168" t="s">
        <v>121</v>
      </c>
    </row>
    <row r="397" spans="1:65" s="2" customFormat="1" ht="16.5" customHeight="1">
      <c r="A397" s="33"/>
      <c r="B397" s="144"/>
      <c r="C397" s="175" t="s">
        <v>517</v>
      </c>
      <c r="D397" s="175" t="s">
        <v>141</v>
      </c>
      <c r="E397" s="176" t="s">
        <v>873</v>
      </c>
      <c r="F397" s="177" t="s">
        <v>874</v>
      </c>
      <c r="G397" s="178" t="s">
        <v>127</v>
      </c>
      <c r="H397" s="179">
        <v>40.4</v>
      </c>
      <c r="I397" s="180"/>
      <c r="J397" s="181">
        <f>ROUND(I397*H397,2)</f>
        <v>0</v>
      </c>
      <c r="K397" s="177" t="s">
        <v>1</v>
      </c>
      <c r="L397" s="182"/>
      <c r="M397" s="183" t="s">
        <v>1</v>
      </c>
      <c r="N397" s="184" t="s">
        <v>38</v>
      </c>
      <c r="O397" s="59"/>
      <c r="P397" s="154">
        <f>O397*H397</f>
        <v>0</v>
      </c>
      <c r="Q397" s="154">
        <v>0</v>
      </c>
      <c r="R397" s="154">
        <f>Q397*H397</f>
        <v>0</v>
      </c>
      <c r="S397" s="154">
        <v>0</v>
      </c>
      <c r="T397" s="155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56" t="s">
        <v>122</v>
      </c>
      <c r="AT397" s="156" t="s">
        <v>141</v>
      </c>
      <c r="AU397" s="156" t="s">
        <v>82</v>
      </c>
      <c r="AY397" s="18" t="s">
        <v>121</v>
      </c>
      <c r="BE397" s="157">
        <f>IF(N397="základní",J397,0)</f>
        <v>0</v>
      </c>
      <c r="BF397" s="157">
        <f>IF(N397="snížená",J397,0)</f>
        <v>0</v>
      </c>
      <c r="BG397" s="157">
        <f>IF(N397="zákl. přenesená",J397,0)</f>
        <v>0</v>
      </c>
      <c r="BH397" s="157">
        <f>IF(N397="sníž. přenesená",J397,0)</f>
        <v>0</v>
      </c>
      <c r="BI397" s="157">
        <f>IF(N397="nulová",J397,0)</f>
        <v>0</v>
      </c>
      <c r="BJ397" s="18" t="s">
        <v>30</v>
      </c>
      <c r="BK397" s="157">
        <f>ROUND(I397*H397,2)</f>
        <v>0</v>
      </c>
      <c r="BL397" s="18" t="s">
        <v>128</v>
      </c>
      <c r="BM397" s="156" t="s">
        <v>875</v>
      </c>
    </row>
    <row r="398" spans="1:65" s="13" customFormat="1" ht="11.25">
      <c r="B398" s="158"/>
      <c r="D398" s="159" t="s">
        <v>130</v>
      </c>
      <c r="E398" s="160" t="s">
        <v>1</v>
      </c>
      <c r="F398" s="161" t="s">
        <v>872</v>
      </c>
      <c r="H398" s="162">
        <v>40.4</v>
      </c>
      <c r="I398" s="163"/>
      <c r="L398" s="158"/>
      <c r="M398" s="164"/>
      <c r="N398" s="165"/>
      <c r="O398" s="165"/>
      <c r="P398" s="165"/>
      <c r="Q398" s="165"/>
      <c r="R398" s="165"/>
      <c r="S398" s="165"/>
      <c r="T398" s="166"/>
      <c r="AT398" s="160" t="s">
        <v>130</v>
      </c>
      <c r="AU398" s="160" t="s">
        <v>82</v>
      </c>
      <c r="AV398" s="13" t="s">
        <v>82</v>
      </c>
      <c r="AW398" s="13" t="s">
        <v>29</v>
      </c>
      <c r="AX398" s="13" t="s">
        <v>73</v>
      </c>
      <c r="AY398" s="160" t="s">
        <v>121</v>
      </c>
    </row>
    <row r="399" spans="1:65" s="14" customFormat="1" ht="11.25">
      <c r="B399" s="167"/>
      <c r="D399" s="159" t="s">
        <v>130</v>
      </c>
      <c r="E399" s="168" t="s">
        <v>1</v>
      </c>
      <c r="F399" s="169" t="s">
        <v>132</v>
      </c>
      <c r="H399" s="170">
        <v>40.4</v>
      </c>
      <c r="I399" s="171"/>
      <c r="L399" s="167"/>
      <c r="M399" s="172"/>
      <c r="N399" s="173"/>
      <c r="O399" s="173"/>
      <c r="P399" s="173"/>
      <c r="Q399" s="173"/>
      <c r="R399" s="173"/>
      <c r="S399" s="173"/>
      <c r="T399" s="174"/>
      <c r="AT399" s="168" t="s">
        <v>130</v>
      </c>
      <c r="AU399" s="168" t="s">
        <v>82</v>
      </c>
      <c r="AV399" s="14" t="s">
        <v>128</v>
      </c>
      <c r="AW399" s="14" t="s">
        <v>29</v>
      </c>
      <c r="AX399" s="14" t="s">
        <v>30</v>
      </c>
      <c r="AY399" s="168" t="s">
        <v>121</v>
      </c>
    </row>
    <row r="400" spans="1:65" s="2" customFormat="1" ht="16.5" customHeight="1">
      <c r="A400" s="33"/>
      <c r="B400" s="144"/>
      <c r="C400" s="145" t="s">
        <v>522</v>
      </c>
      <c r="D400" s="145" t="s">
        <v>124</v>
      </c>
      <c r="E400" s="146" t="s">
        <v>876</v>
      </c>
      <c r="F400" s="147" t="s">
        <v>877</v>
      </c>
      <c r="G400" s="148" t="s">
        <v>127</v>
      </c>
      <c r="H400" s="149">
        <v>5</v>
      </c>
      <c r="I400" s="150"/>
      <c r="J400" s="151">
        <f>ROUND(I400*H400,2)</f>
        <v>0</v>
      </c>
      <c r="K400" s="147" t="s">
        <v>135</v>
      </c>
      <c r="L400" s="34"/>
      <c r="M400" s="152" t="s">
        <v>1</v>
      </c>
      <c r="N400" s="153" t="s">
        <v>38</v>
      </c>
      <c r="O400" s="59"/>
      <c r="P400" s="154">
        <f>O400*H400</f>
        <v>0</v>
      </c>
      <c r="Q400" s="154">
        <v>1.67E-3</v>
      </c>
      <c r="R400" s="154">
        <f>Q400*H400</f>
        <v>8.3499999999999998E-3</v>
      </c>
      <c r="S400" s="154">
        <v>0</v>
      </c>
      <c r="T400" s="155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56" t="s">
        <v>128</v>
      </c>
      <c r="AT400" s="156" t="s">
        <v>124</v>
      </c>
      <c r="AU400" s="156" t="s">
        <v>82</v>
      </c>
      <c r="AY400" s="18" t="s">
        <v>121</v>
      </c>
      <c r="BE400" s="157">
        <f>IF(N400="základní",J400,0)</f>
        <v>0</v>
      </c>
      <c r="BF400" s="157">
        <f>IF(N400="snížená",J400,0)</f>
        <v>0</v>
      </c>
      <c r="BG400" s="157">
        <f>IF(N400="zákl. přenesená",J400,0)</f>
        <v>0</v>
      </c>
      <c r="BH400" s="157">
        <f>IF(N400="sníž. přenesená",J400,0)</f>
        <v>0</v>
      </c>
      <c r="BI400" s="157">
        <f>IF(N400="nulová",J400,0)</f>
        <v>0</v>
      </c>
      <c r="BJ400" s="18" t="s">
        <v>30</v>
      </c>
      <c r="BK400" s="157">
        <f>ROUND(I400*H400,2)</f>
        <v>0</v>
      </c>
      <c r="BL400" s="18" t="s">
        <v>128</v>
      </c>
      <c r="BM400" s="156" t="s">
        <v>878</v>
      </c>
    </row>
    <row r="401" spans="1:65" s="15" customFormat="1" ht="11.25">
      <c r="B401" s="190"/>
      <c r="D401" s="159" t="s">
        <v>130</v>
      </c>
      <c r="E401" s="191" t="s">
        <v>1</v>
      </c>
      <c r="F401" s="192" t="s">
        <v>706</v>
      </c>
      <c r="H401" s="191" t="s">
        <v>1</v>
      </c>
      <c r="I401" s="193"/>
      <c r="L401" s="190"/>
      <c r="M401" s="194"/>
      <c r="N401" s="195"/>
      <c r="O401" s="195"/>
      <c r="P401" s="195"/>
      <c r="Q401" s="195"/>
      <c r="R401" s="195"/>
      <c r="S401" s="195"/>
      <c r="T401" s="196"/>
      <c r="AT401" s="191" t="s">
        <v>130</v>
      </c>
      <c r="AU401" s="191" t="s">
        <v>82</v>
      </c>
      <c r="AV401" s="15" t="s">
        <v>30</v>
      </c>
      <c r="AW401" s="15" t="s">
        <v>29</v>
      </c>
      <c r="AX401" s="15" t="s">
        <v>73</v>
      </c>
      <c r="AY401" s="191" t="s">
        <v>121</v>
      </c>
    </row>
    <row r="402" spans="1:65" s="13" customFormat="1" ht="11.25">
      <c r="B402" s="158"/>
      <c r="D402" s="159" t="s">
        <v>130</v>
      </c>
      <c r="E402" s="160" t="s">
        <v>1</v>
      </c>
      <c r="F402" s="161" t="s">
        <v>879</v>
      </c>
      <c r="H402" s="162">
        <v>5</v>
      </c>
      <c r="I402" s="163"/>
      <c r="L402" s="158"/>
      <c r="M402" s="164"/>
      <c r="N402" s="165"/>
      <c r="O402" s="165"/>
      <c r="P402" s="165"/>
      <c r="Q402" s="165"/>
      <c r="R402" s="165"/>
      <c r="S402" s="165"/>
      <c r="T402" s="166"/>
      <c r="AT402" s="160" t="s">
        <v>130</v>
      </c>
      <c r="AU402" s="160" t="s">
        <v>82</v>
      </c>
      <c r="AV402" s="13" t="s">
        <v>82</v>
      </c>
      <c r="AW402" s="13" t="s">
        <v>29</v>
      </c>
      <c r="AX402" s="13" t="s">
        <v>73</v>
      </c>
      <c r="AY402" s="160" t="s">
        <v>121</v>
      </c>
    </row>
    <row r="403" spans="1:65" s="14" customFormat="1" ht="11.25">
      <c r="B403" s="167"/>
      <c r="D403" s="159" t="s">
        <v>130</v>
      </c>
      <c r="E403" s="168" t="s">
        <v>1</v>
      </c>
      <c r="F403" s="169" t="s">
        <v>132</v>
      </c>
      <c r="H403" s="170">
        <v>5</v>
      </c>
      <c r="I403" s="171"/>
      <c r="L403" s="167"/>
      <c r="M403" s="172"/>
      <c r="N403" s="173"/>
      <c r="O403" s="173"/>
      <c r="P403" s="173"/>
      <c r="Q403" s="173"/>
      <c r="R403" s="173"/>
      <c r="S403" s="173"/>
      <c r="T403" s="174"/>
      <c r="AT403" s="168" t="s">
        <v>130</v>
      </c>
      <c r="AU403" s="168" t="s">
        <v>82</v>
      </c>
      <c r="AV403" s="14" t="s">
        <v>128</v>
      </c>
      <c r="AW403" s="14" t="s">
        <v>29</v>
      </c>
      <c r="AX403" s="14" t="s">
        <v>30</v>
      </c>
      <c r="AY403" s="168" t="s">
        <v>121</v>
      </c>
    </row>
    <row r="404" spans="1:65" s="2" customFormat="1" ht="16.5" customHeight="1">
      <c r="A404" s="33"/>
      <c r="B404" s="144"/>
      <c r="C404" s="175" t="s">
        <v>527</v>
      </c>
      <c r="D404" s="175" t="s">
        <v>141</v>
      </c>
      <c r="E404" s="176" t="s">
        <v>880</v>
      </c>
      <c r="F404" s="177" t="s">
        <v>881</v>
      </c>
      <c r="G404" s="178" t="s">
        <v>127</v>
      </c>
      <c r="H404" s="179">
        <v>1.01</v>
      </c>
      <c r="I404" s="180"/>
      <c r="J404" s="181">
        <f>ROUND(I404*H404,2)</f>
        <v>0</v>
      </c>
      <c r="K404" s="177" t="s">
        <v>1</v>
      </c>
      <c r="L404" s="182"/>
      <c r="M404" s="183" t="s">
        <v>1</v>
      </c>
      <c r="N404" s="184" t="s">
        <v>38</v>
      </c>
      <c r="O404" s="59"/>
      <c r="P404" s="154">
        <f>O404*H404</f>
        <v>0</v>
      </c>
      <c r="Q404" s="154">
        <v>7.1999999999999998E-3</v>
      </c>
      <c r="R404" s="154">
        <f>Q404*H404</f>
        <v>7.2719999999999998E-3</v>
      </c>
      <c r="S404" s="154">
        <v>0</v>
      </c>
      <c r="T404" s="155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56" t="s">
        <v>122</v>
      </c>
      <c r="AT404" s="156" t="s">
        <v>141</v>
      </c>
      <c r="AU404" s="156" t="s">
        <v>82</v>
      </c>
      <c r="AY404" s="18" t="s">
        <v>121</v>
      </c>
      <c r="BE404" s="157">
        <f>IF(N404="základní",J404,0)</f>
        <v>0</v>
      </c>
      <c r="BF404" s="157">
        <f>IF(N404="snížená",J404,0)</f>
        <v>0</v>
      </c>
      <c r="BG404" s="157">
        <f>IF(N404="zákl. přenesená",J404,0)</f>
        <v>0</v>
      </c>
      <c r="BH404" s="157">
        <f>IF(N404="sníž. přenesená",J404,0)</f>
        <v>0</v>
      </c>
      <c r="BI404" s="157">
        <f>IF(N404="nulová",J404,0)</f>
        <v>0</v>
      </c>
      <c r="BJ404" s="18" t="s">
        <v>30</v>
      </c>
      <c r="BK404" s="157">
        <f>ROUND(I404*H404,2)</f>
        <v>0</v>
      </c>
      <c r="BL404" s="18" t="s">
        <v>128</v>
      </c>
      <c r="BM404" s="156" t="s">
        <v>882</v>
      </c>
    </row>
    <row r="405" spans="1:65" s="15" customFormat="1" ht="11.25">
      <c r="B405" s="190"/>
      <c r="D405" s="159" t="s">
        <v>130</v>
      </c>
      <c r="E405" s="191" t="s">
        <v>1</v>
      </c>
      <c r="F405" s="192" t="s">
        <v>706</v>
      </c>
      <c r="H405" s="191" t="s">
        <v>1</v>
      </c>
      <c r="I405" s="193"/>
      <c r="L405" s="190"/>
      <c r="M405" s="194"/>
      <c r="N405" s="195"/>
      <c r="O405" s="195"/>
      <c r="P405" s="195"/>
      <c r="Q405" s="195"/>
      <c r="R405" s="195"/>
      <c r="S405" s="195"/>
      <c r="T405" s="196"/>
      <c r="AT405" s="191" t="s">
        <v>130</v>
      </c>
      <c r="AU405" s="191" t="s">
        <v>82</v>
      </c>
      <c r="AV405" s="15" t="s">
        <v>30</v>
      </c>
      <c r="AW405" s="15" t="s">
        <v>29</v>
      </c>
      <c r="AX405" s="15" t="s">
        <v>73</v>
      </c>
      <c r="AY405" s="191" t="s">
        <v>121</v>
      </c>
    </row>
    <row r="406" spans="1:65" s="13" customFormat="1" ht="11.25">
      <c r="B406" s="158"/>
      <c r="D406" s="159" t="s">
        <v>130</v>
      </c>
      <c r="E406" s="160" t="s">
        <v>1</v>
      </c>
      <c r="F406" s="161" t="s">
        <v>175</v>
      </c>
      <c r="H406" s="162">
        <v>1.01</v>
      </c>
      <c r="I406" s="163"/>
      <c r="L406" s="158"/>
      <c r="M406" s="164"/>
      <c r="N406" s="165"/>
      <c r="O406" s="165"/>
      <c r="P406" s="165"/>
      <c r="Q406" s="165"/>
      <c r="R406" s="165"/>
      <c r="S406" s="165"/>
      <c r="T406" s="166"/>
      <c r="AT406" s="160" t="s">
        <v>130</v>
      </c>
      <c r="AU406" s="160" t="s">
        <v>82</v>
      </c>
      <c r="AV406" s="13" t="s">
        <v>82</v>
      </c>
      <c r="AW406" s="13" t="s">
        <v>29</v>
      </c>
      <c r="AX406" s="13" t="s">
        <v>73</v>
      </c>
      <c r="AY406" s="160" t="s">
        <v>121</v>
      </c>
    </row>
    <row r="407" spans="1:65" s="14" customFormat="1" ht="11.25">
      <c r="B407" s="167"/>
      <c r="D407" s="159" t="s">
        <v>130</v>
      </c>
      <c r="E407" s="168" t="s">
        <v>1</v>
      </c>
      <c r="F407" s="169" t="s">
        <v>132</v>
      </c>
      <c r="H407" s="170">
        <v>1.01</v>
      </c>
      <c r="I407" s="171"/>
      <c r="L407" s="167"/>
      <c r="M407" s="172"/>
      <c r="N407" s="173"/>
      <c r="O407" s="173"/>
      <c r="P407" s="173"/>
      <c r="Q407" s="173"/>
      <c r="R407" s="173"/>
      <c r="S407" s="173"/>
      <c r="T407" s="174"/>
      <c r="AT407" s="168" t="s">
        <v>130</v>
      </c>
      <c r="AU407" s="168" t="s">
        <v>82</v>
      </c>
      <c r="AV407" s="14" t="s">
        <v>128</v>
      </c>
      <c r="AW407" s="14" t="s">
        <v>29</v>
      </c>
      <c r="AX407" s="14" t="s">
        <v>30</v>
      </c>
      <c r="AY407" s="168" t="s">
        <v>121</v>
      </c>
    </row>
    <row r="408" spans="1:65" s="2" customFormat="1" ht="16.5" customHeight="1">
      <c r="A408" s="33"/>
      <c r="B408" s="144"/>
      <c r="C408" s="175" t="s">
        <v>531</v>
      </c>
      <c r="D408" s="175" t="s">
        <v>141</v>
      </c>
      <c r="E408" s="176" t="s">
        <v>883</v>
      </c>
      <c r="F408" s="177" t="s">
        <v>884</v>
      </c>
      <c r="G408" s="178" t="s">
        <v>127</v>
      </c>
      <c r="H408" s="179">
        <v>1.01</v>
      </c>
      <c r="I408" s="180"/>
      <c r="J408" s="181">
        <f>ROUND(I408*H408,2)</f>
        <v>0</v>
      </c>
      <c r="K408" s="177" t="s">
        <v>1</v>
      </c>
      <c r="L408" s="182"/>
      <c r="M408" s="183" t="s">
        <v>1</v>
      </c>
      <c r="N408" s="184" t="s">
        <v>38</v>
      </c>
      <c r="O408" s="59"/>
      <c r="P408" s="154">
        <f>O408*H408</f>
        <v>0</v>
      </c>
      <c r="Q408" s="154">
        <v>8.0000000000000002E-3</v>
      </c>
      <c r="R408" s="154">
        <f>Q408*H408</f>
        <v>8.0800000000000004E-3</v>
      </c>
      <c r="S408" s="154">
        <v>0</v>
      </c>
      <c r="T408" s="155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56" t="s">
        <v>122</v>
      </c>
      <c r="AT408" s="156" t="s">
        <v>141</v>
      </c>
      <c r="AU408" s="156" t="s">
        <v>82</v>
      </c>
      <c r="AY408" s="18" t="s">
        <v>121</v>
      </c>
      <c r="BE408" s="157">
        <f>IF(N408="základní",J408,0)</f>
        <v>0</v>
      </c>
      <c r="BF408" s="157">
        <f>IF(N408="snížená",J408,0)</f>
        <v>0</v>
      </c>
      <c r="BG408" s="157">
        <f>IF(N408="zákl. přenesená",J408,0)</f>
        <v>0</v>
      </c>
      <c r="BH408" s="157">
        <f>IF(N408="sníž. přenesená",J408,0)</f>
        <v>0</v>
      </c>
      <c r="BI408" s="157">
        <f>IF(N408="nulová",J408,0)</f>
        <v>0</v>
      </c>
      <c r="BJ408" s="18" t="s">
        <v>30</v>
      </c>
      <c r="BK408" s="157">
        <f>ROUND(I408*H408,2)</f>
        <v>0</v>
      </c>
      <c r="BL408" s="18" t="s">
        <v>128</v>
      </c>
      <c r="BM408" s="156" t="s">
        <v>885</v>
      </c>
    </row>
    <row r="409" spans="1:65" s="15" customFormat="1" ht="11.25">
      <c r="B409" s="190"/>
      <c r="D409" s="159" t="s">
        <v>130</v>
      </c>
      <c r="E409" s="191" t="s">
        <v>1</v>
      </c>
      <c r="F409" s="192" t="s">
        <v>706</v>
      </c>
      <c r="H409" s="191" t="s">
        <v>1</v>
      </c>
      <c r="I409" s="193"/>
      <c r="L409" s="190"/>
      <c r="M409" s="194"/>
      <c r="N409" s="195"/>
      <c r="O409" s="195"/>
      <c r="P409" s="195"/>
      <c r="Q409" s="195"/>
      <c r="R409" s="195"/>
      <c r="S409" s="195"/>
      <c r="T409" s="196"/>
      <c r="AT409" s="191" t="s">
        <v>130</v>
      </c>
      <c r="AU409" s="191" t="s">
        <v>82</v>
      </c>
      <c r="AV409" s="15" t="s">
        <v>30</v>
      </c>
      <c r="AW409" s="15" t="s">
        <v>29</v>
      </c>
      <c r="AX409" s="15" t="s">
        <v>73</v>
      </c>
      <c r="AY409" s="191" t="s">
        <v>121</v>
      </c>
    </row>
    <row r="410" spans="1:65" s="13" customFormat="1" ht="11.25">
      <c r="B410" s="158"/>
      <c r="D410" s="159" t="s">
        <v>130</v>
      </c>
      <c r="E410" s="160" t="s">
        <v>1</v>
      </c>
      <c r="F410" s="161" t="s">
        <v>175</v>
      </c>
      <c r="H410" s="162">
        <v>1.01</v>
      </c>
      <c r="I410" s="163"/>
      <c r="L410" s="158"/>
      <c r="M410" s="164"/>
      <c r="N410" s="165"/>
      <c r="O410" s="165"/>
      <c r="P410" s="165"/>
      <c r="Q410" s="165"/>
      <c r="R410" s="165"/>
      <c r="S410" s="165"/>
      <c r="T410" s="166"/>
      <c r="AT410" s="160" t="s">
        <v>130</v>
      </c>
      <c r="AU410" s="160" t="s">
        <v>82</v>
      </c>
      <c r="AV410" s="13" t="s">
        <v>82</v>
      </c>
      <c r="AW410" s="13" t="s">
        <v>29</v>
      </c>
      <c r="AX410" s="13" t="s">
        <v>73</v>
      </c>
      <c r="AY410" s="160" t="s">
        <v>121</v>
      </c>
    </row>
    <row r="411" spans="1:65" s="14" customFormat="1" ht="11.25">
      <c r="B411" s="167"/>
      <c r="D411" s="159" t="s">
        <v>130</v>
      </c>
      <c r="E411" s="168" t="s">
        <v>1</v>
      </c>
      <c r="F411" s="169" t="s">
        <v>132</v>
      </c>
      <c r="H411" s="170">
        <v>1.01</v>
      </c>
      <c r="I411" s="171"/>
      <c r="L411" s="167"/>
      <c r="M411" s="172"/>
      <c r="N411" s="173"/>
      <c r="O411" s="173"/>
      <c r="P411" s="173"/>
      <c r="Q411" s="173"/>
      <c r="R411" s="173"/>
      <c r="S411" s="173"/>
      <c r="T411" s="174"/>
      <c r="AT411" s="168" t="s">
        <v>130</v>
      </c>
      <c r="AU411" s="168" t="s">
        <v>82</v>
      </c>
      <c r="AV411" s="14" t="s">
        <v>128</v>
      </c>
      <c r="AW411" s="14" t="s">
        <v>29</v>
      </c>
      <c r="AX411" s="14" t="s">
        <v>30</v>
      </c>
      <c r="AY411" s="168" t="s">
        <v>121</v>
      </c>
    </row>
    <row r="412" spans="1:65" s="2" customFormat="1" ht="16.5" customHeight="1">
      <c r="A412" s="33"/>
      <c r="B412" s="144"/>
      <c r="C412" s="175" t="s">
        <v>536</v>
      </c>
      <c r="D412" s="175" t="s">
        <v>141</v>
      </c>
      <c r="E412" s="176" t="s">
        <v>886</v>
      </c>
      <c r="F412" s="177" t="s">
        <v>887</v>
      </c>
      <c r="G412" s="178" t="s">
        <v>127</v>
      </c>
      <c r="H412" s="179">
        <v>3.03</v>
      </c>
      <c r="I412" s="180"/>
      <c r="J412" s="181">
        <f>ROUND(I412*H412,2)</f>
        <v>0</v>
      </c>
      <c r="K412" s="177" t="s">
        <v>1</v>
      </c>
      <c r="L412" s="182"/>
      <c r="M412" s="183" t="s">
        <v>1</v>
      </c>
      <c r="N412" s="184" t="s">
        <v>38</v>
      </c>
      <c r="O412" s="59"/>
      <c r="P412" s="154">
        <f>O412*H412</f>
        <v>0</v>
      </c>
      <c r="Q412" s="154">
        <v>1.2200000000000001E-2</v>
      </c>
      <c r="R412" s="154">
        <f>Q412*H412</f>
        <v>3.6965999999999999E-2</v>
      </c>
      <c r="S412" s="154">
        <v>0</v>
      </c>
      <c r="T412" s="155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56" t="s">
        <v>122</v>
      </c>
      <c r="AT412" s="156" t="s">
        <v>141</v>
      </c>
      <c r="AU412" s="156" t="s">
        <v>82</v>
      </c>
      <c r="AY412" s="18" t="s">
        <v>121</v>
      </c>
      <c r="BE412" s="157">
        <f>IF(N412="základní",J412,0)</f>
        <v>0</v>
      </c>
      <c r="BF412" s="157">
        <f>IF(N412="snížená",J412,0)</f>
        <v>0</v>
      </c>
      <c r="BG412" s="157">
        <f>IF(N412="zákl. přenesená",J412,0)</f>
        <v>0</v>
      </c>
      <c r="BH412" s="157">
        <f>IF(N412="sníž. přenesená",J412,0)</f>
        <v>0</v>
      </c>
      <c r="BI412" s="157">
        <f>IF(N412="nulová",J412,0)</f>
        <v>0</v>
      </c>
      <c r="BJ412" s="18" t="s">
        <v>30</v>
      </c>
      <c r="BK412" s="157">
        <f>ROUND(I412*H412,2)</f>
        <v>0</v>
      </c>
      <c r="BL412" s="18" t="s">
        <v>128</v>
      </c>
      <c r="BM412" s="156" t="s">
        <v>888</v>
      </c>
    </row>
    <row r="413" spans="1:65" s="15" customFormat="1" ht="11.25">
      <c r="B413" s="190"/>
      <c r="D413" s="159" t="s">
        <v>130</v>
      </c>
      <c r="E413" s="191" t="s">
        <v>1</v>
      </c>
      <c r="F413" s="192" t="s">
        <v>706</v>
      </c>
      <c r="H413" s="191" t="s">
        <v>1</v>
      </c>
      <c r="I413" s="193"/>
      <c r="L413" s="190"/>
      <c r="M413" s="194"/>
      <c r="N413" s="195"/>
      <c r="O413" s="195"/>
      <c r="P413" s="195"/>
      <c r="Q413" s="195"/>
      <c r="R413" s="195"/>
      <c r="S413" s="195"/>
      <c r="T413" s="196"/>
      <c r="AT413" s="191" t="s">
        <v>130</v>
      </c>
      <c r="AU413" s="191" t="s">
        <v>82</v>
      </c>
      <c r="AV413" s="15" t="s">
        <v>30</v>
      </c>
      <c r="AW413" s="15" t="s">
        <v>29</v>
      </c>
      <c r="AX413" s="15" t="s">
        <v>73</v>
      </c>
      <c r="AY413" s="191" t="s">
        <v>121</v>
      </c>
    </row>
    <row r="414" spans="1:65" s="13" customFormat="1" ht="11.25">
      <c r="B414" s="158"/>
      <c r="D414" s="159" t="s">
        <v>130</v>
      </c>
      <c r="E414" s="160" t="s">
        <v>1</v>
      </c>
      <c r="F414" s="161" t="s">
        <v>526</v>
      </c>
      <c r="H414" s="162">
        <v>3.03</v>
      </c>
      <c r="I414" s="163"/>
      <c r="L414" s="158"/>
      <c r="M414" s="164"/>
      <c r="N414" s="165"/>
      <c r="O414" s="165"/>
      <c r="P414" s="165"/>
      <c r="Q414" s="165"/>
      <c r="R414" s="165"/>
      <c r="S414" s="165"/>
      <c r="T414" s="166"/>
      <c r="AT414" s="160" t="s">
        <v>130</v>
      </c>
      <c r="AU414" s="160" t="s">
        <v>82</v>
      </c>
      <c r="AV414" s="13" t="s">
        <v>82</v>
      </c>
      <c r="AW414" s="13" t="s">
        <v>29</v>
      </c>
      <c r="AX414" s="13" t="s">
        <v>73</v>
      </c>
      <c r="AY414" s="160" t="s">
        <v>121</v>
      </c>
    </row>
    <row r="415" spans="1:65" s="14" customFormat="1" ht="11.25">
      <c r="B415" s="167"/>
      <c r="D415" s="159" t="s">
        <v>130</v>
      </c>
      <c r="E415" s="168" t="s">
        <v>1</v>
      </c>
      <c r="F415" s="169" t="s">
        <v>132</v>
      </c>
      <c r="H415" s="170">
        <v>3.03</v>
      </c>
      <c r="I415" s="171"/>
      <c r="L415" s="167"/>
      <c r="M415" s="172"/>
      <c r="N415" s="173"/>
      <c r="O415" s="173"/>
      <c r="P415" s="173"/>
      <c r="Q415" s="173"/>
      <c r="R415" s="173"/>
      <c r="S415" s="173"/>
      <c r="T415" s="174"/>
      <c r="AT415" s="168" t="s">
        <v>130</v>
      </c>
      <c r="AU415" s="168" t="s">
        <v>82</v>
      </c>
      <c r="AV415" s="14" t="s">
        <v>128</v>
      </c>
      <c r="AW415" s="14" t="s">
        <v>29</v>
      </c>
      <c r="AX415" s="14" t="s">
        <v>30</v>
      </c>
      <c r="AY415" s="168" t="s">
        <v>121</v>
      </c>
    </row>
    <row r="416" spans="1:65" s="2" customFormat="1" ht="16.5" customHeight="1">
      <c r="A416" s="33"/>
      <c r="B416" s="144"/>
      <c r="C416" s="145" t="s">
        <v>540</v>
      </c>
      <c r="D416" s="145" t="s">
        <v>124</v>
      </c>
      <c r="E416" s="146" t="s">
        <v>497</v>
      </c>
      <c r="F416" s="147" t="s">
        <v>498</v>
      </c>
      <c r="G416" s="148" t="s">
        <v>127</v>
      </c>
      <c r="H416" s="149">
        <v>7</v>
      </c>
      <c r="I416" s="150"/>
      <c r="J416" s="151">
        <f>ROUND(I416*H416,2)</f>
        <v>0</v>
      </c>
      <c r="K416" s="147" t="s">
        <v>135</v>
      </c>
      <c r="L416" s="34"/>
      <c r="M416" s="152" t="s">
        <v>1</v>
      </c>
      <c r="N416" s="153" t="s">
        <v>38</v>
      </c>
      <c r="O416" s="59"/>
      <c r="P416" s="154">
        <f>O416*H416</f>
        <v>0</v>
      </c>
      <c r="Q416" s="154">
        <v>1.67E-3</v>
      </c>
      <c r="R416" s="154">
        <f>Q416*H416</f>
        <v>1.1690000000000001E-2</v>
      </c>
      <c r="S416" s="154">
        <v>0</v>
      </c>
      <c r="T416" s="155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56" t="s">
        <v>128</v>
      </c>
      <c r="AT416" s="156" t="s">
        <v>124</v>
      </c>
      <c r="AU416" s="156" t="s">
        <v>82</v>
      </c>
      <c r="AY416" s="18" t="s">
        <v>121</v>
      </c>
      <c r="BE416" s="157">
        <f>IF(N416="základní",J416,0)</f>
        <v>0</v>
      </c>
      <c r="BF416" s="157">
        <f>IF(N416="snížená",J416,0)</f>
        <v>0</v>
      </c>
      <c r="BG416" s="157">
        <f>IF(N416="zákl. přenesená",J416,0)</f>
        <v>0</v>
      </c>
      <c r="BH416" s="157">
        <f>IF(N416="sníž. přenesená",J416,0)</f>
        <v>0</v>
      </c>
      <c r="BI416" s="157">
        <f>IF(N416="nulová",J416,0)</f>
        <v>0</v>
      </c>
      <c r="BJ416" s="18" t="s">
        <v>30</v>
      </c>
      <c r="BK416" s="157">
        <f>ROUND(I416*H416,2)</f>
        <v>0</v>
      </c>
      <c r="BL416" s="18" t="s">
        <v>128</v>
      </c>
      <c r="BM416" s="156" t="s">
        <v>889</v>
      </c>
    </row>
    <row r="417" spans="1:65" s="15" customFormat="1" ht="11.25">
      <c r="B417" s="190"/>
      <c r="D417" s="159" t="s">
        <v>130</v>
      </c>
      <c r="E417" s="191" t="s">
        <v>1</v>
      </c>
      <c r="F417" s="192" t="s">
        <v>706</v>
      </c>
      <c r="H417" s="191" t="s">
        <v>1</v>
      </c>
      <c r="I417" s="193"/>
      <c r="L417" s="190"/>
      <c r="M417" s="194"/>
      <c r="N417" s="195"/>
      <c r="O417" s="195"/>
      <c r="P417" s="195"/>
      <c r="Q417" s="195"/>
      <c r="R417" s="195"/>
      <c r="S417" s="195"/>
      <c r="T417" s="196"/>
      <c r="AT417" s="191" t="s">
        <v>130</v>
      </c>
      <c r="AU417" s="191" t="s">
        <v>82</v>
      </c>
      <c r="AV417" s="15" t="s">
        <v>30</v>
      </c>
      <c r="AW417" s="15" t="s">
        <v>29</v>
      </c>
      <c r="AX417" s="15" t="s">
        <v>73</v>
      </c>
      <c r="AY417" s="191" t="s">
        <v>121</v>
      </c>
    </row>
    <row r="418" spans="1:65" s="13" customFormat="1" ht="11.25">
      <c r="B418" s="158"/>
      <c r="D418" s="159" t="s">
        <v>130</v>
      </c>
      <c r="E418" s="160" t="s">
        <v>1</v>
      </c>
      <c r="F418" s="161" t="s">
        <v>890</v>
      </c>
      <c r="H418" s="162">
        <v>7</v>
      </c>
      <c r="I418" s="163"/>
      <c r="L418" s="158"/>
      <c r="M418" s="164"/>
      <c r="N418" s="165"/>
      <c r="O418" s="165"/>
      <c r="P418" s="165"/>
      <c r="Q418" s="165"/>
      <c r="R418" s="165"/>
      <c r="S418" s="165"/>
      <c r="T418" s="166"/>
      <c r="AT418" s="160" t="s">
        <v>130</v>
      </c>
      <c r="AU418" s="160" t="s">
        <v>82</v>
      </c>
      <c r="AV418" s="13" t="s">
        <v>82</v>
      </c>
      <c r="AW418" s="13" t="s">
        <v>29</v>
      </c>
      <c r="AX418" s="13" t="s">
        <v>73</v>
      </c>
      <c r="AY418" s="160" t="s">
        <v>121</v>
      </c>
    </row>
    <row r="419" spans="1:65" s="14" customFormat="1" ht="11.25">
      <c r="B419" s="167"/>
      <c r="D419" s="159" t="s">
        <v>130</v>
      </c>
      <c r="E419" s="168" t="s">
        <v>1</v>
      </c>
      <c r="F419" s="169" t="s">
        <v>132</v>
      </c>
      <c r="H419" s="170">
        <v>7</v>
      </c>
      <c r="I419" s="171"/>
      <c r="L419" s="167"/>
      <c r="M419" s="172"/>
      <c r="N419" s="173"/>
      <c r="O419" s="173"/>
      <c r="P419" s="173"/>
      <c r="Q419" s="173"/>
      <c r="R419" s="173"/>
      <c r="S419" s="173"/>
      <c r="T419" s="174"/>
      <c r="AT419" s="168" t="s">
        <v>130</v>
      </c>
      <c r="AU419" s="168" t="s">
        <v>82</v>
      </c>
      <c r="AV419" s="14" t="s">
        <v>128</v>
      </c>
      <c r="AW419" s="14" t="s">
        <v>29</v>
      </c>
      <c r="AX419" s="14" t="s">
        <v>30</v>
      </c>
      <c r="AY419" s="168" t="s">
        <v>121</v>
      </c>
    </row>
    <row r="420" spans="1:65" s="2" customFormat="1" ht="16.5" customHeight="1">
      <c r="A420" s="33"/>
      <c r="B420" s="144"/>
      <c r="C420" s="175" t="s">
        <v>544</v>
      </c>
      <c r="D420" s="175" t="s">
        <v>141</v>
      </c>
      <c r="E420" s="176" t="s">
        <v>891</v>
      </c>
      <c r="F420" s="177" t="s">
        <v>892</v>
      </c>
      <c r="G420" s="178" t="s">
        <v>127</v>
      </c>
      <c r="H420" s="179">
        <v>3.03</v>
      </c>
      <c r="I420" s="180"/>
      <c r="J420" s="181">
        <f>ROUND(I420*H420,2)</f>
        <v>0</v>
      </c>
      <c r="K420" s="177" t="s">
        <v>1</v>
      </c>
      <c r="L420" s="182"/>
      <c r="M420" s="183" t="s">
        <v>1</v>
      </c>
      <c r="N420" s="184" t="s">
        <v>38</v>
      </c>
      <c r="O420" s="59"/>
      <c r="P420" s="154">
        <f>O420*H420</f>
        <v>0</v>
      </c>
      <c r="Q420" s="154">
        <v>9.5999999999999992E-3</v>
      </c>
      <c r="R420" s="154">
        <f>Q420*H420</f>
        <v>2.9087999999999996E-2</v>
      </c>
      <c r="S420" s="154">
        <v>0</v>
      </c>
      <c r="T420" s="155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56" t="s">
        <v>122</v>
      </c>
      <c r="AT420" s="156" t="s">
        <v>141</v>
      </c>
      <c r="AU420" s="156" t="s">
        <v>82</v>
      </c>
      <c r="AY420" s="18" t="s">
        <v>121</v>
      </c>
      <c r="BE420" s="157">
        <f>IF(N420="základní",J420,0)</f>
        <v>0</v>
      </c>
      <c r="BF420" s="157">
        <f>IF(N420="snížená",J420,0)</f>
        <v>0</v>
      </c>
      <c r="BG420" s="157">
        <f>IF(N420="zákl. přenesená",J420,0)</f>
        <v>0</v>
      </c>
      <c r="BH420" s="157">
        <f>IF(N420="sníž. přenesená",J420,0)</f>
        <v>0</v>
      </c>
      <c r="BI420" s="157">
        <f>IF(N420="nulová",J420,0)</f>
        <v>0</v>
      </c>
      <c r="BJ420" s="18" t="s">
        <v>30</v>
      </c>
      <c r="BK420" s="157">
        <f>ROUND(I420*H420,2)</f>
        <v>0</v>
      </c>
      <c r="BL420" s="18" t="s">
        <v>128</v>
      </c>
      <c r="BM420" s="156" t="s">
        <v>893</v>
      </c>
    </row>
    <row r="421" spans="1:65" s="15" customFormat="1" ht="11.25">
      <c r="B421" s="190"/>
      <c r="D421" s="159" t="s">
        <v>130</v>
      </c>
      <c r="E421" s="191" t="s">
        <v>1</v>
      </c>
      <c r="F421" s="192" t="s">
        <v>706</v>
      </c>
      <c r="H421" s="191" t="s">
        <v>1</v>
      </c>
      <c r="I421" s="193"/>
      <c r="L421" s="190"/>
      <c r="M421" s="194"/>
      <c r="N421" s="195"/>
      <c r="O421" s="195"/>
      <c r="P421" s="195"/>
      <c r="Q421" s="195"/>
      <c r="R421" s="195"/>
      <c r="S421" s="195"/>
      <c r="T421" s="196"/>
      <c r="AT421" s="191" t="s">
        <v>130</v>
      </c>
      <c r="AU421" s="191" t="s">
        <v>82</v>
      </c>
      <c r="AV421" s="15" t="s">
        <v>30</v>
      </c>
      <c r="AW421" s="15" t="s">
        <v>29</v>
      </c>
      <c r="AX421" s="15" t="s">
        <v>73</v>
      </c>
      <c r="AY421" s="191" t="s">
        <v>121</v>
      </c>
    </row>
    <row r="422" spans="1:65" s="13" customFormat="1" ht="11.25">
      <c r="B422" s="158"/>
      <c r="D422" s="159" t="s">
        <v>130</v>
      </c>
      <c r="E422" s="160" t="s">
        <v>1</v>
      </c>
      <c r="F422" s="161" t="s">
        <v>526</v>
      </c>
      <c r="H422" s="162">
        <v>3.03</v>
      </c>
      <c r="I422" s="163"/>
      <c r="L422" s="158"/>
      <c r="M422" s="164"/>
      <c r="N422" s="165"/>
      <c r="O422" s="165"/>
      <c r="P422" s="165"/>
      <c r="Q422" s="165"/>
      <c r="R422" s="165"/>
      <c r="S422" s="165"/>
      <c r="T422" s="166"/>
      <c r="AT422" s="160" t="s">
        <v>130</v>
      </c>
      <c r="AU422" s="160" t="s">
        <v>82</v>
      </c>
      <c r="AV422" s="13" t="s">
        <v>82</v>
      </c>
      <c r="AW422" s="13" t="s">
        <v>29</v>
      </c>
      <c r="AX422" s="13" t="s">
        <v>73</v>
      </c>
      <c r="AY422" s="160" t="s">
        <v>121</v>
      </c>
    </row>
    <row r="423" spans="1:65" s="14" customFormat="1" ht="11.25">
      <c r="B423" s="167"/>
      <c r="D423" s="159" t="s">
        <v>130</v>
      </c>
      <c r="E423" s="168" t="s">
        <v>1</v>
      </c>
      <c r="F423" s="169" t="s">
        <v>132</v>
      </c>
      <c r="H423" s="170">
        <v>3.03</v>
      </c>
      <c r="I423" s="171"/>
      <c r="L423" s="167"/>
      <c r="M423" s="172"/>
      <c r="N423" s="173"/>
      <c r="O423" s="173"/>
      <c r="P423" s="173"/>
      <c r="Q423" s="173"/>
      <c r="R423" s="173"/>
      <c r="S423" s="173"/>
      <c r="T423" s="174"/>
      <c r="AT423" s="168" t="s">
        <v>130</v>
      </c>
      <c r="AU423" s="168" t="s">
        <v>82</v>
      </c>
      <c r="AV423" s="14" t="s">
        <v>128</v>
      </c>
      <c r="AW423" s="14" t="s">
        <v>29</v>
      </c>
      <c r="AX423" s="14" t="s">
        <v>30</v>
      </c>
      <c r="AY423" s="168" t="s">
        <v>121</v>
      </c>
    </row>
    <row r="424" spans="1:65" s="2" customFormat="1" ht="16.5" customHeight="1">
      <c r="A424" s="33"/>
      <c r="B424" s="144"/>
      <c r="C424" s="175" t="s">
        <v>549</v>
      </c>
      <c r="D424" s="175" t="s">
        <v>141</v>
      </c>
      <c r="E424" s="176" t="s">
        <v>501</v>
      </c>
      <c r="F424" s="177" t="s">
        <v>502</v>
      </c>
      <c r="G424" s="178" t="s">
        <v>127</v>
      </c>
      <c r="H424" s="179">
        <v>4.04</v>
      </c>
      <c r="I424" s="180"/>
      <c r="J424" s="181">
        <f>ROUND(I424*H424,2)</f>
        <v>0</v>
      </c>
      <c r="K424" s="177" t="s">
        <v>1</v>
      </c>
      <c r="L424" s="182"/>
      <c r="M424" s="183" t="s">
        <v>1</v>
      </c>
      <c r="N424" s="184" t="s">
        <v>38</v>
      </c>
      <c r="O424" s="59"/>
      <c r="P424" s="154">
        <f>O424*H424</f>
        <v>0</v>
      </c>
      <c r="Q424" s="154">
        <v>1.09E-2</v>
      </c>
      <c r="R424" s="154">
        <f>Q424*H424</f>
        <v>4.4035999999999999E-2</v>
      </c>
      <c r="S424" s="154">
        <v>0</v>
      </c>
      <c r="T424" s="155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56" t="s">
        <v>122</v>
      </c>
      <c r="AT424" s="156" t="s">
        <v>141</v>
      </c>
      <c r="AU424" s="156" t="s">
        <v>82</v>
      </c>
      <c r="AY424" s="18" t="s">
        <v>121</v>
      </c>
      <c r="BE424" s="157">
        <f>IF(N424="základní",J424,0)</f>
        <v>0</v>
      </c>
      <c r="BF424" s="157">
        <f>IF(N424="snížená",J424,0)</f>
        <v>0</v>
      </c>
      <c r="BG424" s="157">
        <f>IF(N424="zákl. přenesená",J424,0)</f>
        <v>0</v>
      </c>
      <c r="BH424" s="157">
        <f>IF(N424="sníž. přenesená",J424,0)</f>
        <v>0</v>
      </c>
      <c r="BI424" s="157">
        <f>IF(N424="nulová",J424,0)</f>
        <v>0</v>
      </c>
      <c r="BJ424" s="18" t="s">
        <v>30</v>
      </c>
      <c r="BK424" s="157">
        <f>ROUND(I424*H424,2)</f>
        <v>0</v>
      </c>
      <c r="BL424" s="18" t="s">
        <v>128</v>
      </c>
      <c r="BM424" s="156" t="s">
        <v>894</v>
      </c>
    </row>
    <row r="425" spans="1:65" s="15" customFormat="1" ht="11.25">
      <c r="B425" s="190"/>
      <c r="D425" s="159" t="s">
        <v>130</v>
      </c>
      <c r="E425" s="191" t="s">
        <v>1</v>
      </c>
      <c r="F425" s="192" t="s">
        <v>706</v>
      </c>
      <c r="H425" s="191" t="s">
        <v>1</v>
      </c>
      <c r="I425" s="193"/>
      <c r="L425" s="190"/>
      <c r="M425" s="194"/>
      <c r="N425" s="195"/>
      <c r="O425" s="195"/>
      <c r="P425" s="195"/>
      <c r="Q425" s="195"/>
      <c r="R425" s="195"/>
      <c r="S425" s="195"/>
      <c r="T425" s="196"/>
      <c r="AT425" s="191" t="s">
        <v>130</v>
      </c>
      <c r="AU425" s="191" t="s">
        <v>82</v>
      </c>
      <c r="AV425" s="15" t="s">
        <v>30</v>
      </c>
      <c r="AW425" s="15" t="s">
        <v>29</v>
      </c>
      <c r="AX425" s="15" t="s">
        <v>73</v>
      </c>
      <c r="AY425" s="191" t="s">
        <v>121</v>
      </c>
    </row>
    <row r="426" spans="1:65" s="13" customFormat="1" ht="11.25">
      <c r="B426" s="158"/>
      <c r="D426" s="159" t="s">
        <v>130</v>
      </c>
      <c r="E426" s="160" t="s">
        <v>1</v>
      </c>
      <c r="F426" s="161" t="s">
        <v>895</v>
      </c>
      <c r="H426" s="162">
        <v>4.04</v>
      </c>
      <c r="I426" s="163"/>
      <c r="L426" s="158"/>
      <c r="M426" s="164"/>
      <c r="N426" s="165"/>
      <c r="O426" s="165"/>
      <c r="P426" s="165"/>
      <c r="Q426" s="165"/>
      <c r="R426" s="165"/>
      <c r="S426" s="165"/>
      <c r="T426" s="166"/>
      <c r="AT426" s="160" t="s">
        <v>130</v>
      </c>
      <c r="AU426" s="160" t="s">
        <v>82</v>
      </c>
      <c r="AV426" s="13" t="s">
        <v>82</v>
      </c>
      <c r="AW426" s="13" t="s">
        <v>29</v>
      </c>
      <c r="AX426" s="13" t="s">
        <v>73</v>
      </c>
      <c r="AY426" s="160" t="s">
        <v>121</v>
      </c>
    </row>
    <row r="427" spans="1:65" s="14" customFormat="1" ht="11.25">
      <c r="B427" s="167"/>
      <c r="D427" s="159" t="s">
        <v>130</v>
      </c>
      <c r="E427" s="168" t="s">
        <v>1</v>
      </c>
      <c r="F427" s="169" t="s">
        <v>132</v>
      </c>
      <c r="H427" s="170">
        <v>4.04</v>
      </c>
      <c r="I427" s="171"/>
      <c r="L427" s="167"/>
      <c r="M427" s="172"/>
      <c r="N427" s="173"/>
      <c r="O427" s="173"/>
      <c r="P427" s="173"/>
      <c r="Q427" s="173"/>
      <c r="R427" s="173"/>
      <c r="S427" s="173"/>
      <c r="T427" s="174"/>
      <c r="AT427" s="168" t="s">
        <v>130</v>
      </c>
      <c r="AU427" s="168" t="s">
        <v>82</v>
      </c>
      <c r="AV427" s="14" t="s">
        <v>128</v>
      </c>
      <c r="AW427" s="14" t="s">
        <v>29</v>
      </c>
      <c r="AX427" s="14" t="s">
        <v>30</v>
      </c>
      <c r="AY427" s="168" t="s">
        <v>121</v>
      </c>
    </row>
    <row r="428" spans="1:65" s="2" customFormat="1" ht="16.5" customHeight="1">
      <c r="A428" s="33"/>
      <c r="B428" s="144"/>
      <c r="C428" s="145" t="s">
        <v>553</v>
      </c>
      <c r="D428" s="145" t="s">
        <v>124</v>
      </c>
      <c r="E428" s="146" t="s">
        <v>505</v>
      </c>
      <c r="F428" s="147" t="s">
        <v>506</v>
      </c>
      <c r="G428" s="148" t="s">
        <v>127</v>
      </c>
      <c r="H428" s="149">
        <v>6</v>
      </c>
      <c r="I428" s="150"/>
      <c r="J428" s="151">
        <f>ROUND(I428*H428,2)</f>
        <v>0</v>
      </c>
      <c r="K428" s="147" t="s">
        <v>135</v>
      </c>
      <c r="L428" s="34"/>
      <c r="M428" s="152" t="s">
        <v>1</v>
      </c>
      <c r="N428" s="153" t="s">
        <v>38</v>
      </c>
      <c r="O428" s="59"/>
      <c r="P428" s="154">
        <f>O428*H428</f>
        <v>0</v>
      </c>
      <c r="Q428" s="154">
        <v>2.8700000000000002E-3</v>
      </c>
      <c r="R428" s="154">
        <f>Q428*H428</f>
        <v>1.7219999999999999E-2</v>
      </c>
      <c r="S428" s="154">
        <v>0</v>
      </c>
      <c r="T428" s="155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56" t="s">
        <v>128</v>
      </c>
      <c r="AT428" s="156" t="s">
        <v>124</v>
      </c>
      <c r="AU428" s="156" t="s">
        <v>82</v>
      </c>
      <c r="AY428" s="18" t="s">
        <v>121</v>
      </c>
      <c r="BE428" s="157">
        <f>IF(N428="základní",J428,0)</f>
        <v>0</v>
      </c>
      <c r="BF428" s="157">
        <f>IF(N428="snížená",J428,0)</f>
        <v>0</v>
      </c>
      <c r="BG428" s="157">
        <f>IF(N428="zákl. přenesená",J428,0)</f>
        <v>0</v>
      </c>
      <c r="BH428" s="157">
        <f>IF(N428="sníž. přenesená",J428,0)</f>
        <v>0</v>
      </c>
      <c r="BI428" s="157">
        <f>IF(N428="nulová",J428,0)</f>
        <v>0</v>
      </c>
      <c r="BJ428" s="18" t="s">
        <v>30</v>
      </c>
      <c r="BK428" s="157">
        <f>ROUND(I428*H428,2)</f>
        <v>0</v>
      </c>
      <c r="BL428" s="18" t="s">
        <v>128</v>
      </c>
      <c r="BM428" s="156" t="s">
        <v>896</v>
      </c>
    </row>
    <row r="429" spans="1:65" s="15" customFormat="1" ht="11.25">
      <c r="B429" s="190"/>
      <c r="D429" s="159" t="s">
        <v>130</v>
      </c>
      <c r="E429" s="191" t="s">
        <v>1</v>
      </c>
      <c r="F429" s="192" t="s">
        <v>706</v>
      </c>
      <c r="H429" s="191" t="s">
        <v>1</v>
      </c>
      <c r="I429" s="193"/>
      <c r="L429" s="190"/>
      <c r="M429" s="194"/>
      <c r="N429" s="195"/>
      <c r="O429" s="195"/>
      <c r="P429" s="195"/>
      <c r="Q429" s="195"/>
      <c r="R429" s="195"/>
      <c r="S429" s="195"/>
      <c r="T429" s="196"/>
      <c r="AT429" s="191" t="s">
        <v>130</v>
      </c>
      <c r="AU429" s="191" t="s">
        <v>82</v>
      </c>
      <c r="AV429" s="15" t="s">
        <v>30</v>
      </c>
      <c r="AW429" s="15" t="s">
        <v>29</v>
      </c>
      <c r="AX429" s="15" t="s">
        <v>73</v>
      </c>
      <c r="AY429" s="191" t="s">
        <v>121</v>
      </c>
    </row>
    <row r="430" spans="1:65" s="13" customFormat="1" ht="11.25">
      <c r="B430" s="158"/>
      <c r="D430" s="159" t="s">
        <v>130</v>
      </c>
      <c r="E430" s="160" t="s">
        <v>1</v>
      </c>
      <c r="F430" s="161" t="s">
        <v>897</v>
      </c>
      <c r="H430" s="162">
        <v>3</v>
      </c>
      <c r="I430" s="163"/>
      <c r="L430" s="158"/>
      <c r="M430" s="164"/>
      <c r="N430" s="165"/>
      <c r="O430" s="165"/>
      <c r="P430" s="165"/>
      <c r="Q430" s="165"/>
      <c r="R430" s="165"/>
      <c r="S430" s="165"/>
      <c r="T430" s="166"/>
      <c r="AT430" s="160" t="s">
        <v>130</v>
      </c>
      <c r="AU430" s="160" t="s">
        <v>82</v>
      </c>
      <c r="AV430" s="13" t="s">
        <v>82</v>
      </c>
      <c r="AW430" s="13" t="s">
        <v>29</v>
      </c>
      <c r="AX430" s="13" t="s">
        <v>73</v>
      </c>
      <c r="AY430" s="160" t="s">
        <v>121</v>
      </c>
    </row>
    <row r="431" spans="1:65" s="15" customFormat="1" ht="11.25">
      <c r="B431" s="190"/>
      <c r="D431" s="159" t="s">
        <v>130</v>
      </c>
      <c r="E431" s="191" t="s">
        <v>1</v>
      </c>
      <c r="F431" s="192" t="s">
        <v>710</v>
      </c>
      <c r="H431" s="191" t="s">
        <v>1</v>
      </c>
      <c r="I431" s="193"/>
      <c r="L431" s="190"/>
      <c r="M431" s="194"/>
      <c r="N431" s="195"/>
      <c r="O431" s="195"/>
      <c r="P431" s="195"/>
      <c r="Q431" s="195"/>
      <c r="R431" s="195"/>
      <c r="S431" s="195"/>
      <c r="T431" s="196"/>
      <c r="AT431" s="191" t="s">
        <v>130</v>
      </c>
      <c r="AU431" s="191" t="s">
        <v>82</v>
      </c>
      <c r="AV431" s="15" t="s">
        <v>30</v>
      </c>
      <c r="AW431" s="15" t="s">
        <v>29</v>
      </c>
      <c r="AX431" s="15" t="s">
        <v>73</v>
      </c>
      <c r="AY431" s="191" t="s">
        <v>121</v>
      </c>
    </row>
    <row r="432" spans="1:65" s="13" customFormat="1" ht="11.25">
      <c r="B432" s="158"/>
      <c r="D432" s="159" t="s">
        <v>130</v>
      </c>
      <c r="E432" s="160" t="s">
        <v>1</v>
      </c>
      <c r="F432" s="161" t="s">
        <v>897</v>
      </c>
      <c r="H432" s="162">
        <v>3</v>
      </c>
      <c r="I432" s="163"/>
      <c r="L432" s="158"/>
      <c r="M432" s="164"/>
      <c r="N432" s="165"/>
      <c r="O432" s="165"/>
      <c r="P432" s="165"/>
      <c r="Q432" s="165"/>
      <c r="R432" s="165"/>
      <c r="S432" s="165"/>
      <c r="T432" s="166"/>
      <c r="AT432" s="160" t="s">
        <v>130</v>
      </c>
      <c r="AU432" s="160" t="s">
        <v>82</v>
      </c>
      <c r="AV432" s="13" t="s">
        <v>82</v>
      </c>
      <c r="AW432" s="13" t="s">
        <v>29</v>
      </c>
      <c r="AX432" s="13" t="s">
        <v>73</v>
      </c>
      <c r="AY432" s="160" t="s">
        <v>121</v>
      </c>
    </row>
    <row r="433" spans="1:65" s="14" customFormat="1" ht="11.25">
      <c r="B433" s="167"/>
      <c r="D433" s="159" t="s">
        <v>130</v>
      </c>
      <c r="E433" s="168" t="s">
        <v>1</v>
      </c>
      <c r="F433" s="169" t="s">
        <v>132</v>
      </c>
      <c r="H433" s="170">
        <v>6</v>
      </c>
      <c r="I433" s="171"/>
      <c r="L433" s="167"/>
      <c r="M433" s="172"/>
      <c r="N433" s="173"/>
      <c r="O433" s="173"/>
      <c r="P433" s="173"/>
      <c r="Q433" s="173"/>
      <c r="R433" s="173"/>
      <c r="S433" s="173"/>
      <c r="T433" s="174"/>
      <c r="AT433" s="168" t="s">
        <v>130</v>
      </c>
      <c r="AU433" s="168" t="s">
        <v>82</v>
      </c>
      <c r="AV433" s="14" t="s">
        <v>128</v>
      </c>
      <c r="AW433" s="14" t="s">
        <v>29</v>
      </c>
      <c r="AX433" s="14" t="s">
        <v>30</v>
      </c>
      <c r="AY433" s="168" t="s">
        <v>121</v>
      </c>
    </row>
    <row r="434" spans="1:65" s="2" customFormat="1" ht="16.5" customHeight="1">
      <c r="A434" s="33"/>
      <c r="B434" s="144"/>
      <c r="C434" s="175" t="s">
        <v>557</v>
      </c>
      <c r="D434" s="175" t="s">
        <v>141</v>
      </c>
      <c r="E434" s="176" t="s">
        <v>510</v>
      </c>
      <c r="F434" s="177" t="s">
        <v>511</v>
      </c>
      <c r="G434" s="178" t="s">
        <v>127</v>
      </c>
      <c r="H434" s="179">
        <v>1.01</v>
      </c>
      <c r="I434" s="180"/>
      <c r="J434" s="181">
        <f>ROUND(I434*H434,2)</f>
        <v>0</v>
      </c>
      <c r="K434" s="177" t="s">
        <v>1</v>
      </c>
      <c r="L434" s="182"/>
      <c r="M434" s="183" t="s">
        <v>1</v>
      </c>
      <c r="N434" s="184" t="s">
        <v>38</v>
      </c>
      <c r="O434" s="59"/>
      <c r="P434" s="154">
        <f>O434*H434</f>
        <v>0</v>
      </c>
      <c r="Q434" s="154">
        <v>2.3E-2</v>
      </c>
      <c r="R434" s="154">
        <f>Q434*H434</f>
        <v>2.3230000000000001E-2</v>
      </c>
      <c r="S434" s="154">
        <v>0</v>
      </c>
      <c r="T434" s="155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56" t="s">
        <v>122</v>
      </c>
      <c r="AT434" s="156" t="s">
        <v>141</v>
      </c>
      <c r="AU434" s="156" t="s">
        <v>82</v>
      </c>
      <c r="AY434" s="18" t="s">
        <v>121</v>
      </c>
      <c r="BE434" s="157">
        <f>IF(N434="základní",J434,0)</f>
        <v>0</v>
      </c>
      <c r="BF434" s="157">
        <f>IF(N434="snížená",J434,0)</f>
        <v>0</v>
      </c>
      <c r="BG434" s="157">
        <f>IF(N434="zákl. přenesená",J434,0)</f>
        <v>0</v>
      </c>
      <c r="BH434" s="157">
        <f>IF(N434="sníž. přenesená",J434,0)</f>
        <v>0</v>
      </c>
      <c r="BI434" s="157">
        <f>IF(N434="nulová",J434,0)</f>
        <v>0</v>
      </c>
      <c r="BJ434" s="18" t="s">
        <v>30</v>
      </c>
      <c r="BK434" s="157">
        <f>ROUND(I434*H434,2)</f>
        <v>0</v>
      </c>
      <c r="BL434" s="18" t="s">
        <v>128</v>
      </c>
      <c r="BM434" s="156" t="s">
        <v>898</v>
      </c>
    </row>
    <row r="435" spans="1:65" s="15" customFormat="1" ht="11.25">
      <c r="B435" s="190"/>
      <c r="D435" s="159" t="s">
        <v>130</v>
      </c>
      <c r="E435" s="191" t="s">
        <v>1</v>
      </c>
      <c r="F435" s="192" t="s">
        <v>899</v>
      </c>
      <c r="H435" s="191" t="s">
        <v>1</v>
      </c>
      <c r="I435" s="193"/>
      <c r="L435" s="190"/>
      <c r="M435" s="194"/>
      <c r="N435" s="195"/>
      <c r="O435" s="195"/>
      <c r="P435" s="195"/>
      <c r="Q435" s="195"/>
      <c r="R435" s="195"/>
      <c r="S435" s="195"/>
      <c r="T435" s="196"/>
      <c r="AT435" s="191" t="s">
        <v>130</v>
      </c>
      <c r="AU435" s="191" t="s">
        <v>82</v>
      </c>
      <c r="AV435" s="15" t="s">
        <v>30</v>
      </c>
      <c r="AW435" s="15" t="s">
        <v>29</v>
      </c>
      <c r="AX435" s="15" t="s">
        <v>73</v>
      </c>
      <c r="AY435" s="191" t="s">
        <v>121</v>
      </c>
    </row>
    <row r="436" spans="1:65" s="13" customFormat="1" ht="11.25">
      <c r="B436" s="158"/>
      <c r="D436" s="159" t="s">
        <v>130</v>
      </c>
      <c r="E436" s="160" t="s">
        <v>1</v>
      </c>
      <c r="F436" s="161" t="s">
        <v>175</v>
      </c>
      <c r="H436" s="162">
        <v>1.01</v>
      </c>
      <c r="I436" s="163"/>
      <c r="L436" s="158"/>
      <c r="M436" s="164"/>
      <c r="N436" s="165"/>
      <c r="O436" s="165"/>
      <c r="P436" s="165"/>
      <c r="Q436" s="165"/>
      <c r="R436" s="165"/>
      <c r="S436" s="165"/>
      <c r="T436" s="166"/>
      <c r="AT436" s="160" t="s">
        <v>130</v>
      </c>
      <c r="AU436" s="160" t="s">
        <v>82</v>
      </c>
      <c r="AV436" s="13" t="s">
        <v>82</v>
      </c>
      <c r="AW436" s="13" t="s">
        <v>29</v>
      </c>
      <c r="AX436" s="13" t="s">
        <v>73</v>
      </c>
      <c r="AY436" s="160" t="s">
        <v>121</v>
      </c>
    </row>
    <row r="437" spans="1:65" s="14" customFormat="1" ht="11.25">
      <c r="B437" s="167"/>
      <c r="D437" s="159" t="s">
        <v>130</v>
      </c>
      <c r="E437" s="168" t="s">
        <v>1</v>
      </c>
      <c r="F437" s="169" t="s">
        <v>132</v>
      </c>
      <c r="H437" s="170">
        <v>1.01</v>
      </c>
      <c r="I437" s="171"/>
      <c r="L437" s="167"/>
      <c r="M437" s="172"/>
      <c r="N437" s="173"/>
      <c r="O437" s="173"/>
      <c r="P437" s="173"/>
      <c r="Q437" s="173"/>
      <c r="R437" s="173"/>
      <c r="S437" s="173"/>
      <c r="T437" s="174"/>
      <c r="AT437" s="168" t="s">
        <v>130</v>
      </c>
      <c r="AU437" s="168" t="s">
        <v>82</v>
      </c>
      <c r="AV437" s="14" t="s">
        <v>128</v>
      </c>
      <c r="AW437" s="14" t="s">
        <v>29</v>
      </c>
      <c r="AX437" s="14" t="s">
        <v>30</v>
      </c>
      <c r="AY437" s="168" t="s">
        <v>121</v>
      </c>
    </row>
    <row r="438" spans="1:65" s="2" customFormat="1" ht="16.5" customHeight="1">
      <c r="A438" s="33"/>
      <c r="B438" s="144"/>
      <c r="C438" s="175" t="s">
        <v>561</v>
      </c>
      <c r="D438" s="175" t="s">
        <v>141</v>
      </c>
      <c r="E438" s="176" t="s">
        <v>514</v>
      </c>
      <c r="F438" s="177" t="s">
        <v>515</v>
      </c>
      <c r="G438" s="178" t="s">
        <v>127</v>
      </c>
      <c r="H438" s="179">
        <v>4.04</v>
      </c>
      <c r="I438" s="180"/>
      <c r="J438" s="181">
        <f>ROUND(I438*H438,2)</f>
        <v>0</v>
      </c>
      <c r="K438" s="177" t="s">
        <v>1</v>
      </c>
      <c r="L438" s="182"/>
      <c r="M438" s="183" t="s">
        <v>1</v>
      </c>
      <c r="N438" s="184" t="s">
        <v>38</v>
      </c>
      <c r="O438" s="59"/>
      <c r="P438" s="154">
        <f>O438*H438</f>
        <v>0</v>
      </c>
      <c r="Q438" s="154">
        <v>2.0400000000000001E-2</v>
      </c>
      <c r="R438" s="154">
        <f>Q438*H438</f>
        <v>8.2416000000000003E-2</v>
      </c>
      <c r="S438" s="154">
        <v>0</v>
      </c>
      <c r="T438" s="155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56" t="s">
        <v>122</v>
      </c>
      <c r="AT438" s="156" t="s">
        <v>141</v>
      </c>
      <c r="AU438" s="156" t="s">
        <v>82</v>
      </c>
      <c r="AY438" s="18" t="s">
        <v>121</v>
      </c>
      <c r="BE438" s="157">
        <f>IF(N438="základní",J438,0)</f>
        <v>0</v>
      </c>
      <c r="BF438" s="157">
        <f>IF(N438="snížená",J438,0)</f>
        <v>0</v>
      </c>
      <c r="BG438" s="157">
        <f>IF(N438="zákl. přenesená",J438,0)</f>
        <v>0</v>
      </c>
      <c r="BH438" s="157">
        <f>IF(N438="sníž. přenesená",J438,0)</f>
        <v>0</v>
      </c>
      <c r="BI438" s="157">
        <f>IF(N438="nulová",J438,0)</f>
        <v>0</v>
      </c>
      <c r="BJ438" s="18" t="s">
        <v>30</v>
      </c>
      <c r="BK438" s="157">
        <f>ROUND(I438*H438,2)</f>
        <v>0</v>
      </c>
      <c r="BL438" s="18" t="s">
        <v>128</v>
      </c>
      <c r="BM438" s="156" t="s">
        <v>900</v>
      </c>
    </row>
    <row r="439" spans="1:65" s="15" customFormat="1" ht="11.25">
      <c r="B439" s="190"/>
      <c r="D439" s="159" t="s">
        <v>130</v>
      </c>
      <c r="E439" s="191" t="s">
        <v>1</v>
      </c>
      <c r="F439" s="192" t="s">
        <v>706</v>
      </c>
      <c r="H439" s="191" t="s">
        <v>1</v>
      </c>
      <c r="I439" s="193"/>
      <c r="L439" s="190"/>
      <c r="M439" s="194"/>
      <c r="N439" s="195"/>
      <c r="O439" s="195"/>
      <c r="P439" s="195"/>
      <c r="Q439" s="195"/>
      <c r="R439" s="195"/>
      <c r="S439" s="195"/>
      <c r="T439" s="196"/>
      <c r="AT439" s="191" t="s">
        <v>130</v>
      </c>
      <c r="AU439" s="191" t="s">
        <v>82</v>
      </c>
      <c r="AV439" s="15" t="s">
        <v>30</v>
      </c>
      <c r="AW439" s="15" t="s">
        <v>29</v>
      </c>
      <c r="AX439" s="15" t="s">
        <v>73</v>
      </c>
      <c r="AY439" s="191" t="s">
        <v>121</v>
      </c>
    </row>
    <row r="440" spans="1:65" s="13" customFormat="1" ht="11.25">
      <c r="B440" s="158"/>
      <c r="D440" s="159" t="s">
        <v>130</v>
      </c>
      <c r="E440" s="160" t="s">
        <v>1</v>
      </c>
      <c r="F440" s="161" t="s">
        <v>145</v>
      </c>
      <c r="H440" s="162">
        <v>2.02</v>
      </c>
      <c r="I440" s="163"/>
      <c r="L440" s="158"/>
      <c r="M440" s="164"/>
      <c r="N440" s="165"/>
      <c r="O440" s="165"/>
      <c r="P440" s="165"/>
      <c r="Q440" s="165"/>
      <c r="R440" s="165"/>
      <c r="S440" s="165"/>
      <c r="T440" s="166"/>
      <c r="AT440" s="160" t="s">
        <v>130</v>
      </c>
      <c r="AU440" s="160" t="s">
        <v>82</v>
      </c>
      <c r="AV440" s="13" t="s">
        <v>82</v>
      </c>
      <c r="AW440" s="13" t="s">
        <v>29</v>
      </c>
      <c r="AX440" s="13" t="s">
        <v>73</v>
      </c>
      <c r="AY440" s="160" t="s">
        <v>121</v>
      </c>
    </row>
    <row r="441" spans="1:65" s="15" customFormat="1" ht="11.25">
      <c r="B441" s="190"/>
      <c r="D441" s="159" t="s">
        <v>130</v>
      </c>
      <c r="E441" s="191" t="s">
        <v>1</v>
      </c>
      <c r="F441" s="192" t="s">
        <v>710</v>
      </c>
      <c r="H441" s="191" t="s">
        <v>1</v>
      </c>
      <c r="I441" s="193"/>
      <c r="L441" s="190"/>
      <c r="M441" s="194"/>
      <c r="N441" s="195"/>
      <c r="O441" s="195"/>
      <c r="P441" s="195"/>
      <c r="Q441" s="195"/>
      <c r="R441" s="195"/>
      <c r="S441" s="195"/>
      <c r="T441" s="196"/>
      <c r="AT441" s="191" t="s">
        <v>130</v>
      </c>
      <c r="AU441" s="191" t="s">
        <v>82</v>
      </c>
      <c r="AV441" s="15" t="s">
        <v>30</v>
      </c>
      <c r="AW441" s="15" t="s">
        <v>29</v>
      </c>
      <c r="AX441" s="15" t="s">
        <v>73</v>
      </c>
      <c r="AY441" s="191" t="s">
        <v>121</v>
      </c>
    </row>
    <row r="442" spans="1:65" s="13" customFormat="1" ht="11.25">
      <c r="B442" s="158"/>
      <c r="D442" s="159" t="s">
        <v>130</v>
      </c>
      <c r="E442" s="160" t="s">
        <v>1</v>
      </c>
      <c r="F442" s="161" t="s">
        <v>145</v>
      </c>
      <c r="H442" s="162">
        <v>2.02</v>
      </c>
      <c r="I442" s="163"/>
      <c r="L442" s="158"/>
      <c r="M442" s="164"/>
      <c r="N442" s="165"/>
      <c r="O442" s="165"/>
      <c r="P442" s="165"/>
      <c r="Q442" s="165"/>
      <c r="R442" s="165"/>
      <c r="S442" s="165"/>
      <c r="T442" s="166"/>
      <c r="AT442" s="160" t="s">
        <v>130</v>
      </c>
      <c r="AU442" s="160" t="s">
        <v>82</v>
      </c>
      <c r="AV442" s="13" t="s">
        <v>82</v>
      </c>
      <c r="AW442" s="13" t="s">
        <v>29</v>
      </c>
      <c r="AX442" s="13" t="s">
        <v>73</v>
      </c>
      <c r="AY442" s="160" t="s">
        <v>121</v>
      </c>
    </row>
    <row r="443" spans="1:65" s="14" customFormat="1" ht="11.25">
      <c r="B443" s="167"/>
      <c r="D443" s="159" t="s">
        <v>130</v>
      </c>
      <c r="E443" s="168" t="s">
        <v>1</v>
      </c>
      <c r="F443" s="169" t="s">
        <v>132</v>
      </c>
      <c r="H443" s="170">
        <v>4.04</v>
      </c>
      <c r="I443" s="171"/>
      <c r="L443" s="167"/>
      <c r="M443" s="172"/>
      <c r="N443" s="173"/>
      <c r="O443" s="173"/>
      <c r="P443" s="173"/>
      <c r="Q443" s="173"/>
      <c r="R443" s="173"/>
      <c r="S443" s="173"/>
      <c r="T443" s="174"/>
      <c r="AT443" s="168" t="s">
        <v>130</v>
      </c>
      <c r="AU443" s="168" t="s">
        <v>82</v>
      </c>
      <c r="AV443" s="14" t="s">
        <v>128</v>
      </c>
      <c r="AW443" s="14" t="s">
        <v>29</v>
      </c>
      <c r="AX443" s="14" t="s">
        <v>30</v>
      </c>
      <c r="AY443" s="168" t="s">
        <v>121</v>
      </c>
    </row>
    <row r="444" spans="1:65" s="2" customFormat="1" ht="16.5" customHeight="1">
      <c r="A444" s="33"/>
      <c r="B444" s="144"/>
      <c r="C444" s="175" t="s">
        <v>565</v>
      </c>
      <c r="D444" s="175" t="s">
        <v>141</v>
      </c>
      <c r="E444" s="176" t="s">
        <v>901</v>
      </c>
      <c r="F444" s="177" t="s">
        <v>902</v>
      </c>
      <c r="G444" s="178" t="s">
        <v>127</v>
      </c>
      <c r="H444" s="179">
        <v>1.01</v>
      </c>
      <c r="I444" s="180"/>
      <c r="J444" s="181">
        <f>ROUND(I444*H444,2)</f>
        <v>0</v>
      </c>
      <c r="K444" s="177" t="s">
        <v>1</v>
      </c>
      <c r="L444" s="182"/>
      <c r="M444" s="183" t="s">
        <v>1</v>
      </c>
      <c r="N444" s="184" t="s">
        <v>38</v>
      </c>
      <c r="O444" s="59"/>
      <c r="P444" s="154">
        <f>O444*H444</f>
        <v>0</v>
      </c>
      <c r="Q444" s="154">
        <v>1.14E-2</v>
      </c>
      <c r="R444" s="154">
        <f>Q444*H444</f>
        <v>1.1514E-2</v>
      </c>
      <c r="S444" s="154">
        <v>0</v>
      </c>
      <c r="T444" s="155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56" t="s">
        <v>122</v>
      </c>
      <c r="AT444" s="156" t="s">
        <v>141</v>
      </c>
      <c r="AU444" s="156" t="s">
        <v>82</v>
      </c>
      <c r="AY444" s="18" t="s">
        <v>121</v>
      </c>
      <c r="BE444" s="157">
        <f>IF(N444="základní",J444,0)</f>
        <v>0</v>
      </c>
      <c r="BF444" s="157">
        <f>IF(N444="snížená",J444,0)</f>
        <v>0</v>
      </c>
      <c r="BG444" s="157">
        <f>IF(N444="zákl. přenesená",J444,0)</f>
        <v>0</v>
      </c>
      <c r="BH444" s="157">
        <f>IF(N444="sníž. přenesená",J444,0)</f>
        <v>0</v>
      </c>
      <c r="BI444" s="157">
        <f>IF(N444="nulová",J444,0)</f>
        <v>0</v>
      </c>
      <c r="BJ444" s="18" t="s">
        <v>30</v>
      </c>
      <c r="BK444" s="157">
        <f>ROUND(I444*H444,2)</f>
        <v>0</v>
      </c>
      <c r="BL444" s="18" t="s">
        <v>128</v>
      </c>
      <c r="BM444" s="156" t="s">
        <v>903</v>
      </c>
    </row>
    <row r="445" spans="1:65" s="15" customFormat="1" ht="11.25">
      <c r="B445" s="190"/>
      <c r="D445" s="159" t="s">
        <v>130</v>
      </c>
      <c r="E445" s="191" t="s">
        <v>1</v>
      </c>
      <c r="F445" s="192" t="s">
        <v>706</v>
      </c>
      <c r="H445" s="191" t="s">
        <v>1</v>
      </c>
      <c r="I445" s="193"/>
      <c r="L445" s="190"/>
      <c r="M445" s="194"/>
      <c r="N445" s="195"/>
      <c r="O445" s="195"/>
      <c r="P445" s="195"/>
      <c r="Q445" s="195"/>
      <c r="R445" s="195"/>
      <c r="S445" s="195"/>
      <c r="T445" s="196"/>
      <c r="AT445" s="191" t="s">
        <v>130</v>
      </c>
      <c r="AU445" s="191" t="s">
        <v>82</v>
      </c>
      <c r="AV445" s="15" t="s">
        <v>30</v>
      </c>
      <c r="AW445" s="15" t="s">
        <v>29</v>
      </c>
      <c r="AX445" s="15" t="s">
        <v>73</v>
      </c>
      <c r="AY445" s="191" t="s">
        <v>121</v>
      </c>
    </row>
    <row r="446" spans="1:65" s="13" customFormat="1" ht="11.25">
      <c r="B446" s="158"/>
      <c r="D446" s="159" t="s">
        <v>130</v>
      </c>
      <c r="E446" s="160" t="s">
        <v>1</v>
      </c>
      <c r="F446" s="161" t="s">
        <v>175</v>
      </c>
      <c r="H446" s="162">
        <v>1.01</v>
      </c>
      <c r="I446" s="163"/>
      <c r="L446" s="158"/>
      <c r="M446" s="164"/>
      <c r="N446" s="165"/>
      <c r="O446" s="165"/>
      <c r="P446" s="165"/>
      <c r="Q446" s="165"/>
      <c r="R446" s="165"/>
      <c r="S446" s="165"/>
      <c r="T446" s="166"/>
      <c r="AT446" s="160" t="s">
        <v>130</v>
      </c>
      <c r="AU446" s="160" t="s">
        <v>82</v>
      </c>
      <c r="AV446" s="13" t="s">
        <v>82</v>
      </c>
      <c r="AW446" s="13" t="s">
        <v>29</v>
      </c>
      <c r="AX446" s="13" t="s">
        <v>73</v>
      </c>
      <c r="AY446" s="160" t="s">
        <v>121</v>
      </c>
    </row>
    <row r="447" spans="1:65" s="14" customFormat="1" ht="11.25">
      <c r="B447" s="167"/>
      <c r="D447" s="159" t="s">
        <v>130</v>
      </c>
      <c r="E447" s="168" t="s">
        <v>1</v>
      </c>
      <c r="F447" s="169" t="s">
        <v>132</v>
      </c>
      <c r="H447" s="170">
        <v>1.01</v>
      </c>
      <c r="I447" s="171"/>
      <c r="L447" s="167"/>
      <c r="M447" s="172"/>
      <c r="N447" s="173"/>
      <c r="O447" s="173"/>
      <c r="P447" s="173"/>
      <c r="Q447" s="173"/>
      <c r="R447" s="173"/>
      <c r="S447" s="173"/>
      <c r="T447" s="174"/>
      <c r="AT447" s="168" t="s">
        <v>130</v>
      </c>
      <c r="AU447" s="168" t="s">
        <v>82</v>
      </c>
      <c r="AV447" s="14" t="s">
        <v>128</v>
      </c>
      <c r="AW447" s="14" t="s">
        <v>29</v>
      </c>
      <c r="AX447" s="14" t="s">
        <v>30</v>
      </c>
      <c r="AY447" s="168" t="s">
        <v>121</v>
      </c>
    </row>
    <row r="448" spans="1:65" s="2" customFormat="1" ht="16.5" customHeight="1">
      <c r="A448" s="33"/>
      <c r="B448" s="144"/>
      <c r="C448" s="145" t="s">
        <v>569</v>
      </c>
      <c r="D448" s="145" t="s">
        <v>124</v>
      </c>
      <c r="E448" s="146" t="s">
        <v>518</v>
      </c>
      <c r="F448" s="147" t="s">
        <v>519</v>
      </c>
      <c r="G448" s="148" t="s">
        <v>127</v>
      </c>
      <c r="H448" s="149">
        <v>6</v>
      </c>
      <c r="I448" s="150"/>
      <c r="J448" s="151">
        <f>ROUND(I448*H448,2)</f>
        <v>0</v>
      </c>
      <c r="K448" s="147" t="s">
        <v>135</v>
      </c>
      <c r="L448" s="34"/>
      <c r="M448" s="152" t="s">
        <v>1</v>
      </c>
      <c r="N448" s="153" t="s">
        <v>38</v>
      </c>
      <c r="O448" s="59"/>
      <c r="P448" s="154">
        <f>O448*H448</f>
        <v>0</v>
      </c>
      <c r="Q448" s="154">
        <v>0</v>
      </c>
      <c r="R448" s="154">
        <f>Q448*H448</f>
        <v>0</v>
      </c>
      <c r="S448" s="154">
        <v>0</v>
      </c>
      <c r="T448" s="155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56" t="s">
        <v>128</v>
      </c>
      <c r="AT448" s="156" t="s">
        <v>124</v>
      </c>
      <c r="AU448" s="156" t="s">
        <v>82</v>
      </c>
      <c r="AY448" s="18" t="s">
        <v>121</v>
      </c>
      <c r="BE448" s="157">
        <f>IF(N448="základní",J448,0)</f>
        <v>0</v>
      </c>
      <c r="BF448" s="157">
        <f>IF(N448="snížená",J448,0)</f>
        <v>0</v>
      </c>
      <c r="BG448" s="157">
        <f>IF(N448="zákl. přenesená",J448,0)</f>
        <v>0</v>
      </c>
      <c r="BH448" s="157">
        <f>IF(N448="sníž. přenesená",J448,0)</f>
        <v>0</v>
      </c>
      <c r="BI448" s="157">
        <f>IF(N448="nulová",J448,0)</f>
        <v>0</v>
      </c>
      <c r="BJ448" s="18" t="s">
        <v>30</v>
      </c>
      <c r="BK448" s="157">
        <f>ROUND(I448*H448,2)</f>
        <v>0</v>
      </c>
      <c r="BL448" s="18" t="s">
        <v>128</v>
      </c>
      <c r="BM448" s="156" t="s">
        <v>904</v>
      </c>
    </row>
    <row r="449" spans="1:65" s="15" customFormat="1" ht="11.25">
      <c r="B449" s="190"/>
      <c r="D449" s="159" t="s">
        <v>130</v>
      </c>
      <c r="E449" s="191" t="s">
        <v>1</v>
      </c>
      <c r="F449" s="192" t="s">
        <v>706</v>
      </c>
      <c r="H449" s="191" t="s">
        <v>1</v>
      </c>
      <c r="I449" s="193"/>
      <c r="L449" s="190"/>
      <c r="M449" s="194"/>
      <c r="N449" s="195"/>
      <c r="O449" s="195"/>
      <c r="P449" s="195"/>
      <c r="Q449" s="195"/>
      <c r="R449" s="195"/>
      <c r="S449" s="195"/>
      <c r="T449" s="196"/>
      <c r="AT449" s="191" t="s">
        <v>130</v>
      </c>
      <c r="AU449" s="191" t="s">
        <v>82</v>
      </c>
      <c r="AV449" s="15" t="s">
        <v>30</v>
      </c>
      <c r="AW449" s="15" t="s">
        <v>29</v>
      </c>
      <c r="AX449" s="15" t="s">
        <v>73</v>
      </c>
      <c r="AY449" s="191" t="s">
        <v>121</v>
      </c>
    </row>
    <row r="450" spans="1:65" s="13" customFormat="1" ht="11.25">
      <c r="B450" s="158"/>
      <c r="D450" s="159" t="s">
        <v>130</v>
      </c>
      <c r="E450" s="160" t="s">
        <v>1</v>
      </c>
      <c r="F450" s="161" t="s">
        <v>137</v>
      </c>
      <c r="H450" s="162">
        <v>3</v>
      </c>
      <c r="I450" s="163"/>
      <c r="L450" s="158"/>
      <c r="M450" s="164"/>
      <c r="N450" s="165"/>
      <c r="O450" s="165"/>
      <c r="P450" s="165"/>
      <c r="Q450" s="165"/>
      <c r="R450" s="165"/>
      <c r="S450" s="165"/>
      <c r="T450" s="166"/>
      <c r="AT450" s="160" t="s">
        <v>130</v>
      </c>
      <c r="AU450" s="160" t="s">
        <v>82</v>
      </c>
      <c r="AV450" s="13" t="s">
        <v>82</v>
      </c>
      <c r="AW450" s="13" t="s">
        <v>29</v>
      </c>
      <c r="AX450" s="13" t="s">
        <v>73</v>
      </c>
      <c r="AY450" s="160" t="s">
        <v>121</v>
      </c>
    </row>
    <row r="451" spans="1:65" s="15" customFormat="1" ht="11.25">
      <c r="B451" s="190"/>
      <c r="D451" s="159" t="s">
        <v>130</v>
      </c>
      <c r="E451" s="191" t="s">
        <v>1</v>
      </c>
      <c r="F451" s="192" t="s">
        <v>710</v>
      </c>
      <c r="H451" s="191" t="s">
        <v>1</v>
      </c>
      <c r="I451" s="193"/>
      <c r="L451" s="190"/>
      <c r="M451" s="194"/>
      <c r="N451" s="195"/>
      <c r="O451" s="195"/>
      <c r="P451" s="195"/>
      <c r="Q451" s="195"/>
      <c r="R451" s="195"/>
      <c r="S451" s="195"/>
      <c r="T451" s="196"/>
      <c r="AT451" s="191" t="s">
        <v>130</v>
      </c>
      <c r="AU451" s="191" t="s">
        <v>82</v>
      </c>
      <c r="AV451" s="15" t="s">
        <v>30</v>
      </c>
      <c r="AW451" s="15" t="s">
        <v>29</v>
      </c>
      <c r="AX451" s="15" t="s">
        <v>73</v>
      </c>
      <c r="AY451" s="191" t="s">
        <v>121</v>
      </c>
    </row>
    <row r="452" spans="1:65" s="13" customFormat="1" ht="11.25">
      <c r="B452" s="158"/>
      <c r="D452" s="159" t="s">
        <v>130</v>
      </c>
      <c r="E452" s="160" t="s">
        <v>1</v>
      </c>
      <c r="F452" s="161" t="s">
        <v>137</v>
      </c>
      <c r="H452" s="162">
        <v>3</v>
      </c>
      <c r="I452" s="163"/>
      <c r="L452" s="158"/>
      <c r="M452" s="164"/>
      <c r="N452" s="165"/>
      <c r="O452" s="165"/>
      <c r="P452" s="165"/>
      <c r="Q452" s="165"/>
      <c r="R452" s="165"/>
      <c r="S452" s="165"/>
      <c r="T452" s="166"/>
      <c r="AT452" s="160" t="s">
        <v>130</v>
      </c>
      <c r="AU452" s="160" t="s">
        <v>82</v>
      </c>
      <c r="AV452" s="13" t="s">
        <v>82</v>
      </c>
      <c r="AW452" s="13" t="s">
        <v>29</v>
      </c>
      <c r="AX452" s="13" t="s">
        <v>73</v>
      </c>
      <c r="AY452" s="160" t="s">
        <v>121</v>
      </c>
    </row>
    <row r="453" spans="1:65" s="14" customFormat="1" ht="11.25">
      <c r="B453" s="167"/>
      <c r="D453" s="159" t="s">
        <v>130</v>
      </c>
      <c r="E453" s="168" t="s">
        <v>1</v>
      </c>
      <c r="F453" s="169" t="s">
        <v>132</v>
      </c>
      <c r="H453" s="170">
        <v>6</v>
      </c>
      <c r="I453" s="171"/>
      <c r="L453" s="167"/>
      <c r="M453" s="172"/>
      <c r="N453" s="173"/>
      <c r="O453" s="173"/>
      <c r="P453" s="173"/>
      <c r="Q453" s="173"/>
      <c r="R453" s="173"/>
      <c r="S453" s="173"/>
      <c r="T453" s="174"/>
      <c r="AT453" s="168" t="s">
        <v>130</v>
      </c>
      <c r="AU453" s="168" t="s">
        <v>82</v>
      </c>
      <c r="AV453" s="14" t="s">
        <v>128</v>
      </c>
      <c r="AW453" s="14" t="s">
        <v>29</v>
      </c>
      <c r="AX453" s="14" t="s">
        <v>30</v>
      </c>
      <c r="AY453" s="168" t="s">
        <v>121</v>
      </c>
    </row>
    <row r="454" spans="1:65" s="2" customFormat="1" ht="16.5" customHeight="1">
      <c r="A454" s="33"/>
      <c r="B454" s="144"/>
      <c r="C454" s="175" t="s">
        <v>573</v>
      </c>
      <c r="D454" s="175" t="s">
        <v>141</v>
      </c>
      <c r="E454" s="176" t="s">
        <v>523</v>
      </c>
      <c r="F454" s="177" t="s">
        <v>524</v>
      </c>
      <c r="G454" s="178" t="s">
        <v>127</v>
      </c>
      <c r="H454" s="179">
        <v>6.06</v>
      </c>
      <c r="I454" s="180"/>
      <c r="J454" s="181">
        <f>ROUND(I454*H454,2)</f>
        <v>0</v>
      </c>
      <c r="K454" s="177" t="s">
        <v>1</v>
      </c>
      <c r="L454" s="182"/>
      <c r="M454" s="183" t="s">
        <v>1</v>
      </c>
      <c r="N454" s="184" t="s">
        <v>38</v>
      </c>
      <c r="O454" s="59"/>
      <c r="P454" s="154">
        <f>O454*H454</f>
        <v>0</v>
      </c>
      <c r="Q454" s="154">
        <v>3.2000000000000001E-2</v>
      </c>
      <c r="R454" s="154">
        <f>Q454*H454</f>
        <v>0.19391999999999998</v>
      </c>
      <c r="S454" s="154">
        <v>0</v>
      </c>
      <c r="T454" s="155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56" t="s">
        <v>122</v>
      </c>
      <c r="AT454" s="156" t="s">
        <v>141</v>
      </c>
      <c r="AU454" s="156" t="s">
        <v>82</v>
      </c>
      <c r="AY454" s="18" t="s">
        <v>121</v>
      </c>
      <c r="BE454" s="157">
        <f>IF(N454="základní",J454,0)</f>
        <v>0</v>
      </c>
      <c r="BF454" s="157">
        <f>IF(N454="snížená",J454,0)</f>
        <v>0</v>
      </c>
      <c r="BG454" s="157">
        <f>IF(N454="zákl. přenesená",J454,0)</f>
        <v>0</v>
      </c>
      <c r="BH454" s="157">
        <f>IF(N454="sníž. přenesená",J454,0)</f>
        <v>0</v>
      </c>
      <c r="BI454" s="157">
        <f>IF(N454="nulová",J454,0)</f>
        <v>0</v>
      </c>
      <c r="BJ454" s="18" t="s">
        <v>30</v>
      </c>
      <c r="BK454" s="157">
        <f>ROUND(I454*H454,2)</f>
        <v>0</v>
      </c>
      <c r="BL454" s="18" t="s">
        <v>128</v>
      </c>
      <c r="BM454" s="156" t="s">
        <v>905</v>
      </c>
    </row>
    <row r="455" spans="1:65" s="15" customFormat="1" ht="11.25">
      <c r="B455" s="190"/>
      <c r="D455" s="159" t="s">
        <v>130</v>
      </c>
      <c r="E455" s="191" t="s">
        <v>1</v>
      </c>
      <c r="F455" s="192" t="s">
        <v>706</v>
      </c>
      <c r="H455" s="191" t="s">
        <v>1</v>
      </c>
      <c r="I455" s="193"/>
      <c r="L455" s="190"/>
      <c r="M455" s="194"/>
      <c r="N455" s="195"/>
      <c r="O455" s="195"/>
      <c r="P455" s="195"/>
      <c r="Q455" s="195"/>
      <c r="R455" s="195"/>
      <c r="S455" s="195"/>
      <c r="T455" s="196"/>
      <c r="AT455" s="191" t="s">
        <v>130</v>
      </c>
      <c r="AU455" s="191" t="s">
        <v>82</v>
      </c>
      <c r="AV455" s="15" t="s">
        <v>30</v>
      </c>
      <c r="AW455" s="15" t="s">
        <v>29</v>
      </c>
      <c r="AX455" s="15" t="s">
        <v>73</v>
      </c>
      <c r="AY455" s="191" t="s">
        <v>121</v>
      </c>
    </row>
    <row r="456" spans="1:65" s="13" customFormat="1" ht="11.25">
      <c r="B456" s="158"/>
      <c r="D456" s="159" t="s">
        <v>130</v>
      </c>
      <c r="E456" s="160" t="s">
        <v>1</v>
      </c>
      <c r="F456" s="161" t="s">
        <v>526</v>
      </c>
      <c r="H456" s="162">
        <v>3.03</v>
      </c>
      <c r="I456" s="163"/>
      <c r="L456" s="158"/>
      <c r="M456" s="164"/>
      <c r="N456" s="165"/>
      <c r="O456" s="165"/>
      <c r="P456" s="165"/>
      <c r="Q456" s="165"/>
      <c r="R456" s="165"/>
      <c r="S456" s="165"/>
      <c r="T456" s="166"/>
      <c r="AT456" s="160" t="s">
        <v>130</v>
      </c>
      <c r="AU456" s="160" t="s">
        <v>82</v>
      </c>
      <c r="AV456" s="13" t="s">
        <v>82</v>
      </c>
      <c r="AW456" s="13" t="s">
        <v>29</v>
      </c>
      <c r="AX456" s="13" t="s">
        <v>73</v>
      </c>
      <c r="AY456" s="160" t="s">
        <v>121</v>
      </c>
    </row>
    <row r="457" spans="1:65" s="15" customFormat="1" ht="11.25">
      <c r="B457" s="190"/>
      <c r="D457" s="159" t="s">
        <v>130</v>
      </c>
      <c r="E457" s="191" t="s">
        <v>1</v>
      </c>
      <c r="F457" s="192" t="s">
        <v>710</v>
      </c>
      <c r="H457" s="191" t="s">
        <v>1</v>
      </c>
      <c r="I457" s="193"/>
      <c r="L457" s="190"/>
      <c r="M457" s="194"/>
      <c r="N457" s="195"/>
      <c r="O457" s="195"/>
      <c r="P457" s="195"/>
      <c r="Q457" s="195"/>
      <c r="R457" s="195"/>
      <c r="S457" s="195"/>
      <c r="T457" s="196"/>
      <c r="AT457" s="191" t="s">
        <v>130</v>
      </c>
      <c r="AU457" s="191" t="s">
        <v>82</v>
      </c>
      <c r="AV457" s="15" t="s">
        <v>30</v>
      </c>
      <c r="AW457" s="15" t="s">
        <v>29</v>
      </c>
      <c r="AX457" s="15" t="s">
        <v>73</v>
      </c>
      <c r="AY457" s="191" t="s">
        <v>121</v>
      </c>
    </row>
    <row r="458" spans="1:65" s="13" customFormat="1" ht="11.25">
      <c r="B458" s="158"/>
      <c r="D458" s="159" t="s">
        <v>130</v>
      </c>
      <c r="E458" s="160" t="s">
        <v>1</v>
      </c>
      <c r="F458" s="161" t="s">
        <v>526</v>
      </c>
      <c r="H458" s="162">
        <v>3.03</v>
      </c>
      <c r="I458" s="163"/>
      <c r="L458" s="158"/>
      <c r="M458" s="164"/>
      <c r="N458" s="165"/>
      <c r="O458" s="165"/>
      <c r="P458" s="165"/>
      <c r="Q458" s="165"/>
      <c r="R458" s="165"/>
      <c r="S458" s="165"/>
      <c r="T458" s="166"/>
      <c r="AT458" s="160" t="s">
        <v>130</v>
      </c>
      <c r="AU458" s="160" t="s">
        <v>82</v>
      </c>
      <c r="AV458" s="13" t="s">
        <v>82</v>
      </c>
      <c r="AW458" s="13" t="s">
        <v>29</v>
      </c>
      <c r="AX458" s="13" t="s">
        <v>73</v>
      </c>
      <c r="AY458" s="160" t="s">
        <v>121</v>
      </c>
    </row>
    <row r="459" spans="1:65" s="14" customFormat="1" ht="11.25">
      <c r="B459" s="167"/>
      <c r="D459" s="159" t="s">
        <v>130</v>
      </c>
      <c r="E459" s="168" t="s">
        <v>1</v>
      </c>
      <c r="F459" s="169" t="s">
        <v>132</v>
      </c>
      <c r="H459" s="170">
        <v>6.06</v>
      </c>
      <c r="I459" s="171"/>
      <c r="L459" s="167"/>
      <c r="M459" s="172"/>
      <c r="N459" s="173"/>
      <c r="O459" s="173"/>
      <c r="P459" s="173"/>
      <c r="Q459" s="173"/>
      <c r="R459" s="173"/>
      <c r="S459" s="173"/>
      <c r="T459" s="174"/>
      <c r="AT459" s="168" t="s">
        <v>130</v>
      </c>
      <c r="AU459" s="168" t="s">
        <v>82</v>
      </c>
      <c r="AV459" s="14" t="s">
        <v>128</v>
      </c>
      <c r="AW459" s="14" t="s">
        <v>29</v>
      </c>
      <c r="AX459" s="14" t="s">
        <v>30</v>
      </c>
      <c r="AY459" s="168" t="s">
        <v>121</v>
      </c>
    </row>
    <row r="460" spans="1:65" s="2" customFormat="1" ht="16.5" customHeight="1">
      <c r="A460" s="33"/>
      <c r="B460" s="144"/>
      <c r="C460" s="145" t="s">
        <v>577</v>
      </c>
      <c r="D460" s="145" t="s">
        <v>124</v>
      </c>
      <c r="E460" s="146" t="s">
        <v>532</v>
      </c>
      <c r="F460" s="147" t="s">
        <v>533</v>
      </c>
      <c r="G460" s="148" t="s">
        <v>127</v>
      </c>
      <c r="H460" s="149">
        <v>20</v>
      </c>
      <c r="I460" s="150"/>
      <c r="J460" s="151">
        <f>ROUND(I460*H460,2)</f>
        <v>0</v>
      </c>
      <c r="K460" s="147" t="s">
        <v>135</v>
      </c>
      <c r="L460" s="34"/>
      <c r="M460" s="152" t="s">
        <v>1</v>
      </c>
      <c r="N460" s="153" t="s">
        <v>38</v>
      </c>
      <c r="O460" s="59"/>
      <c r="P460" s="154">
        <f>O460*H460</f>
        <v>0</v>
      </c>
      <c r="Q460" s="154">
        <v>0</v>
      </c>
      <c r="R460" s="154">
        <f>Q460*H460</f>
        <v>0</v>
      </c>
      <c r="S460" s="154">
        <v>0</v>
      </c>
      <c r="T460" s="155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56" t="s">
        <v>128</v>
      </c>
      <c r="AT460" s="156" t="s">
        <v>124</v>
      </c>
      <c r="AU460" s="156" t="s">
        <v>82</v>
      </c>
      <c r="AY460" s="18" t="s">
        <v>121</v>
      </c>
      <c r="BE460" s="157">
        <f>IF(N460="základní",J460,0)</f>
        <v>0</v>
      </c>
      <c r="BF460" s="157">
        <f>IF(N460="snížená",J460,0)</f>
        <v>0</v>
      </c>
      <c r="BG460" s="157">
        <f>IF(N460="zákl. přenesená",J460,0)</f>
        <v>0</v>
      </c>
      <c r="BH460" s="157">
        <f>IF(N460="sníž. přenesená",J460,0)</f>
        <v>0</v>
      </c>
      <c r="BI460" s="157">
        <f>IF(N460="nulová",J460,0)</f>
        <v>0</v>
      </c>
      <c r="BJ460" s="18" t="s">
        <v>30</v>
      </c>
      <c r="BK460" s="157">
        <f>ROUND(I460*H460,2)</f>
        <v>0</v>
      </c>
      <c r="BL460" s="18" t="s">
        <v>128</v>
      </c>
      <c r="BM460" s="156" t="s">
        <v>906</v>
      </c>
    </row>
    <row r="461" spans="1:65" s="15" customFormat="1" ht="11.25">
      <c r="B461" s="190"/>
      <c r="D461" s="159" t="s">
        <v>130</v>
      </c>
      <c r="E461" s="191" t="s">
        <v>1</v>
      </c>
      <c r="F461" s="192" t="s">
        <v>706</v>
      </c>
      <c r="H461" s="191" t="s">
        <v>1</v>
      </c>
      <c r="I461" s="193"/>
      <c r="L461" s="190"/>
      <c r="M461" s="194"/>
      <c r="N461" s="195"/>
      <c r="O461" s="195"/>
      <c r="P461" s="195"/>
      <c r="Q461" s="195"/>
      <c r="R461" s="195"/>
      <c r="S461" s="195"/>
      <c r="T461" s="196"/>
      <c r="AT461" s="191" t="s">
        <v>130</v>
      </c>
      <c r="AU461" s="191" t="s">
        <v>82</v>
      </c>
      <c r="AV461" s="15" t="s">
        <v>30</v>
      </c>
      <c r="AW461" s="15" t="s">
        <v>29</v>
      </c>
      <c r="AX461" s="15" t="s">
        <v>73</v>
      </c>
      <c r="AY461" s="191" t="s">
        <v>121</v>
      </c>
    </row>
    <row r="462" spans="1:65" s="13" customFormat="1" ht="11.25">
      <c r="B462" s="158"/>
      <c r="D462" s="159" t="s">
        <v>130</v>
      </c>
      <c r="E462" s="160" t="s">
        <v>1</v>
      </c>
      <c r="F462" s="161" t="s">
        <v>907</v>
      </c>
      <c r="H462" s="162">
        <v>15</v>
      </c>
      <c r="I462" s="163"/>
      <c r="L462" s="158"/>
      <c r="M462" s="164"/>
      <c r="N462" s="165"/>
      <c r="O462" s="165"/>
      <c r="P462" s="165"/>
      <c r="Q462" s="165"/>
      <c r="R462" s="165"/>
      <c r="S462" s="165"/>
      <c r="T462" s="166"/>
      <c r="AT462" s="160" t="s">
        <v>130</v>
      </c>
      <c r="AU462" s="160" t="s">
        <v>82</v>
      </c>
      <c r="AV462" s="13" t="s">
        <v>82</v>
      </c>
      <c r="AW462" s="13" t="s">
        <v>29</v>
      </c>
      <c r="AX462" s="13" t="s">
        <v>73</v>
      </c>
      <c r="AY462" s="160" t="s">
        <v>121</v>
      </c>
    </row>
    <row r="463" spans="1:65" s="15" customFormat="1" ht="11.25">
      <c r="B463" s="190"/>
      <c r="D463" s="159" t="s">
        <v>130</v>
      </c>
      <c r="E463" s="191" t="s">
        <v>1</v>
      </c>
      <c r="F463" s="192" t="s">
        <v>710</v>
      </c>
      <c r="H463" s="191" t="s">
        <v>1</v>
      </c>
      <c r="I463" s="193"/>
      <c r="L463" s="190"/>
      <c r="M463" s="194"/>
      <c r="N463" s="195"/>
      <c r="O463" s="195"/>
      <c r="P463" s="195"/>
      <c r="Q463" s="195"/>
      <c r="R463" s="195"/>
      <c r="S463" s="195"/>
      <c r="T463" s="196"/>
      <c r="AT463" s="191" t="s">
        <v>130</v>
      </c>
      <c r="AU463" s="191" t="s">
        <v>82</v>
      </c>
      <c r="AV463" s="15" t="s">
        <v>30</v>
      </c>
      <c r="AW463" s="15" t="s">
        <v>29</v>
      </c>
      <c r="AX463" s="15" t="s">
        <v>73</v>
      </c>
      <c r="AY463" s="191" t="s">
        <v>121</v>
      </c>
    </row>
    <row r="464" spans="1:65" s="13" customFormat="1" ht="11.25">
      <c r="B464" s="158"/>
      <c r="D464" s="159" t="s">
        <v>130</v>
      </c>
      <c r="E464" s="160" t="s">
        <v>1</v>
      </c>
      <c r="F464" s="161" t="s">
        <v>908</v>
      </c>
      <c r="H464" s="162">
        <v>5</v>
      </c>
      <c r="I464" s="163"/>
      <c r="L464" s="158"/>
      <c r="M464" s="164"/>
      <c r="N464" s="165"/>
      <c r="O464" s="165"/>
      <c r="P464" s="165"/>
      <c r="Q464" s="165"/>
      <c r="R464" s="165"/>
      <c r="S464" s="165"/>
      <c r="T464" s="166"/>
      <c r="AT464" s="160" t="s">
        <v>130</v>
      </c>
      <c r="AU464" s="160" t="s">
        <v>82</v>
      </c>
      <c r="AV464" s="13" t="s">
        <v>82</v>
      </c>
      <c r="AW464" s="13" t="s">
        <v>29</v>
      </c>
      <c r="AX464" s="13" t="s">
        <v>73</v>
      </c>
      <c r="AY464" s="160" t="s">
        <v>121</v>
      </c>
    </row>
    <row r="465" spans="1:65" s="14" customFormat="1" ht="11.25">
      <c r="B465" s="167"/>
      <c r="D465" s="159" t="s">
        <v>130</v>
      </c>
      <c r="E465" s="168" t="s">
        <v>1</v>
      </c>
      <c r="F465" s="169" t="s">
        <v>132</v>
      </c>
      <c r="H465" s="170">
        <v>20</v>
      </c>
      <c r="I465" s="171"/>
      <c r="L465" s="167"/>
      <c r="M465" s="172"/>
      <c r="N465" s="173"/>
      <c r="O465" s="173"/>
      <c r="P465" s="173"/>
      <c r="Q465" s="173"/>
      <c r="R465" s="173"/>
      <c r="S465" s="173"/>
      <c r="T465" s="174"/>
      <c r="AT465" s="168" t="s">
        <v>130</v>
      </c>
      <c r="AU465" s="168" t="s">
        <v>82</v>
      </c>
      <c r="AV465" s="14" t="s">
        <v>128</v>
      </c>
      <c r="AW465" s="14" t="s">
        <v>29</v>
      </c>
      <c r="AX465" s="14" t="s">
        <v>30</v>
      </c>
      <c r="AY465" s="168" t="s">
        <v>121</v>
      </c>
    </row>
    <row r="466" spans="1:65" s="2" customFormat="1" ht="16.5" customHeight="1">
      <c r="A466" s="33"/>
      <c r="B466" s="144"/>
      <c r="C466" s="175" t="s">
        <v>581</v>
      </c>
      <c r="D466" s="175" t="s">
        <v>141</v>
      </c>
      <c r="E466" s="176" t="s">
        <v>541</v>
      </c>
      <c r="F466" s="177" t="s">
        <v>542</v>
      </c>
      <c r="G466" s="178" t="s">
        <v>127</v>
      </c>
      <c r="H466" s="179">
        <v>9.09</v>
      </c>
      <c r="I466" s="180"/>
      <c r="J466" s="181">
        <f>ROUND(I466*H466,2)</f>
        <v>0</v>
      </c>
      <c r="K466" s="177" t="s">
        <v>1</v>
      </c>
      <c r="L466" s="182"/>
      <c r="M466" s="183" t="s">
        <v>1</v>
      </c>
      <c r="N466" s="184" t="s">
        <v>38</v>
      </c>
      <c r="O466" s="59"/>
      <c r="P466" s="154">
        <f>O466*H466</f>
        <v>0</v>
      </c>
      <c r="Q466" s="154">
        <v>2.41E-2</v>
      </c>
      <c r="R466" s="154">
        <f>Q466*H466</f>
        <v>0.21906899999999999</v>
      </c>
      <c r="S466" s="154">
        <v>0</v>
      </c>
      <c r="T466" s="155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56" t="s">
        <v>122</v>
      </c>
      <c r="AT466" s="156" t="s">
        <v>141</v>
      </c>
      <c r="AU466" s="156" t="s">
        <v>82</v>
      </c>
      <c r="AY466" s="18" t="s">
        <v>121</v>
      </c>
      <c r="BE466" s="157">
        <f>IF(N466="základní",J466,0)</f>
        <v>0</v>
      </c>
      <c r="BF466" s="157">
        <f>IF(N466="snížená",J466,0)</f>
        <v>0</v>
      </c>
      <c r="BG466" s="157">
        <f>IF(N466="zákl. přenesená",J466,0)</f>
        <v>0</v>
      </c>
      <c r="BH466" s="157">
        <f>IF(N466="sníž. přenesená",J466,0)</f>
        <v>0</v>
      </c>
      <c r="BI466" s="157">
        <f>IF(N466="nulová",J466,0)</f>
        <v>0</v>
      </c>
      <c r="BJ466" s="18" t="s">
        <v>30</v>
      </c>
      <c r="BK466" s="157">
        <f>ROUND(I466*H466,2)</f>
        <v>0</v>
      </c>
      <c r="BL466" s="18" t="s">
        <v>128</v>
      </c>
      <c r="BM466" s="156" t="s">
        <v>909</v>
      </c>
    </row>
    <row r="467" spans="1:65" s="15" customFormat="1" ht="11.25">
      <c r="B467" s="190"/>
      <c r="D467" s="159" t="s">
        <v>130</v>
      </c>
      <c r="E467" s="191" t="s">
        <v>1</v>
      </c>
      <c r="F467" s="192" t="s">
        <v>706</v>
      </c>
      <c r="H467" s="191" t="s">
        <v>1</v>
      </c>
      <c r="I467" s="193"/>
      <c r="L467" s="190"/>
      <c r="M467" s="194"/>
      <c r="N467" s="195"/>
      <c r="O467" s="195"/>
      <c r="P467" s="195"/>
      <c r="Q467" s="195"/>
      <c r="R467" s="195"/>
      <c r="S467" s="195"/>
      <c r="T467" s="196"/>
      <c r="AT467" s="191" t="s">
        <v>130</v>
      </c>
      <c r="AU467" s="191" t="s">
        <v>82</v>
      </c>
      <c r="AV467" s="15" t="s">
        <v>30</v>
      </c>
      <c r="AW467" s="15" t="s">
        <v>29</v>
      </c>
      <c r="AX467" s="15" t="s">
        <v>73</v>
      </c>
      <c r="AY467" s="191" t="s">
        <v>121</v>
      </c>
    </row>
    <row r="468" spans="1:65" s="13" customFormat="1" ht="11.25">
      <c r="B468" s="158"/>
      <c r="D468" s="159" t="s">
        <v>130</v>
      </c>
      <c r="E468" s="160" t="s">
        <v>1</v>
      </c>
      <c r="F468" s="161" t="s">
        <v>910</v>
      </c>
      <c r="H468" s="162">
        <v>9.09</v>
      </c>
      <c r="I468" s="163"/>
      <c r="L468" s="158"/>
      <c r="M468" s="164"/>
      <c r="N468" s="165"/>
      <c r="O468" s="165"/>
      <c r="P468" s="165"/>
      <c r="Q468" s="165"/>
      <c r="R468" s="165"/>
      <c r="S468" s="165"/>
      <c r="T468" s="166"/>
      <c r="AT468" s="160" t="s">
        <v>130</v>
      </c>
      <c r="AU468" s="160" t="s">
        <v>82</v>
      </c>
      <c r="AV468" s="13" t="s">
        <v>82</v>
      </c>
      <c r="AW468" s="13" t="s">
        <v>29</v>
      </c>
      <c r="AX468" s="13" t="s">
        <v>73</v>
      </c>
      <c r="AY468" s="160" t="s">
        <v>121</v>
      </c>
    </row>
    <row r="469" spans="1:65" s="14" customFormat="1" ht="11.25">
      <c r="B469" s="167"/>
      <c r="D469" s="159" t="s">
        <v>130</v>
      </c>
      <c r="E469" s="168" t="s">
        <v>1</v>
      </c>
      <c r="F469" s="169" t="s">
        <v>132</v>
      </c>
      <c r="H469" s="170">
        <v>9.09</v>
      </c>
      <c r="I469" s="171"/>
      <c r="L469" s="167"/>
      <c r="M469" s="172"/>
      <c r="N469" s="173"/>
      <c r="O469" s="173"/>
      <c r="P469" s="173"/>
      <c r="Q469" s="173"/>
      <c r="R469" s="173"/>
      <c r="S469" s="173"/>
      <c r="T469" s="174"/>
      <c r="AT469" s="168" t="s">
        <v>130</v>
      </c>
      <c r="AU469" s="168" t="s">
        <v>82</v>
      </c>
      <c r="AV469" s="14" t="s">
        <v>128</v>
      </c>
      <c r="AW469" s="14" t="s">
        <v>29</v>
      </c>
      <c r="AX469" s="14" t="s">
        <v>30</v>
      </c>
      <c r="AY469" s="168" t="s">
        <v>121</v>
      </c>
    </row>
    <row r="470" spans="1:65" s="2" customFormat="1" ht="16.5" customHeight="1">
      <c r="A470" s="33"/>
      <c r="B470" s="144"/>
      <c r="C470" s="175" t="s">
        <v>585</v>
      </c>
      <c r="D470" s="175" t="s">
        <v>141</v>
      </c>
      <c r="E470" s="176" t="s">
        <v>545</v>
      </c>
      <c r="F470" s="177" t="s">
        <v>546</v>
      </c>
      <c r="G470" s="178" t="s">
        <v>127</v>
      </c>
      <c r="H470" s="179">
        <v>6.06</v>
      </c>
      <c r="I470" s="180"/>
      <c r="J470" s="181">
        <f>ROUND(I470*H470,2)</f>
        <v>0</v>
      </c>
      <c r="K470" s="177" t="s">
        <v>1</v>
      </c>
      <c r="L470" s="182"/>
      <c r="M470" s="183" t="s">
        <v>1</v>
      </c>
      <c r="N470" s="184" t="s">
        <v>38</v>
      </c>
      <c r="O470" s="59"/>
      <c r="P470" s="154">
        <f>O470*H470</f>
        <v>0</v>
      </c>
      <c r="Q470" s="154">
        <v>2.3300000000000001E-2</v>
      </c>
      <c r="R470" s="154">
        <f>Q470*H470</f>
        <v>0.14119799999999999</v>
      </c>
      <c r="S470" s="154">
        <v>0</v>
      </c>
      <c r="T470" s="155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56" t="s">
        <v>122</v>
      </c>
      <c r="AT470" s="156" t="s">
        <v>141</v>
      </c>
      <c r="AU470" s="156" t="s">
        <v>82</v>
      </c>
      <c r="AY470" s="18" t="s">
        <v>121</v>
      </c>
      <c r="BE470" s="157">
        <f>IF(N470="základní",J470,0)</f>
        <v>0</v>
      </c>
      <c r="BF470" s="157">
        <f>IF(N470="snížená",J470,0)</f>
        <v>0</v>
      </c>
      <c r="BG470" s="157">
        <f>IF(N470="zákl. přenesená",J470,0)</f>
        <v>0</v>
      </c>
      <c r="BH470" s="157">
        <f>IF(N470="sníž. přenesená",J470,0)</f>
        <v>0</v>
      </c>
      <c r="BI470" s="157">
        <f>IF(N470="nulová",J470,0)</f>
        <v>0</v>
      </c>
      <c r="BJ470" s="18" t="s">
        <v>30</v>
      </c>
      <c r="BK470" s="157">
        <f>ROUND(I470*H470,2)</f>
        <v>0</v>
      </c>
      <c r="BL470" s="18" t="s">
        <v>128</v>
      </c>
      <c r="BM470" s="156" t="s">
        <v>911</v>
      </c>
    </row>
    <row r="471" spans="1:65" s="15" customFormat="1" ht="11.25">
      <c r="B471" s="190"/>
      <c r="D471" s="159" t="s">
        <v>130</v>
      </c>
      <c r="E471" s="191" t="s">
        <v>1</v>
      </c>
      <c r="F471" s="192" t="s">
        <v>706</v>
      </c>
      <c r="H471" s="191" t="s">
        <v>1</v>
      </c>
      <c r="I471" s="193"/>
      <c r="L471" s="190"/>
      <c r="M471" s="194"/>
      <c r="N471" s="195"/>
      <c r="O471" s="195"/>
      <c r="P471" s="195"/>
      <c r="Q471" s="195"/>
      <c r="R471" s="195"/>
      <c r="S471" s="195"/>
      <c r="T471" s="196"/>
      <c r="AT471" s="191" t="s">
        <v>130</v>
      </c>
      <c r="AU471" s="191" t="s">
        <v>82</v>
      </c>
      <c r="AV471" s="15" t="s">
        <v>30</v>
      </c>
      <c r="AW471" s="15" t="s">
        <v>29</v>
      </c>
      <c r="AX471" s="15" t="s">
        <v>73</v>
      </c>
      <c r="AY471" s="191" t="s">
        <v>121</v>
      </c>
    </row>
    <row r="472" spans="1:65" s="13" customFormat="1" ht="11.25">
      <c r="B472" s="158"/>
      <c r="D472" s="159" t="s">
        <v>130</v>
      </c>
      <c r="E472" s="160" t="s">
        <v>1</v>
      </c>
      <c r="F472" s="161" t="s">
        <v>526</v>
      </c>
      <c r="H472" s="162">
        <v>3.03</v>
      </c>
      <c r="I472" s="163"/>
      <c r="L472" s="158"/>
      <c r="M472" s="164"/>
      <c r="N472" s="165"/>
      <c r="O472" s="165"/>
      <c r="P472" s="165"/>
      <c r="Q472" s="165"/>
      <c r="R472" s="165"/>
      <c r="S472" s="165"/>
      <c r="T472" s="166"/>
      <c r="AT472" s="160" t="s">
        <v>130</v>
      </c>
      <c r="AU472" s="160" t="s">
        <v>82</v>
      </c>
      <c r="AV472" s="13" t="s">
        <v>82</v>
      </c>
      <c r="AW472" s="13" t="s">
        <v>29</v>
      </c>
      <c r="AX472" s="13" t="s">
        <v>73</v>
      </c>
      <c r="AY472" s="160" t="s">
        <v>121</v>
      </c>
    </row>
    <row r="473" spans="1:65" s="15" customFormat="1" ht="11.25">
      <c r="B473" s="190"/>
      <c r="D473" s="159" t="s">
        <v>130</v>
      </c>
      <c r="E473" s="191" t="s">
        <v>1</v>
      </c>
      <c r="F473" s="192" t="s">
        <v>710</v>
      </c>
      <c r="H473" s="191" t="s">
        <v>1</v>
      </c>
      <c r="I473" s="193"/>
      <c r="L473" s="190"/>
      <c r="M473" s="194"/>
      <c r="N473" s="195"/>
      <c r="O473" s="195"/>
      <c r="P473" s="195"/>
      <c r="Q473" s="195"/>
      <c r="R473" s="195"/>
      <c r="S473" s="195"/>
      <c r="T473" s="196"/>
      <c r="AT473" s="191" t="s">
        <v>130</v>
      </c>
      <c r="AU473" s="191" t="s">
        <v>82</v>
      </c>
      <c r="AV473" s="15" t="s">
        <v>30</v>
      </c>
      <c r="AW473" s="15" t="s">
        <v>29</v>
      </c>
      <c r="AX473" s="15" t="s">
        <v>73</v>
      </c>
      <c r="AY473" s="191" t="s">
        <v>121</v>
      </c>
    </row>
    <row r="474" spans="1:65" s="13" customFormat="1" ht="11.25">
      <c r="B474" s="158"/>
      <c r="D474" s="159" t="s">
        <v>130</v>
      </c>
      <c r="E474" s="160" t="s">
        <v>1</v>
      </c>
      <c r="F474" s="161" t="s">
        <v>526</v>
      </c>
      <c r="H474" s="162">
        <v>3.03</v>
      </c>
      <c r="I474" s="163"/>
      <c r="L474" s="158"/>
      <c r="M474" s="164"/>
      <c r="N474" s="165"/>
      <c r="O474" s="165"/>
      <c r="P474" s="165"/>
      <c r="Q474" s="165"/>
      <c r="R474" s="165"/>
      <c r="S474" s="165"/>
      <c r="T474" s="166"/>
      <c r="AT474" s="160" t="s">
        <v>130</v>
      </c>
      <c r="AU474" s="160" t="s">
        <v>82</v>
      </c>
      <c r="AV474" s="13" t="s">
        <v>82</v>
      </c>
      <c r="AW474" s="13" t="s">
        <v>29</v>
      </c>
      <c r="AX474" s="13" t="s">
        <v>73</v>
      </c>
      <c r="AY474" s="160" t="s">
        <v>121</v>
      </c>
    </row>
    <row r="475" spans="1:65" s="14" customFormat="1" ht="11.25">
      <c r="B475" s="167"/>
      <c r="D475" s="159" t="s">
        <v>130</v>
      </c>
      <c r="E475" s="168" t="s">
        <v>1</v>
      </c>
      <c r="F475" s="169" t="s">
        <v>132</v>
      </c>
      <c r="H475" s="170">
        <v>6.06</v>
      </c>
      <c r="I475" s="171"/>
      <c r="L475" s="167"/>
      <c r="M475" s="172"/>
      <c r="N475" s="173"/>
      <c r="O475" s="173"/>
      <c r="P475" s="173"/>
      <c r="Q475" s="173"/>
      <c r="R475" s="173"/>
      <c r="S475" s="173"/>
      <c r="T475" s="174"/>
      <c r="AT475" s="168" t="s">
        <v>130</v>
      </c>
      <c r="AU475" s="168" t="s">
        <v>82</v>
      </c>
      <c r="AV475" s="14" t="s">
        <v>128</v>
      </c>
      <c r="AW475" s="14" t="s">
        <v>29</v>
      </c>
      <c r="AX475" s="14" t="s">
        <v>30</v>
      </c>
      <c r="AY475" s="168" t="s">
        <v>121</v>
      </c>
    </row>
    <row r="476" spans="1:65" s="2" customFormat="1" ht="16.5" customHeight="1">
      <c r="A476" s="33"/>
      <c r="B476" s="144"/>
      <c r="C476" s="175" t="s">
        <v>589</v>
      </c>
      <c r="D476" s="175" t="s">
        <v>141</v>
      </c>
      <c r="E476" s="176" t="s">
        <v>550</v>
      </c>
      <c r="F476" s="177" t="s">
        <v>551</v>
      </c>
      <c r="G476" s="178" t="s">
        <v>127</v>
      </c>
      <c r="H476" s="179">
        <v>5.05</v>
      </c>
      <c r="I476" s="180"/>
      <c r="J476" s="181">
        <f>ROUND(I476*H476,2)</f>
        <v>0</v>
      </c>
      <c r="K476" s="177" t="s">
        <v>1</v>
      </c>
      <c r="L476" s="182"/>
      <c r="M476" s="183" t="s">
        <v>1</v>
      </c>
      <c r="N476" s="184" t="s">
        <v>38</v>
      </c>
      <c r="O476" s="59"/>
      <c r="P476" s="154">
        <f>O476*H476</f>
        <v>0</v>
      </c>
      <c r="Q476" s="154">
        <v>2.1299999999999999E-2</v>
      </c>
      <c r="R476" s="154">
        <f>Q476*H476</f>
        <v>0.10756499999999999</v>
      </c>
      <c r="S476" s="154">
        <v>0</v>
      </c>
      <c r="T476" s="155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56" t="s">
        <v>122</v>
      </c>
      <c r="AT476" s="156" t="s">
        <v>141</v>
      </c>
      <c r="AU476" s="156" t="s">
        <v>82</v>
      </c>
      <c r="AY476" s="18" t="s">
        <v>121</v>
      </c>
      <c r="BE476" s="157">
        <f>IF(N476="základní",J476,0)</f>
        <v>0</v>
      </c>
      <c r="BF476" s="157">
        <f>IF(N476="snížená",J476,0)</f>
        <v>0</v>
      </c>
      <c r="BG476" s="157">
        <f>IF(N476="zákl. přenesená",J476,0)</f>
        <v>0</v>
      </c>
      <c r="BH476" s="157">
        <f>IF(N476="sníž. přenesená",J476,0)</f>
        <v>0</v>
      </c>
      <c r="BI476" s="157">
        <f>IF(N476="nulová",J476,0)</f>
        <v>0</v>
      </c>
      <c r="BJ476" s="18" t="s">
        <v>30</v>
      </c>
      <c r="BK476" s="157">
        <f>ROUND(I476*H476,2)</f>
        <v>0</v>
      </c>
      <c r="BL476" s="18" t="s">
        <v>128</v>
      </c>
      <c r="BM476" s="156" t="s">
        <v>912</v>
      </c>
    </row>
    <row r="477" spans="1:65" s="15" customFormat="1" ht="11.25">
      <c r="B477" s="190"/>
      <c r="D477" s="159" t="s">
        <v>130</v>
      </c>
      <c r="E477" s="191" t="s">
        <v>1</v>
      </c>
      <c r="F477" s="192" t="s">
        <v>706</v>
      </c>
      <c r="H477" s="191" t="s">
        <v>1</v>
      </c>
      <c r="I477" s="193"/>
      <c r="L477" s="190"/>
      <c r="M477" s="194"/>
      <c r="N477" s="195"/>
      <c r="O477" s="195"/>
      <c r="P477" s="195"/>
      <c r="Q477" s="195"/>
      <c r="R477" s="195"/>
      <c r="S477" s="195"/>
      <c r="T477" s="196"/>
      <c r="AT477" s="191" t="s">
        <v>130</v>
      </c>
      <c r="AU477" s="191" t="s">
        <v>82</v>
      </c>
      <c r="AV477" s="15" t="s">
        <v>30</v>
      </c>
      <c r="AW477" s="15" t="s">
        <v>29</v>
      </c>
      <c r="AX477" s="15" t="s">
        <v>73</v>
      </c>
      <c r="AY477" s="191" t="s">
        <v>121</v>
      </c>
    </row>
    <row r="478" spans="1:65" s="13" customFormat="1" ht="11.25">
      <c r="B478" s="158"/>
      <c r="D478" s="159" t="s">
        <v>130</v>
      </c>
      <c r="E478" s="160" t="s">
        <v>1</v>
      </c>
      <c r="F478" s="161" t="s">
        <v>526</v>
      </c>
      <c r="H478" s="162">
        <v>3.03</v>
      </c>
      <c r="I478" s="163"/>
      <c r="L478" s="158"/>
      <c r="M478" s="164"/>
      <c r="N478" s="165"/>
      <c r="O478" s="165"/>
      <c r="P478" s="165"/>
      <c r="Q478" s="165"/>
      <c r="R478" s="165"/>
      <c r="S478" s="165"/>
      <c r="T478" s="166"/>
      <c r="AT478" s="160" t="s">
        <v>130</v>
      </c>
      <c r="AU478" s="160" t="s">
        <v>82</v>
      </c>
      <c r="AV478" s="13" t="s">
        <v>82</v>
      </c>
      <c r="AW478" s="13" t="s">
        <v>29</v>
      </c>
      <c r="AX478" s="13" t="s">
        <v>73</v>
      </c>
      <c r="AY478" s="160" t="s">
        <v>121</v>
      </c>
    </row>
    <row r="479" spans="1:65" s="15" customFormat="1" ht="11.25">
      <c r="B479" s="190"/>
      <c r="D479" s="159" t="s">
        <v>130</v>
      </c>
      <c r="E479" s="191" t="s">
        <v>1</v>
      </c>
      <c r="F479" s="192" t="s">
        <v>710</v>
      </c>
      <c r="H479" s="191" t="s">
        <v>1</v>
      </c>
      <c r="I479" s="193"/>
      <c r="L479" s="190"/>
      <c r="M479" s="194"/>
      <c r="N479" s="195"/>
      <c r="O479" s="195"/>
      <c r="P479" s="195"/>
      <c r="Q479" s="195"/>
      <c r="R479" s="195"/>
      <c r="S479" s="195"/>
      <c r="T479" s="196"/>
      <c r="AT479" s="191" t="s">
        <v>130</v>
      </c>
      <c r="AU479" s="191" t="s">
        <v>82</v>
      </c>
      <c r="AV479" s="15" t="s">
        <v>30</v>
      </c>
      <c r="AW479" s="15" t="s">
        <v>29</v>
      </c>
      <c r="AX479" s="15" t="s">
        <v>73</v>
      </c>
      <c r="AY479" s="191" t="s">
        <v>121</v>
      </c>
    </row>
    <row r="480" spans="1:65" s="13" customFormat="1" ht="11.25">
      <c r="B480" s="158"/>
      <c r="D480" s="159" t="s">
        <v>130</v>
      </c>
      <c r="E480" s="160" t="s">
        <v>1</v>
      </c>
      <c r="F480" s="161" t="s">
        <v>145</v>
      </c>
      <c r="H480" s="162">
        <v>2.02</v>
      </c>
      <c r="I480" s="163"/>
      <c r="L480" s="158"/>
      <c r="M480" s="164"/>
      <c r="N480" s="165"/>
      <c r="O480" s="165"/>
      <c r="P480" s="165"/>
      <c r="Q480" s="165"/>
      <c r="R480" s="165"/>
      <c r="S480" s="165"/>
      <c r="T480" s="166"/>
      <c r="AT480" s="160" t="s">
        <v>130</v>
      </c>
      <c r="AU480" s="160" t="s">
        <v>82</v>
      </c>
      <c r="AV480" s="13" t="s">
        <v>82</v>
      </c>
      <c r="AW480" s="13" t="s">
        <v>29</v>
      </c>
      <c r="AX480" s="13" t="s">
        <v>73</v>
      </c>
      <c r="AY480" s="160" t="s">
        <v>121</v>
      </c>
    </row>
    <row r="481" spans="1:65" s="14" customFormat="1" ht="11.25">
      <c r="B481" s="167"/>
      <c r="D481" s="159" t="s">
        <v>130</v>
      </c>
      <c r="E481" s="168" t="s">
        <v>1</v>
      </c>
      <c r="F481" s="169" t="s">
        <v>132</v>
      </c>
      <c r="H481" s="170">
        <v>5.05</v>
      </c>
      <c r="I481" s="171"/>
      <c r="L481" s="167"/>
      <c r="M481" s="172"/>
      <c r="N481" s="173"/>
      <c r="O481" s="173"/>
      <c r="P481" s="173"/>
      <c r="Q481" s="173"/>
      <c r="R481" s="173"/>
      <c r="S481" s="173"/>
      <c r="T481" s="174"/>
      <c r="AT481" s="168" t="s">
        <v>130</v>
      </c>
      <c r="AU481" s="168" t="s">
        <v>82</v>
      </c>
      <c r="AV481" s="14" t="s">
        <v>128</v>
      </c>
      <c r="AW481" s="14" t="s">
        <v>29</v>
      </c>
      <c r="AX481" s="14" t="s">
        <v>30</v>
      </c>
      <c r="AY481" s="168" t="s">
        <v>121</v>
      </c>
    </row>
    <row r="482" spans="1:65" s="2" customFormat="1" ht="16.5" customHeight="1">
      <c r="A482" s="33"/>
      <c r="B482" s="144"/>
      <c r="C482" s="145" t="s">
        <v>593</v>
      </c>
      <c r="D482" s="145" t="s">
        <v>124</v>
      </c>
      <c r="E482" s="146" t="s">
        <v>913</v>
      </c>
      <c r="F482" s="147" t="s">
        <v>914</v>
      </c>
      <c r="G482" s="148" t="s">
        <v>127</v>
      </c>
      <c r="H482" s="149">
        <v>5</v>
      </c>
      <c r="I482" s="150"/>
      <c r="J482" s="151">
        <f>ROUND(I482*H482,2)</f>
        <v>0</v>
      </c>
      <c r="K482" s="147" t="s">
        <v>135</v>
      </c>
      <c r="L482" s="34"/>
      <c r="M482" s="152" t="s">
        <v>1</v>
      </c>
      <c r="N482" s="153" t="s">
        <v>38</v>
      </c>
      <c r="O482" s="59"/>
      <c r="P482" s="154">
        <f>O482*H482</f>
        <v>0</v>
      </c>
      <c r="Q482" s="154">
        <v>0</v>
      </c>
      <c r="R482" s="154">
        <f>Q482*H482</f>
        <v>0</v>
      </c>
      <c r="S482" s="154">
        <v>0</v>
      </c>
      <c r="T482" s="155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56" t="s">
        <v>128</v>
      </c>
      <c r="AT482" s="156" t="s">
        <v>124</v>
      </c>
      <c r="AU482" s="156" t="s">
        <v>82</v>
      </c>
      <c r="AY482" s="18" t="s">
        <v>121</v>
      </c>
      <c r="BE482" s="157">
        <f>IF(N482="základní",J482,0)</f>
        <v>0</v>
      </c>
      <c r="BF482" s="157">
        <f>IF(N482="snížená",J482,0)</f>
        <v>0</v>
      </c>
      <c r="BG482" s="157">
        <f>IF(N482="zákl. přenesená",J482,0)</f>
        <v>0</v>
      </c>
      <c r="BH482" s="157">
        <f>IF(N482="sníž. přenesená",J482,0)</f>
        <v>0</v>
      </c>
      <c r="BI482" s="157">
        <f>IF(N482="nulová",J482,0)</f>
        <v>0</v>
      </c>
      <c r="BJ482" s="18" t="s">
        <v>30</v>
      </c>
      <c r="BK482" s="157">
        <f>ROUND(I482*H482,2)</f>
        <v>0</v>
      </c>
      <c r="BL482" s="18" t="s">
        <v>128</v>
      </c>
      <c r="BM482" s="156" t="s">
        <v>915</v>
      </c>
    </row>
    <row r="483" spans="1:65" s="15" customFormat="1" ht="11.25">
      <c r="B483" s="190"/>
      <c r="D483" s="159" t="s">
        <v>130</v>
      </c>
      <c r="E483" s="191" t="s">
        <v>1</v>
      </c>
      <c r="F483" s="192" t="s">
        <v>706</v>
      </c>
      <c r="H483" s="191" t="s">
        <v>1</v>
      </c>
      <c r="I483" s="193"/>
      <c r="L483" s="190"/>
      <c r="M483" s="194"/>
      <c r="N483" s="195"/>
      <c r="O483" s="195"/>
      <c r="P483" s="195"/>
      <c r="Q483" s="195"/>
      <c r="R483" s="195"/>
      <c r="S483" s="195"/>
      <c r="T483" s="196"/>
      <c r="AT483" s="191" t="s">
        <v>130</v>
      </c>
      <c r="AU483" s="191" t="s">
        <v>82</v>
      </c>
      <c r="AV483" s="15" t="s">
        <v>30</v>
      </c>
      <c r="AW483" s="15" t="s">
        <v>29</v>
      </c>
      <c r="AX483" s="15" t="s">
        <v>73</v>
      </c>
      <c r="AY483" s="191" t="s">
        <v>121</v>
      </c>
    </row>
    <row r="484" spans="1:65" s="13" customFormat="1" ht="11.25">
      <c r="B484" s="158"/>
      <c r="D484" s="159" t="s">
        <v>130</v>
      </c>
      <c r="E484" s="160" t="s">
        <v>1</v>
      </c>
      <c r="F484" s="161" t="s">
        <v>916</v>
      </c>
      <c r="H484" s="162">
        <v>5</v>
      </c>
      <c r="I484" s="163"/>
      <c r="L484" s="158"/>
      <c r="M484" s="164"/>
      <c r="N484" s="165"/>
      <c r="O484" s="165"/>
      <c r="P484" s="165"/>
      <c r="Q484" s="165"/>
      <c r="R484" s="165"/>
      <c r="S484" s="165"/>
      <c r="T484" s="166"/>
      <c r="AT484" s="160" t="s">
        <v>130</v>
      </c>
      <c r="AU484" s="160" t="s">
        <v>82</v>
      </c>
      <c r="AV484" s="13" t="s">
        <v>82</v>
      </c>
      <c r="AW484" s="13" t="s">
        <v>29</v>
      </c>
      <c r="AX484" s="13" t="s">
        <v>30</v>
      </c>
      <c r="AY484" s="160" t="s">
        <v>121</v>
      </c>
    </row>
    <row r="485" spans="1:65" s="2" customFormat="1" ht="16.5" customHeight="1">
      <c r="A485" s="33"/>
      <c r="B485" s="144"/>
      <c r="C485" s="175" t="s">
        <v>597</v>
      </c>
      <c r="D485" s="175" t="s">
        <v>141</v>
      </c>
      <c r="E485" s="176" t="s">
        <v>917</v>
      </c>
      <c r="F485" s="177" t="s">
        <v>918</v>
      </c>
      <c r="G485" s="178" t="s">
        <v>127</v>
      </c>
      <c r="H485" s="179">
        <v>4.04</v>
      </c>
      <c r="I485" s="180"/>
      <c r="J485" s="181">
        <f>ROUND(I485*H485,2)</f>
        <v>0</v>
      </c>
      <c r="K485" s="177" t="s">
        <v>1</v>
      </c>
      <c r="L485" s="182"/>
      <c r="M485" s="183" t="s">
        <v>1</v>
      </c>
      <c r="N485" s="184" t="s">
        <v>38</v>
      </c>
      <c r="O485" s="59"/>
      <c r="P485" s="154">
        <f>O485*H485</f>
        <v>0</v>
      </c>
      <c r="Q485" s="154">
        <v>4.0500000000000001E-2</v>
      </c>
      <c r="R485" s="154">
        <f>Q485*H485</f>
        <v>0.16362000000000002</v>
      </c>
      <c r="S485" s="154">
        <v>0</v>
      </c>
      <c r="T485" s="155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56" t="s">
        <v>122</v>
      </c>
      <c r="AT485" s="156" t="s">
        <v>141</v>
      </c>
      <c r="AU485" s="156" t="s">
        <v>82</v>
      </c>
      <c r="AY485" s="18" t="s">
        <v>121</v>
      </c>
      <c r="BE485" s="157">
        <f>IF(N485="základní",J485,0)</f>
        <v>0</v>
      </c>
      <c r="BF485" s="157">
        <f>IF(N485="snížená",J485,0)</f>
        <v>0</v>
      </c>
      <c r="BG485" s="157">
        <f>IF(N485="zákl. přenesená",J485,0)</f>
        <v>0</v>
      </c>
      <c r="BH485" s="157">
        <f>IF(N485="sníž. přenesená",J485,0)</f>
        <v>0</v>
      </c>
      <c r="BI485" s="157">
        <f>IF(N485="nulová",J485,0)</f>
        <v>0</v>
      </c>
      <c r="BJ485" s="18" t="s">
        <v>30</v>
      </c>
      <c r="BK485" s="157">
        <f>ROUND(I485*H485,2)</f>
        <v>0</v>
      </c>
      <c r="BL485" s="18" t="s">
        <v>128</v>
      </c>
      <c r="BM485" s="156" t="s">
        <v>919</v>
      </c>
    </row>
    <row r="486" spans="1:65" s="15" customFormat="1" ht="11.25">
      <c r="B486" s="190"/>
      <c r="D486" s="159" t="s">
        <v>130</v>
      </c>
      <c r="E486" s="191" t="s">
        <v>1</v>
      </c>
      <c r="F486" s="192" t="s">
        <v>706</v>
      </c>
      <c r="H486" s="191" t="s">
        <v>1</v>
      </c>
      <c r="I486" s="193"/>
      <c r="L486" s="190"/>
      <c r="M486" s="194"/>
      <c r="N486" s="195"/>
      <c r="O486" s="195"/>
      <c r="P486" s="195"/>
      <c r="Q486" s="195"/>
      <c r="R486" s="195"/>
      <c r="S486" s="195"/>
      <c r="T486" s="196"/>
      <c r="AT486" s="191" t="s">
        <v>130</v>
      </c>
      <c r="AU486" s="191" t="s">
        <v>82</v>
      </c>
      <c r="AV486" s="15" t="s">
        <v>30</v>
      </c>
      <c r="AW486" s="15" t="s">
        <v>29</v>
      </c>
      <c r="AX486" s="15" t="s">
        <v>73</v>
      </c>
      <c r="AY486" s="191" t="s">
        <v>121</v>
      </c>
    </row>
    <row r="487" spans="1:65" s="13" customFormat="1" ht="11.25">
      <c r="B487" s="158"/>
      <c r="D487" s="159" t="s">
        <v>130</v>
      </c>
      <c r="E487" s="160" t="s">
        <v>1</v>
      </c>
      <c r="F487" s="161" t="s">
        <v>895</v>
      </c>
      <c r="H487" s="162">
        <v>4.04</v>
      </c>
      <c r="I487" s="163"/>
      <c r="L487" s="158"/>
      <c r="M487" s="164"/>
      <c r="N487" s="165"/>
      <c r="O487" s="165"/>
      <c r="P487" s="165"/>
      <c r="Q487" s="165"/>
      <c r="R487" s="165"/>
      <c r="S487" s="165"/>
      <c r="T487" s="166"/>
      <c r="AT487" s="160" t="s">
        <v>130</v>
      </c>
      <c r="AU487" s="160" t="s">
        <v>82</v>
      </c>
      <c r="AV487" s="13" t="s">
        <v>82</v>
      </c>
      <c r="AW487" s="13" t="s">
        <v>29</v>
      </c>
      <c r="AX487" s="13" t="s">
        <v>73</v>
      </c>
      <c r="AY487" s="160" t="s">
        <v>121</v>
      </c>
    </row>
    <row r="488" spans="1:65" s="14" customFormat="1" ht="11.25">
      <c r="B488" s="167"/>
      <c r="D488" s="159" t="s">
        <v>130</v>
      </c>
      <c r="E488" s="168" t="s">
        <v>1</v>
      </c>
      <c r="F488" s="169" t="s">
        <v>132</v>
      </c>
      <c r="H488" s="170">
        <v>4.04</v>
      </c>
      <c r="I488" s="171"/>
      <c r="L488" s="167"/>
      <c r="M488" s="172"/>
      <c r="N488" s="173"/>
      <c r="O488" s="173"/>
      <c r="P488" s="173"/>
      <c r="Q488" s="173"/>
      <c r="R488" s="173"/>
      <c r="S488" s="173"/>
      <c r="T488" s="174"/>
      <c r="AT488" s="168" t="s">
        <v>130</v>
      </c>
      <c r="AU488" s="168" t="s">
        <v>82</v>
      </c>
      <c r="AV488" s="14" t="s">
        <v>128</v>
      </c>
      <c r="AW488" s="14" t="s">
        <v>29</v>
      </c>
      <c r="AX488" s="14" t="s">
        <v>30</v>
      </c>
      <c r="AY488" s="168" t="s">
        <v>121</v>
      </c>
    </row>
    <row r="489" spans="1:65" s="2" customFormat="1" ht="16.5" customHeight="1">
      <c r="A489" s="33"/>
      <c r="B489" s="144"/>
      <c r="C489" s="175" t="s">
        <v>601</v>
      </c>
      <c r="D489" s="175" t="s">
        <v>141</v>
      </c>
      <c r="E489" s="176" t="s">
        <v>920</v>
      </c>
      <c r="F489" s="177" t="s">
        <v>921</v>
      </c>
      <c r="G489" s="178" t="s">
        <v>127</v>
      </c>
      <c r="H489" s="179">
        <v>1.01</v>
      </c>
      <c r="I489" s="180"/>
      <c r="J489" s="181">
        <f>ROUND(I489*H489,2)</f>
        <v>0</v>
      </c>
      <c r="K489" s="177" t="s">
        <v>1</v>
      </c>
      <c r="L489" s="182"/>
      <c r="M489" s="183" t="s">
        <v>1</v>
      </c>
      <c r="N489" s="184" t="s">
        <v>38</v>
      </c>
      <c r="O489" s="59"/>
      <c r="P489" s="154">
        <f>O489*H489</f>
        <v>0</v>
      </c>
      <c r="Q489" s="154">
        <v>3.0499999999999999E-2</v>
      </c>
      <c r="R489" s="154">
        <f>Q489*H489</f>
        <v>3.0804999999999999E-2</v>
      </c>
      <c r="S489" s="154">
        <v>0</v>
      </c>
      <c r="T489" s="155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56" t="s">
        <v>122</v>
      </c>
      <c r="AT489" s="156" t="s">
        <v>141</v>
      </c>
      <c r="AU489" s="156" t="s">
        <v>82</v>
      </c>
      <c r="AY489" s="18" t="s">
        <v>121</v>
      </c>
      <c r="BE489" s="157">
        <f>IF(N489="základní",J489,0)</f>
        <v>0</v>
      </c>
      <c r="BF489" s="157">
        <f>IF(N489="snížená",J489,0)</f>
        <v>0</v>
      </c>
      <c r="BG489" s="157">
        <f>IF(N489="zákl. přenesená",J489,0)</f>
        <v>0</v>
      </c>
      <c r="BH489" s="157">
        <f>IF(N489="sníž. přenesená",J489,0)</f>
        <v>0</v>
      </c>
      <c r="BI489" s="157">
        <f>IF(N489="nulová",J489,0)</f>
        <v>0</v>
      </c>
      <c r="BJ489" s="18" t="s">
        <v>30</v>
      </c>
      <c r="BK489" s="157">
        <f>ROUND(I489*H489,2)</f>
        <v>0</v>
      </c>
      <c r="BL489" s="18" t="s">
        <v>128</v>
      </c>
      <c r="BM489" s="156" t="s">
        <v>922</v>
      </c>
    </row>
    <row r="490" spans="1:65" s="15" customFormat="1" ht="11.25">
      <c r="B490" s="190"/>
      <c r="D490" s="159" t="s">
        <v>130</v>
      </c>
      <c r="E490" s="191" t="s">
        <v>1</v>
      </c>
      <c r="F490" s="192" t="s">
        <v>706</v>
      </c>
      <c r="H490" s="191" t="s">
        <v>1</v>
      </c>
      <c r="I490" s="193"/>
      <c r="L490" s="190"/>
      <c r="M490" s="194"/>
      <c r="N490" s="195"/>
      <c r="O490" s="195"/>
      <c r="P490" s="195"/>
      <c r="Q490" s="195"/>
      <c r="R490" s="195"/>
      <c r="S490" s="195"/>
      <c r="T490" s="196"/>
      <c r="AT490" s="191" t="s">
        <v>130</v>
      </c>
      <c r="AU490" s="191" t="s">
        <v>82</v>
      </c>
      <c r="AV490" s="15" t="s">
        <v>30</v>
      </c>
      <c r="AW490" s="15" t="s">
        <v>29</v>
      </c>
      <c r="AX490" s="15" t="s">
        <v>73</v>
      </c>
      <c r="AY490" s="191" t="s">
        <v>121</v>
      </c>
    </row>
    <row r="491" spans="1:65" s="13" customFormat="1" ht="11.25">
      <c r="B491" s="158"/>
      <c r="D491" s="159" t="s">
        <v>130</v>
      </c>
      <c r="E491" s="160" t="s">
        <v>1</v>
      </c>
      <c r="F491" s="161" t="s">
        <v>175</v>
      </c>
      <c r="H491" s="162">
        <v>1.01</v>
      </c>
      <c r="I491" s="163"/>
      <c r="L491" s="158"/>
      <c r="M491" s="164"/>
      <c r="N491" s="165"/>
      <c r="O491" s="165"/>
      <c r="P491" s="165"/>
      <c r="Q491" s="165"/>
      <c r="R491" s="165"/>
      <c r="S491" s="165"/>
      <c r="T491" s="166"/>
      <c r="AT491" s="160" t="s">
        <v>130</v>
      </c>
      <c r="AU491" s="160" t="s">
        <v>82</v>
      </c>
      <c r="AV491" s="13" t="s">
        <v>82</v>
      </c>
      <c r="AW491" s="13" t="s">
        <v>29</v>
      </c>
      <c r="AX491" s="13" t="s">
        <v>73</v>
      </c>
      <c r="AY491" s="160" t="s">
        <v>121</v>
      </c>
    </row>
    <row r="492" spans="1:65" s="14" customFormat="1" ht="11.25">
      <c r="B492" s="167"/>
      <c r="D492" s="159" t="s">
        <v>130</v>
      </c>
      <c r="E492" s="168" t="s">
        <v>1</v>
      </c>
      <c r="F492" s="169" t="s">
        <v>132</v>
      </c>
      <c r="H492" s="170">
        <v>1.01</v>
      </c>
      <c r="I492" s="171"/>
      <c r="L492" s="167"/>
      <c r="M492" s="172"/>
      <c r="N492" s="173"/>
      <c r="O492" s="173"/>
      <c r="P492" s="173"/>
      <c r="Q492" s="173"/>
      <c r="R492" s="173"/>
      <c r="S492" s="173"/>
      <c r="T492" s="174"/>
      <c r="AT492" s="168" t="s">
        <v>130</v>
      </c>
      <c r="AU492" s="168" t="s">
        <v>82</v>
      </c>
      <c r="AV492" s="14" t="s">
        <v>128</v>
      </c>
      <c r="AW492" s="14" t="s">
        <v>29</v>
      </c>
      <c r="AX492" s="14" t="s">
        <v>30</v>
      </c>
      <c r="AY492" s="168" t="s">
        <v>121</v>
      </c>
    </row>
    <row r="493" spans="1:65" s="2" customFormat="1" ht="16.5" customHeight="1">
      <c r="A493" s="33"/>
      <c r="B493" s="144"/>
      <c r="C493" s="145" t="s">
        <v>605</v>
      </c>
      <c r="D493" s="145" t="s">
        <v>124</v>
      </c>
      <c r="E493" s="146" t="s">
        <v>558</v>
      </c>
      <c r="F493" s="147" t="s">
        <v>559</v>
      </c>
      <c r="G493" s="148" t="s">
        <v>127</v>
      </c>
      <c r="H493" s="149">
        <v>3</v>
      </c>
      <c r="I493" s="150"/>
      <c r="J493" s="151">
        <f>ROUND(I493*H493,2)</f>
        <v>0</v>
      </c>
      <c r="K493" s="147" t="s">
        <v>135</v>
      </c>
      <c r="L493" s="34"/>
      <c r="M493" s="152" t="s">
        <v>1</v>
      </c>
      <c r="N493" s="153" t="s">
        <v>38</v>
      </c>
      <c r="O493" s="59"/>
      <c r="P493" s="154">
        <f>O493*H493</f>
        <v>0</v>
      </c>
      <c r="Q493" s="154">
        <v>4.2900000000000004E-3</v>
      </c>
      <c r="R493" s="154">
        <f>Q493*H493</f>
        <v>1.2870000000000001E-2</v>
      </c>
      <c r="S493" s="154">
        <v>0</v>
      </c>
      <c r="T493" s="155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56" t="s">
        <v>128</v>
      </c>
      <c r="AT493" s="156" t="s">
        <v>124</v>
      </c>
      <c r="AU493" s="156" t="s">
        <v>82</v>
      </c>
      <c r="AY493" s="18" t="s">
        <v>121</v>
      </c>
      <c r="BE493" s="157">
        <f>IF(N493="základní",J493,0)</f>
        <v>0</v>
      </c>
      <c r="BF493" s="157">
        <f>IF(N493="snížená",J493,0)</f>
        <v>0</v>
      </c>
      <c r="BG493" s="157">
        <f>IF(N493="zákl. přenesená",J493,0)</f>
        <v>0</v>
      </c>
      <c r="BH493" s="157">
        <f>IF(N493="sníž. přenesená",J493,0)</f>
        <v>0</v>
      </c>
      <c r="BI493" s="157">
        <f>IF(N493="nulová",J493,0)</f>
        <v>0</v>
      </c>
      <c r="BJ493" s="18" t="s">
        <v>30</v>
      </c>
      <c r="BK493" s="157">
        <f>ROUND(I493*H493,2)</f>
        <v>0</v>
      </c>
      <c r="BL493" s="18" t="s">
        <v>128</v>
      </c>
      <c r="BM493" s="156" t="s">
        <v>923</v>
      </c>
    </row>
    <row r="494" spans="1:65" s="15" customFormat="1" ht="11.25">
      <c r="B494" s="190"/>
      <c r="D494" s="159" t="s">
        <v>130</v>
      </c>
      <c r="E494" s="191" t="s">
        <v>1</v>
      </c>
      <c r="F494" s="192" t="s">
        <v>706</v>
      </c>
      <c r="H494" s="191" t="s">
        <v>1</v>
      </c>
      <c r="I494" s="193"/>
      <c r="L494" s="190"/>
      <c r="M494" s="194"/>
      <c r="N494" s="195"/>
      <c r="O494" s="195"/>
      <c r="P494" s="195"/>
      <c r="Q494" s="195"/>
      <c r="R494" s="195"/>
      <c r="S494" s="195"/>
      <c r="T494" s="196"/>
      <c r="AT494" s="191" t="s">
        <v>130</v>
      </c>
      <c r="AU494" s="191" t="s">
        <v>82</v>
      </c>
      <c r="AV494" s="15" t="s">
        <v>30</v>
      </c>
      <c r="AW494" s="15" t="s">
        <v>29</v>
      </c>
      <c r="AX494" s="15" t="s">
        <v>73</v>
      </c>
      <c r="AY494" s="191" t="s">
        <v>121</v>
      </c>
    </row>
    <row r="495" spans="1:65" s="13" customFormat="1" ht="11.25">
      <c r="B495" s="158"/>
      <c r="D495" s="159" t="s">
        <v>130</v>
      </c>
      <c r="E495" s="160" t="s">
        <v>1</v>
      </c>
      <c r="F495" s="161" t="s">
        <v>30</v>
      </c>
      <c r="H495" s="162">
        <v>1</v>
      </c>
      <c r="I495" s="163"/>
      <c r="L495" s="158"/>
      <c r="M495" s="164"/>
      <c r="N495" s="165"/>
      <c r="O495" s="165"/>
      <c r="P495" s="165"/>
      <c r="Q495" s="165"/>
      <c r="R495" s="165"/>
      <c r="S495" s="165"/>
      <c r="T495" s="166"/>
      <c r="AT495" s="160" t="s">
        <v>130</v>
      </c>
      <c r="AU495" s="160" t="s">
        <v>82</v>
      </c>
      <c r="AV495" s="13" t="s">
        <v>82</v>
      </c>
      <c r="AW495" s="13" t="s">
        <v>29</v>
      </c>
      <c r="AX495" s="13" t="s">
        <v>73</v>
      </c>
      <c r="AY495" s="160" t="s">
        <v>121</v>
      </c>
    </row>
    <row r="496" spans="1:65" s="15" customFormat="1" ht="11.25">
      <c r="B496" s="190"/>
      <c r="D496" s="159" t="s">
        <v>130</v>
      </c>
      <c r="E496" s="191" t="s">
        <v>1</v>
      </c>
      <c r="F496" s="192" t="s">
        <v>710</v>
      </c>
      <c r="H496" s="191" t="s">
        <v>1</v>
      </c>
      <c r="I496" s="193"/>
      <c r="L496" s="190"/>
      <c r="M496" s="194"/>
      <c r="N496" s="195"/>
      <c r="O496" s="195"/>
      <c r="P496" s="195"/>
      <c r="Q496" s="195"/>
      <c r="R496" s="195"/>
      <c r="S496" s="195"/>
      <c r="T496" s="196"/>
      <c r="AT496" s="191" t="s">
        <v>130</v>
      </c>
      <c r="AU496" s="191" t="s">
        <v>82</v>
      </c>
      <c r="AV496" s="15" t="s">
        <v>30</v>
      </c>
      <c r="AW496" s="15" t="s">
        <v>29</v>
      </c>
      <c r="AX496" s="15" t="s">
        <v>73</v>
      </c>
      <c r="AY496" s="191" t="s">
        <v>121</v>
      </c>
    </row>
    <row r="497" spans="1:65" s="13" customFormat="1" ht="11.25">
      <c r="B497" s="158"/>
      <c r="D497" s="159" t="s">
        <v>130</v>
      </c>
      <c r="E497" s="160" t="s">
        <v>1</v>
      </c>
      <c r="F497" s="161" t="s">
        <v>82</v>
      </c>
      <c r="H497" s="162">
        <v>2</v>
      </c>
      <c r="I497" s="163"/>
      <c r="L497" s="158"/>
      <c r="M497" s="164"/>
      <c r="N497" s="165"/>
      <c r="O497" s="165"/>
      <c r="P497" s="165"/>
      <c r="Q497" s="165"/>
      <c r="R497" s="165"/>
      <c r="S497" s="165"/>
      <c r="T497" s="166"/>
      <c r="AT497" s="160" t="s">
        <v>130</v>
      </c>
      <c r="AU497" s="160" t="s">
        <v>82</v>
      </c>
      <c r="AV497" s="13" t="s">
        <v>82</v>
      </c>
      <c r="AW497" s="13" t="s">
        <v>29</v>
      </c>
      <c r="AX497" s="13" t="s">
        <v>73</v>
      </c>
      <c r="AY497" s="160" t="s">
        <v>121</v>
      </c>
    </row>
    <row r="498" spans="1:65" s="14" customFormat="1" ht="11.25">
      <c r="B498" s="167"/>
      <c r="D498" s="159" t="s">
        <v>130</v>
      </c>
      <c r="E498" s="168" t="s">
        <v>1</v>
      </c>
      <c r="F498" s="169" t="s">
        <v>132</v>
      </c>
      <c r="H498" s="170">
        <v>3</v>
      </c>
      <c r="I498" s="171"/>
      <c r="L498" s="167"/>
      <c r="M498" s="172"/>
      <c r="N498" s="173"/>
      <c r="O498" s="173"/>
      <c r="P498" s="173"/>
      <c r="Q498" s="173"/>
      <c r="R498" s="173"/>
      <c r="S498" s="173"/>
      <c r="T498" s="174"/>
      <c r="AT498" s="168" t="s">
        <v>130</v>
      </c>
      <c r="AU498" s="168" t="s">
        <v>82</v>
      </c>
      <c r="AV498" s="14" t="s">
        <v>128</v>
      </c>
      <c r="AW498" s="14" t="s">
        <v>29</v>
      </c>
      <c r="AX498" s="14" t="s">
        <v>30</v>
      </c>
      <c r="AY498" s="168" t="s">
        <v>121</v>
      </c>
    </row>
    <row r="499" spans="1:65" s="2" customFormat="1" ht="16.5" customHeight="1">
      <c r="A499" s="33"/>
      <c r="B499" s="144"/>
      <c r="C499" s="175" t="s">
        <v>610</v>
      </c>
      <c r="D499" s="175" t="s">
        <v>141</v>
      </c>
      <c r="E499" s="176" t="s">
        <v>562</v>
      </c>
      <c r="F499" s="177" t="s">
        <v>563</v>
      </c>
      <c r="G499" s="178" t="s">
        <v>127</v>
      </c>
      <c r="H499" s="179">
        <v>1.01</v>
      </c>
      <c r="I499" s="180"/>
      <c r="J499" s="181">
        <f>ROUND(I499*H499,2)</f>
        <v>0</v>
      </c>
      <c r="K499" s="177" t="s">
        <v>1</v>
      </c>
      <c r="L499" s="182"/>
      <c r="M499" s="183" t="s">
        <v>1</v>
      </c>
      <c r="N499" s="184" t="s">
        <v>38</v>
      </c>
      <c r="O499" s="59"/>
      <c r="P499" s="154">
        <f>O499*H499</f>
        <v>0</v>
      </c>
      <c r="Q499" s="154">
        <v>4.2000000000000003E-2</v>
      </c>
      <c r="R499" s="154">
        <f>Q499*H499</f>
        <v>4.2420000000000006E-2</v>
      </c>
      <c r="S499" s="154">
        <v>0</v>
      </c>
      <c r="T499" s="155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56" t="s">
        <v>122</v>
      </c>
      <c r="AT499" s="156" t="s">
        <v>141</v>
      </c>
      <c r="AU499" s="156" t="s">
        <v>82</v>
      </c>
      <c r="AY499" s="18" t="s">
        <v>121</v>
      </c>
      <c r="BE499" s="157">
        <f>IF(N499="základní",J499,0)</f>
        <v>0</v>
      </c>
      <c r="BF499" s="157">
        <f>IF(N499="snížená",J499,0)</f>
        <v>0</v>
      </c>
      <c r="BG499" s="157">
        <f>IF(N499="zákl. přenesená",J499,0)</f>
        <v>0</v>
      </c>
      <c r="BH499" s="157">
        <f>IF(N499="sníž. přenesená",J499,0)</f>
        <v>0</v>
      </c>
      <c r="BI499" s="157">
        <f>IF(N499="nulová",J499,0)</f>
        <v>0</v>
      </c>
      <c r="BJ499" s="18" t="s">
        <v>30</v>
      </c>
      <c r="BK499" s="157">
        <f>ROUND(I499*H499,2)</f>
        <v>0</v>
      </c>
      <c r="BL499" s="18" t="s">
        <v>128</v>
      </c>
      <c r="BM499" s="156" t="s">
        <v>924</v>
      </c>
    </row>
    <row r="500" spans="1:65" s="15" customFormat="1" ht="11.25">
      <c r="B500" s="190"/>
      <c r="D500" s="159" t="s">
        <v>130</v>
      </c>
      <c r="E500" s="191" t="s">
        <v>1</v>
      </c>
      <c r="F500" s="192" t="s">
        <v>706</v>
      </c>
      <c r="H500" s="191" t="s">
        <v>1</v>
      </c>
      <c r="I500" s="193"/>
      <c r="L500" s="190"/>
      <c r="M500" s="194"/>
      <c r="N500" s="195"/>
      <c r="O500" s="195"/>
      <c r="P500" s="195"/>
      <c r="Q500" s="195"/>
      <c r="R500" s="195"/>
      <c r="S500" s="195"/>
      <c r="T500" s="196"/>
      <c r="AT500" s="191" t="s">
        <v>130</v>
      </c>
      <c r="AU500" s="191" t="s">
        <v>82</v>
      </c>
      <c r="AV500" s="15" t="s">
        <v>30</v>
      </c>
      <c r="AW500" s="15" t="s">
        <v>29</v>
      </c>
      <c r="AX500" s="15" t="s">
        <v>73</v>
      </c>
      <c r="AY500" s="191" t="s">
        <v>121</v>
      </c>
    </row>
    <row r="501" spans="1:65" s="13" customFormat="1" ht="11.25">
      <c r="B501" s="158"/>
      <c r="D501" s="159" t="s">
        <v>130</v>
      </c>
      <c r="E501" s="160" t="s">
        <v>1</v>
      </c>
      <c r="F501" s="161" t="s">
        <v>175</v>
      </c>
      <c r="H501" s="162">
        <v>1.01</v>
      </c>
      <c r="I501" s="163"/>
      <c r="L501" s="158"/>
      <c r="M501" s="164"/>
      <c r="N501" s="165"/>
      <c r="O501" s="165"/>
      <c r="P501" s="165"/>
      <c r="Q501" s="165"/>
      <c r="R501" s="165"/>
      <c r="S501" s="165"/>
      <c r="T501" s="166"/>
      <c r="AT501" s="160" t="s">
        <v>130</v>
      </c>
      <c r="AU501" s="160" t="s">
        <v>82</v>
      </c>
      <c r="AV501" s="13" t="s">
        <v>82</v>
      </c>
      <c r="AW501" s="13" t="s">
        <v>29</v>
      </c>
      <c r="AX501" s="13" t="s">
        <v>73</v>
      </c>
      <c r="AY501" s="160" t="s">
        <v>121</v>
      </c>
    </row>
    <row r="502" spans="1:65" s="14" customFormat="1" ht="11.25">
      <c r="B502" s="167"/>
      <c r="D502" s="159" t="s">
        <v>130</v>
      </c>
      <c r="E502" s="168" t="s">
        <v>1</v>
      </c>
      <c r="F502" s="169" t="s">
        <v>132</v>
      </c>
      <c r="H502" s="170">
        <v>1.01</v>
      </c>
      <c r="I502" s="171"/>
      <c r="L502" s="167"/>
      <c r="M502" s="172"/>
      <c r="N502" s="173"/>
      <c r="O502" s="173"/>
      <c r="P502" s="173"/>
      <c r="Q502" s="173"/>
      <c r="R502" s="173"/>
      <c r="S502" s="173"/>
      <c r="T502" s="174"/>
      <c r="AT502" s="168" t="s">
        <v>130</v>
      </c>
      <c r="AU502" s="168" t="s">
        <v>82</v>
      </c>
      <c r="AV502" s="14" t="s">
        <v>128</v>
      </c>
      <c r="AW502" s="14" t="s">
        <v>29</v>
      </c>
      <c r="AX502" s="14" t="s">
        <v>30</v>
      </c>
      <c r="AY502" s="168" t="s">
        <v>121</v>
      </c>
    </row>
    <row r="503" spans="1:65" s="2" customFormat="1" ht="16.5" customHeight="1">
      <c r="A503" s="33"/>
      <c r="B503" s="144"/>
      <c r="C503" s="175" t="s">
        <v>614</v>
      </c>
      <c r="D503" s="175" t="s">
        <v>141</v>
      </c>
      <c r="E503" s="176" t="s">
        <v>925</v>
      </c>
      <c r="F503" s="177" t="s">
        <v>926</v>
      </c>
      <c r="G503" s="178" t="s">
        <v>127</v>
      </c>
      <c r="H503" s="179">
        <v>2.02</v>
      </c>
      <c r="I503" s="180"/>
      <c r="J503" s="181">
        <f>ROUND(I503*H503,2)</f>
        <v>0</v>
      </c>
      <c r="K503" s="177" t="s">
        <v>1</v>
      </c>
      <c r="L503" s="182"/>
      <c r="M503" s="183" t="s">
        <v>1</v>
      </c>
      <c r="N503" s="184" t="s">
        <v>38</v>
      </c>
      <c r="O503" s="59"/>
      <c r="P503" s="154">
        <f>O503*H503</f>
        <v>0</v>
      </c>
      <c r="Q503" s="154">
        <v>0.05</v>
      </c>
      <c r="R503" s="154">
        <f>Q503*H503</f>
        <v>0.10100000000000001</v>
      </c>
      <c r="S503" s="154">
        <v>0</v>
      </c>
      <c r="T503" s="155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56" t="s">
        <v>122</v>
      </c>
      <c r="AT503" s="156" t="s">
        <v>141</v>
      </c>
      <c r="AU503" s="156" t="s">
        <v>82</v>
      </c>
      <c r="AY503" s="18" t="s">
        <v>121</v>
      </c>
      <c r="BE503" s="157">
        <f>IF(N503="základní",J503,0)</f>
        <v>0</v>
      </c>
      <c r="BF503" s="157">
        <f>IF(N503="snížená",J503,0)</f>
        <v>0</v>
      </c>
      <c r="BG503" s="157">
        <f>IF(N503="zákl. přenesená",J503,0)</f>
        <v>0</v>
      </c>
      <c r="BH503" s="157">
        <f>IF(N503="sníž. přenesená",J503,0)</f>
        <v>0</v>
      </c>
      <c r="BI503" s="157">
        <f>IF(N503="nulová",J503,0)</f>
        <v>0</v>
      </c>
      <c r="BJ503" s="18" t="s">
        <v>30</v>
      </c>
      <c r="BK503" s="157">
        <f>ROUND(I503*H503,2)</f>
        <v>0</v>
      </c>
      <c r="BL503" s="18" t="s">
        <v>128</v>
      </c>
      <c r="BM503" s="156" t="s">
        <v>927</v>
      </c>
    </row>
    <row r="504" spans="1:65" s="15" customFormat="1" ht="11.25">
      <c r="B504" s="190"/>
      <c r="D504" s="159" t="s">
        <v>130</v>
      </c>
      <c r="E504" s="191" t="s">
        <v>1</v>
      </c>
      <c r="F504" s="192" t="s">
        <v>710</v>
      </c>
      <c r="H504" s="191" t="s">
        <v>1</v>
      </c>
      <c r="I504" s="193"/>
      <c r="L504" s="190"/>
      <c r="M504" s="194"/>
      <c r="N504" s="195"/>
      <c r="O504" s="195"/>
      <c r="P504" s="195"/>
      <c r="Q504" s="195"/>
      <c r="R504" s="195"/>
      <c r="S504" s="195"/>
      <c r="T504" s="196"/>
      <c r="AT504" s="191" t="s">
        <v>130</v>
      </c>
      <c r="AU504" s="191" t="s">
        <v>82</v>
      </c>
      <c r="AV504" s="15" t="s">
        <v>30</v>
      </c>
      <c r="AW504" s="15" t="s">
        <v>29</v>
      </c>
      <c r="AX504" s="15" t="s">
        <v>73</v>
      </c>
      <c r="AY504" s="191" t="s">
        <v>121</v>
      </c>
    </row>
    <row r="505" spans="1:65" s="13" customFormat="1" ht="11.25">
      <c r="B505" s="158"/>
      <c r="D505" s="159" t="s">
        <v>130</v>
      </c>
      <c r="E505" s="160" t="s">
        <v>1</v>
      </c>
      <c r="F505" s="161" t="s">
        <v>145</v>
      </c>
      <c r="H505" s="162">
        <v>2.02</v>
      </c>
      <c r="I505" s="163"/>
      <c r="L505" s="158"/>
      <c r="M505" s="164"/>
      <c r="N505" s="165"/>
      <c r="O505" s="165"/>
      <c r="P505" s="165"/>
      <c r="Q505" s="165"/>
      <c r="R505" s="165"/>
      <c r="S505" s="165"/>
      <c r="T505" s="166"/>
      <c r="AT505" s="160" t="s">
        <v>130</v>
      </c>
      <c r="AU505" s="160" t="s">
        <v>82</v>
      </c>
      <c r="AV505" s="13" t="s">
        <v>82</v>
      </c>
      <c r="AW505" s="13" t="s">
        <v>29</v>
      </c>
      <c r="AX505" s="13" t="s">
        <v>73</v>
      </c>
      <c r="AY505" s="160" t="s">
        <v>121</v>
      </c>
    </row>
    <row r="506" spans="1:65" s="14" customFormat="1" ht="11.25">
      <c r="B506" s="167"/>
      <c r="D506" s="159" t="s">
        <v>130</v>
      </c>
      <c r="E506" s="168" t="s">
        <v>1</v>
      </c>
      <c r="F506" s="169" t="s">
        <v>132</v>
      </c>
      <c r="H506" s="170">
        <v>2.02</v>
      </c>
      <c r="I506" s="171"/>
      <c r="L506" s="167"/>
      <c r="M506" s="172"/>
      <c r="N506" s="173"/>
      <c r="O506" s="173"/>
      <c r="P506" s="173"/>
      <c r="Q506" s="173"/>
      <c r="R506" s="173"/>
      <c r="S506" s="173"/>
      <c r="T506" s="174"/>
      <c r="AT506" s="168" t="s">
        <v>130</v>
      </c>
      <c r="AU506" s="168" t="s">
        <v>82</v>
      </c>
      <c r="AV506" s="14" t="s">
        <v>128</v>
      </c>
      <c r="AW506" s="14" t="s">
        <v>29</v>
      </c>
      <c r="AX506" s="14" t="s">
        <v>30</v>
      </c>
      <c r="AY506" s="168" t="s">
        <v>121</v>
      </c>
    </row>
    <row r="507" spans="1:65" s="2" customFormat="1" ht="16.5" customHeight="1">
      <c r="A507" s="33"/>
      <c r="B507" s="144"/>
      <c r="C507" s="145" t="s">
        <v>618</v>
      </c>
      <c r="D507" s="145" t="s">
        <v>124</v>
      </c>
      <c r="E507" s="146" t="s">
        <v>928</v>
      </c>
      <c r="F507" s="147" t="s">
        <v>929</v>
      </c>
      <c r="G507" s="148" t="s">
        <v>127</v>
      </c>
      <c r="H507" s="149">
        <v>3</v>
      </c>
      <c r="I507" s="150"/>
      <c r="J507" s="151">
        <f>ROUND(I507*H507,2)</f>
        <v>0</v>
      </c>
      <c r="K507" s="147" t="s">
        <v>135</v>
      </c>
      <c r="L507" s="34"/>
      <c r="M507" s="152" t="s">
        <v>1</v>
      </c>
      <c r="N507" s="153" t="s">
        <v>38</v>
      </c>
      <c r="O507" s="59"/>
      <c r="P507" s="154">
        <f>O507*H507</f>
        <v>0</v>
      </c>
      <c r="Q507" s="154">
        <v>2.8700000000000002E-3</v>
      </c>
      <c r="R507" s="154">
        <f>Q507*H507</f>
        <v>8.6099999999999996E-3</v>
      </c>
      <c r="S507" s="154">
        <v>0</v>
      </c>
      <c r="T507" s="155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56" t="s">
        <v>128</v>
      </c>
      <c r="AT507" s="156" t="s">
        <v>124</v>
      </c>
      <c r="AU507" s="156" t="s">
        <v>82</v>
      </c>
      <c r="AY507" s="18" t="s">
        <v>121</v>
      </c>
      <c r="BE507" s="157">
        <f>IF(N507="základní",J507,0)</f>
        <v>0</v>
      </c>
      <c r="BF507" s="157">
        <f>IF(N507="snížená",J507,0)</f>
        <v>0</v>
      </c>
      <c r="BG507" s="157">
        <f>IF(N507="zákl. přenesená",J507,0)</f>
        <v>0</v>
      </c>
      <c r="BH507" s="157">
        <f>IF(N507="sníž. přenesená",J507,0)</f>
        <v>0</v>
      </c>
      <c r="BI507" s="157">
        <f>IF(N507="nulová",J507,0)</f>
        <v>0</v>
      </c>
      <c r="BJ507" s="18" t="s">
        <v>30</v>
      </c>
      <c r="BK507" s="157">
        <f>ROUND(I507*H507,2)</f>
        <v>0</v>
      </c>
      <c r="BL507" s="18" t="s">
        <v>128</v>
      </c>
      <c r="BM507" s="156" t="s">
        <v>930</v>
      </c>
    </row>
    <row r="508" spans="1:65" s="15" customFormat="1" ht="11.25">
      <c r="B508" s="190"/>
      <c r="D508" s="159" t="s">
        <v>130</v>
      </c>
      <c r="E508" s="191" t="s">
        <v>1</v>
      </c>
      <c r="F508" s="192" t="s">
        <v>710</v>
      </c>
      <c r="H508" s="191" t="s">
        <v>1</v>
      </c>
      <c r="I508" s="193"/>
      <c r="L508" s="190"/>
      <c r="M508" s="194"/>
      <c r="N508" s="195"/>
      <c r="O508" s="195"/>
      <c r="P508" s="195"/>
      <c r="Q508" s="195"/>
      <c r="R508" s="195"/>
      <c r="S508" s="195"/>
      <c r="T508" s="196"/>
      <c r="AT508" s="191" t="s">
        <v>130</v>
      </c>
      <c r="AU508" s="191" t="s">
        <v>82</v>
      </c>
      <c r="AV508" s="15" t="s">
        <v>30</v>
      </c>
      <c r="AW508" s="15" t="s">
        <v>29</v>
      </c>
      <c r="AX508" s="15" t="s">
        <v>73</v>
      </c>
      <c r="AY508" s="191" t="s">
        <v>121</v>
      </c>
    </row>
    <row r="509" spans="1:65" s="13" customFormat="1" ht="11.25">
      <c r="B509" s="158"/>
      <c r="D509" s="159" t="s">
        <v>130</v>
      </c>
      <c r="E509" s="160" t="s">
        <v>1</v>
      </c>
      <c r="F509" s="161" t="s">
        <v>137</v>
      </c>
      <c r="H509" s="162">
        <v>3</v>
      </c>
      <c r="I509" s="163"/>
      <c r="L509" s="158"/>
      <c r="M509" s="164"/>
      <c r="N509" s="165"/>
      <c r="O509" s="165"/>
      <c r="P509" s="165"/>
      <c r="Q509" s="165"/>
      <c r="R509" s="165"/>
      <c r="S509" s="165"/>
      <c r="T509" s="166"/>
      <c r="AT509" s="160" t="s">
        <v>130</v>
      </c>
      <c r="AU509" s="160" t="s">
        <v>82</v>
      </c>
      <c r="AV509" s="13" t="s">
        <v>82</v>
      </c>
      <c r="AW509" s="13" t="s">
        <v>29</v>
      </c>
      <c r="AX509" s="13" t="s">
        <v>30</v>
      </c>
      <c r="AY509" s="160" t="s">
        <v>121</v>
      </c>
    </row>
    <row r="510" spans="1:65" s="2" customFormat="1" ht="16.5" customHeight="1">
      <c r="A510" s="33"/>
      <c r="B510" s="144"/>
      <c r="C510" s="175" t="s">
        <v>621</v>
      </c>
      <c r="D510" s="175" t="s">
        <v>141</v>
      </c>
      <c r="E510" s="176" t="s">
        <v>931</v>
      </c>
      <c r="F510" s="177" t="s">
        <v>932</v>
      </c>
      <c r="G510" s="178" t="s">
        <v>127</v>
      </c>
      <c r="H510" s="179">
        <v>3.06</v>
      </c>
      <c r="I510" s="180"/>
      <c r="J510" s="181">
        <f>ROUND(I510*H510,2)</f>
        <v>0</v>
      </c>
      <c r="K510" s="177" t="s">
        <v>1</v>
      </c>
      <c r="L510" s="182"/>
      <c r="M510" s="183" t="s">
        <v>1</v>
      </c>
      <c r="N510" s="184" t="s">
        <v>38</v>
      </c>
      <c r="O510" s="59"/>
      <c r="P510" s="154">
        <f>O510*H510</f>
        <v>0</v>
      </c>
      <c r="Q510" s="154">
        <v>2.5999999999999999E-2</v>
      </c>
      <c r="R510" s="154">
        <f>Q510*H510</f>
        <v>7.9559999999999992E-2</v>
      </c>
      <c r="S510" s="154">
        <v>0</v>
      </c>
      <c r="T510" s="155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56" t="s">
        <v>122</v>
      </c>
      <c r="AT510" s="156" t="s">
        <v>141</v>
      </c>
      <c r="AU510" s="156" t="s">
        <v>82</v>
      </c>
      <c r="AY510" s="18" t="s">
        <v>121</v>
      </c>
      <c r="BE510" s="157">
        <f>IF(N510="základní",J510,0)</f>
        <v>0</v>
      </c>
      <c r="BF510" s="157">
        <f>IF(N510="snížená",J510,0)</f>
        <v>0</v>
      </c>
      <c r="BG510" s="157">
        <f>IF(N510="zákl. přenesená",J510,0)</f>
        <v>0</v>
      </c>
      <c r="BH510" s="157">
        <f>IF(N510="sníž. přenesená",J510,0)</f>
        <v>0</v>
      </c>
      <c r="BI510" s="157">
        <f>IF(N510="nulová",J510,0)</f>
        <v>0</v>
      </c>
      <c r="BJ510" s="18" t="s">
        <v>30</v>
      </c>
      <c r="BK510" s="157">
        <f>ROUND(I510*H510,2)</f>
        <v>0</v>
      </c>
      <c r="BL510" s="18" t="s">
        <v>128</v>
      </c>
      <c r="BM510" s="156" t="s">
        <v>933</v>
      </c>
    </row>
    <row r="511" spans="1:65" s="15" customFormat="1" ht="11.25">
      <c r="B511" s="190"/>
      <c r="D511" s="159" t="s">
        <v>130</v>
      </c>
      <c r="E511" s="191" t="s">
        <v>1</v>
      </c>
      <c r="F511" s="192" t="s">
        <v>710</v>
      </c>
      <c r="H511" s="191" t="s">
        <v>1</v>
      </c>
      <c r="I511" s="193"/>
      <c r="L511" s="190"/>
      <c r="M511" s="194"/>
      <c r="N511" s="195"/>
      <c r="O511" s="195"/>
      <c r="P511" s="195"/>
      <c r="Q511" s="195"/>
      <c r="R511" s="195"/>
      <c r="S511" s="195"/>
      <c r="T511" s="196"/>
      <c r="AT511" s="191" t="s">
        <v>130</v>
      </c>
      <c r="AU511" s="191" t="s">
        <v>82</v>
      </c>
      <c r="AV511" s="15" t="s">
        <v>30</v>
      </c>
      <c r="AW511" s="15" t="s">
        <v>29</v>
      </c>
      <c r="AX511" s="15" t="s">
        <v>73</v>
      </c>
      <c r="AY511" s="191" t="s">
        <v>121</v>
      </c>
    </row>
    <row r="512" spans="1:65" s="13" customFormat="1" ht="11.25">
      <c r="B512" s="158"/>
      <c r="D512" s="159" t="s">
        <v>130</v>
      </c>
      <c r="E512" s="160" t="s">
        <v>1</v>
      </c>
      <c r="F512" s="161" t="s">
        <v>526</v>
      </c>
      <c r="H512" s="162">
        <v>3.03</v>
      </c>
      <c r="I512" s="163"/>
      <c r="L512" s="158"/>
      <c r="M512" s="164"/>
      <c r="N512" s="165"/>
      <c r="O512" s="165"/>
      <c r="P512" s="165"/>
      <c r="Q512" s="165"/>
      <c r="R512" s="165"/>
      <c r="S512" s="165"/>
      <c r="T512" s="166"/>
      <c r="AT512" s="160" t="s">
        <v>130</v>
      </c>
      <c r="AU512" s="160" t="s">
        <v>82</v>
      </c>
      <c r="AV512" s="13" t="s">
        <v>82</v>
      </c>
      <c r="AW512" s="13" t="s">
        <v>29</v>
      </c>
      <c r="AX512" s="13" t="s">
        <v>73</v>
      </c>
      <c r="AY512" s="160" t="s">
        <v>121</v>
      </c>
    </row>
    <row r="513" spans="1:65" s="14" customFormat="1" ht="11.25">
      <c r="B513" s="167"/>
      <c r="D513" s="159" t="s">
        <v>130</v>
      </c>
      <c r="E513" s="168" t="s">
        <v>1</v>
      </c>
      <c r="F513" s="169" t="s">
        <v>132</v>
      </c>
      <c r="H513" s="170">
        <v>3.03</v>
      </c>
      <c r="I513" s="171"/>
      <c r="L513" s="167"/>
      <c r="M513" s="172"/>
      <c r="N513" s="173"/>
      <c r="O513" s="173"/>
      <c r="P513" s="173"/>
      <c r="Q513" s="173"/>
      <c r="R513" s="173"/>
      <c r="S513" s="173"/>
      <c r="T513" s="174"/>
      <c r="AT513" s="168" t="s">
        <v>130</v>
      </c>
      <c r="AU513" s="168" t="s">
        <v>82</v>
      </c>
      <c r="AV513" s="14" t="s">
        <v>128</v>
      </c>
      <c r="AW513" s="14" t="s">
        <v>29</v>
      </c>
      <c r="AX513" s="14" t="s">
        <v>30</v>
      </c>
      <c r="AY513" s="168" t="s">
        <v>121</v>
      </c>
    </row>
    <row r="514" spans="1:65" s="13" customFormat="1" ht="11.25">
      <c r="B514" s="158"/>
      <c r="D514" s="159" t="s">
        <v>130</v>
      </c>
      <c r="F514" s="161" t="s">
        <v>934</v>
      </c>
      <c r="H514" s="162">
        <v>3.06</v>
      </c>
      <c r="I514" s="163"/>
      <c r="L514" s="158"/>
      <c r="M514" s="164"/>
      <c r="N514" s="165"/>
      <c r="O514" s="165"/>
      <c r="P514" s="165"/>
      <c r="Q514" s="165"/>
      <c r="R514" s="165"/>
      <c r="S514" s="165"/>
      <c r="T514" s="166"/>
      <c r="AT514" s="160" t="s">
        <v>130</v>
      </c>
      <c r="AU514" s="160" t="s">
        <v>82</v>
      </c>
      <c r="AV514" s="13" t="s">
        <v>82</v>
      </c>
      <c r="AW514" s="13" t="s">
        <v>3</v>
      </c>
      <c r="AX514" s="13" t="s">
        <v>30</v>
      </c>
      <c r="AY514" s="160" t="s">
        <v>121</v>
      </c>
    </row>
    <row r="515" spans="1:65" s="2" customFormat="1" ht="16.5" customHeight="1">
      <c r="A515" s="33"/>
      <c r="B515" s="144"/>
      <c r="C515" s="145" t="s">
        <v>625</v>
      </c>
      <c r="D515" s="145" t="s">
        <v>124</v>
      </c>
      <c r="E515" s="146" t="s">
        <v>151</v>
      </c>
      <c r="F515" s="147" t="s">
        <v>152</v>
      </c>
      <c r="G515" s="148" t="s">
        <v>127</v>
      </c>
      <c r="H515" s="149">
        <v>8</v>
      </c>
      <c r="I515" s="150"/>
      <c r="J515" s="151">
        <f>ROUND(I515*H515,2)</f>
        <v>0</v>
      </c>
      <c r="K515" s="147" t="s">
        <v>135</v>
      </c>
      <c r="L515" s="34"/>
      <c r="M515" s="152" t="s">
        <v>1</v>
      </c>
      <c r="N515" s="153" t="s">
        <v>38</v>
      </c>
      <c r="O515" s="59"/>
      <c r="P515" s="154">
        <f>O515*H515</f>
        <v>0</v>
      </c>
      <c r="Q515" s="154">
        <v>5.0499999999999998E-3</v>
      </c>
      <c r="R515" s="154">
        <f>Q515*H515</f>
        <v>4.0399999999999998E-2</v>
      </c>
      <c r="S515" s="154">
        <v>0</v>
      </c>
      <c r="T515" s="155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56" t="s">
        <v>128</v>
      </c>
      <c r="AT515" s="156" t="s">
        <v>124</v>
      </c>
      <c r="AU515" s="156" t="s">
        <v>82</v>
      </c>
      <c r="AY515" s="18" t="s">
        <v>121</v>
      </c>
      <c r="BE515" s="157">
        <f>IF(N515="základní",J515,0)</f>
        <v>0</v>
      </c>
      <c r="BF515" s="157">
        <f>IF(N515="snížená",J515,0)</f>
        <v>0</v>
      </c>
      <c r="BG515" s="157">
        <f>IF(N515="zákl. přenesená",J515,0)</f>
        <v>0</v>
      </c>
      <c r="BH515" s="157">
        <f>IF(N515="sníž. přenesená",J515,0)</f>
        <v>0</v>
      </c>
      <c r="BI515" s="157">
        <f>IF(N515="nulová",J515,0)</f>
        <v>0</v>
      </c>
      <c r="BJ515" s="18" t="s">
        <v>30</v>
      </c>
      <c r="BK515" s="157">
        <f>ROUND(I515*H515,2)</f>
        <v>0</v>
      </c>
      <c r="BL515" s="18" t="s">
        <v>128</v>
      </c>
      <c r="BM515" s="156" t="s">
        <v>935</v>
      </c>
    </row>
    <row r="516" spans="1:65" s="15" customFormat="1" ht="11.25">
      <c r="B516" s="190"/>
      <c r="D516" s="159" t="s">
        <v>130</v>
      </c>
      <c r="E516" s="191" t="s">
        <v>1</v>
      </c>
      <c r="F516" s="192" t="s">
        <v>706</v>
      </c>
      <c r="H516" s="191" t="s">
        <v>1</v>
      </c>
      <c r="I516" s="193"/>
      <c r="L516" s="190"/>
      <c r="M516" s="194"/>
      <c r="N516" s="195"/>
      <c r="O516" s="195"/>
      <c r="P516" s="195"/>
      <c r="Q516" s="195"/>
      <c r="R516" s="195"/>
      <c r="S516" s="195"/>
      <c r="T516" s="196"/>
      <c r="AT516" s="191" t="s">
        <v>130</v>
      </c>
      <c r="AU516" s="191" t="s">
        <v>82</v>
      </c>
      <c r="AV516" s="15" t="s">
        <v>30</v>
      </c>
      <c r="AW516" s="15" t="s">
        <v>29</v>
      </c>
      <c r="AX516" s="15" t="s">
        <v>73</v>
      </c>
      <c r="AY516" s="191" t="s">
        <v>121</v>
      </c>
    </row>
    <row r="517" spans="1:65" s="13" customFormat="1" ht="11.25">
      <c r="B517" s="158"/>
      <c r="D517" s="159" t="s">
        <v>130</v>
      </c>
      <c r="E517" s="160" t="s">
        <v>1</v>
      </c>
      <c r="F517" s="161" t="s">
        <v>936</v>
      </c>
      <c r="H517" s="162">
        <v>7</v>
      </c>
      <c r="I517" s="163"/>
      <c r="L517" s="158"/>
      <c r="M517" s="164"/>
      <c r="N517" s="165"/>
      <c r="O517" s="165"/>
      <c r="P517" s="165"/>
      <c r="Q517" s="165"/>
      <c r="R517" s="165"/>
      <c r="S517" s="165"/>
      <c r="T517" s="166"/>
      <c r="AT517" s="160" t="s">
        <v>130</v>
      </c>
      <c r="AU517" s="160" t="s">
        <v>82</v>
      </c>
      <c r="AV517" s="13" t="s">
        <v>82</v>
      </c>
      <c r="AW517" s="13" t="s">
        <v>29</v>
      </c>
      <c r="AX517" s="13" t="s">
        <v>73</v>
      </c>
      <c r="AY517" s="160" t="s">
        <v>121</v>
      </c>
    </row>
    <row r="518" spans="1:65" s="15" customFormat="1" ht="11.25">
      <c r="B518" s="190"/>
      <c r="D518" s="159" t="s">
        <v>130</v>
      </c>
      <c r="E518" s="191" t="s">
        <v>1</v>
      </c>
      <c r="F518" s="192" t="s">
        <v>710</v>
      </c>
      <c r="H518" s="191" t="s">
        <v>1</v>
      </c>
      <c r="I518" s="193"/>
      <c r="L518" s="190"/>
      <c r="M518" s="194"/>
      <c r="N518" s="195"/>
      <c r="O518" s="195"/>
      <c r="P518" s="195"/>
      <c r="Q518" s="195"/>
      <c r="R518" s="195"/>
      <c r="S518" s="195"/>
      <c r="T518" s="196"/>
      <c r="AT518" s="191" t="s">
        <v>130</v>
      </c>
      <c r="AU518" s="191" t="s">
        <v>82</v>
      </c>
      <c r="AV518" s="15" t="s">
        <v>30</v>
      </c>
      <c r="AW518" s="15" t="s">
        <v>29</v>
      </c>
      <c r="AX518" s="15" t="s">
        <v>73</v>
      </c>
      <c r="AY518" s="191" t="s">
        <v>121</v>
      </c>
    </row>
    <row r="519" spans="1:65" s="13" customFormat="1" ht="11.25">
      <c r="B519" s="158"/>
      <c r="D519" s="159" t="s">
        <v>130</v>
      </c>
      <c r="E519" s="160" t="s">
        <v>1</v>
      </c>
      <c r="F519" s="161" t="s">
        <v>30</v>
      </c>
      <c r="H519" s="162">
        <v>1</v>
      </c>
      <c r="I519" s="163"/>
      <c r="L519" s="158"/>
      <c r="M519" s="164"/>
      <c r="N519" s="165"/>
      <c r="O519" s="165"/>
      <c r="P519" s="165"/>
      <c r="Q519" s="165"/>
      <c r="R519" s="165"/>
      <c r="S519" s="165"/>
      <c r="T519" s="166"/>
      <c r="AT519" s="160" t="s">
        <v>130</v>
      </c>
      <c r="AU519" s="160" t="s">
        <v>82</v>
      </c>
      <c r="AV519" s="13" t="s">
        <v>82</v>
      </c>
      <c r="AW519" s="13" t="s">
        <v>29</v>
      </c>
      <c r="AX519" s="13" t="s">
        <v>73</v>
      </c>
      <c r="AY519" s="160" t="s">
        <v>121</v>
      </c>
    </row>
    <row r="520" spans="1:65" s="14" customFormat="1" ht="11.25">
      <c r="B520" s="167"/>
      <c r="D520" s="159" t="s">
        <v>130</v>
      </c>
      <c r="E520" s="168" t="s">
        <v>1</v>
      </c>
      <c r="F520" s="169" t="s">
        <v>132</v>
      </c>
      <c r="H520" s="170">
        <v>8</v>
      </c>
      <c r="I520" s="171"/>
      <c r="L520" s="167"/>
      <c r="M520" s="172"/>
      <c r="N520" s="173"/>
      <c r="O520" s="173"/>
      <c r="P520" s="173"/>
      <c r="Q520" s="173"/>
      <c r="R520" s="173"/>
      <c r="S520" s="173"/>
      <c r="T520" s="174"/>
      <c r="AT520" s="168" t="s">
        <v>130</v>
      </c>
      <c r="AU520" s="168" t="s">
        <v>82</v>
      </c>
      <c r="AV520" s="14" t="s">
        <v>128</v>
      </c>
      <c r="AW520" s="14" t="s">
        <v>29</v>
      </c>
      <c r="AX520" s="14" t="s">
        <v>30</v>
      </c>
      <c r="AY520" s="168" t="s">
        <v>121</v>
      </c>
    </row>
    <row r="521" spans="1:65" s="2" customFormat="1" ht="16.5" customHeight="1">
      <c r="A521" s="33"/>
      <c r="B521" s="144"/>
      <c r="C521" s="175" t="s">
        <v>630</v>
      </c>
      <c r="D521" s="175" t="s">
        <v>141</v>
      </c>
      <c r="E521" s="176" t="s">
        <v>937</v>
      </c>
      <c r="F521" s="177" t="s">
        <v>938</v>
      </c>
      <c r="G521" s="178" t="s">
        <v>127</v>
      </c>
      <c r="H521" s="179">
        <v>5.05</v>
      </c>
      <c r="I521" s="180"/>
      <c r="J521" s="181">
        <f>ROUND(I521*H521,2)</f>
        <v>0</v>
      </c>
      <c r="K521" s="177" t="s">
        <v>1</v>
      </c>
      <c r="L521" s="182"/>
      <c r="M521" s="183" t="s">
        <v>1</v>
      </c>
      <c r="N521" s="184" t="s">
        <v>38</v>
      </c>
      <c r="O521" s="59"/>
      <c r="P521" s="154">
        <f>O521*H521</f>
        <v>0</v>
      </c>
      <c r="Q521" s="154">
        <v>3.1300000000000001E-2</v>
      </c>
      <c r="R521" s="154">
        <f>Q521*H521</f>
        <v>0.15806500000000001</v>
      </c>
      <c r="S521" s="154">
        <v>0</v>
      </c>
      <c r="T521" s="155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56" t="s">
        <v>122</v>
      </c>
      <c r="AT521" s="156" t="s">
        <v>141</v>
      </c>
      <c r="AU521" s="156" t="s">
        <v>82</v>
      </c>
      <c r="AY521" s="18" t="s">
        <v>121</v>
      </c>
      <c r="BE521" s="157">
        <f>IF(N521="základní",J521,0)</f>
        <v>0</v>
      </c>
      <c r="BF521" s="157">
        <f>IF(N521="snížená",J521,0)</f>
        <v>0</v>
      </c>
      <c r="BG521" s="157">
        <f>IF(N521="zákl. přenesená",J521,0)</f>
        <v>0</v>
      </c>
      <c r="BH521" s="157">
        <f>IF(N521="sníž. přenesená",J521,0)</f>
        <v>0</v>
      </c>
      <c r="BI521" s="157">
        <f>IF(N521="nulová",J521,0)</f>
        <v>0</v>
      </c>
      <c r="BJ521" s="18" t="s">
        <v>30</v>
      </c>
      <c r="BK521" s="157">
        <f>ROUND(I521*H521,2)</f>
        <v>0</v>
      </c>
      <c r="BL521" s="18" t="s">
        <v>128</v>
      </c>
      <c r="BM521" s="156" t="s">
        <v>939</v>
      </c>
    </row>
    <row r="522" spans="1:65" s="15" customFormat="1" ht="11.25">
      <c r="B522" s="190"/>
      <c r="D522" s="159" t="s">
        <v>130</v>
      </c>
      <c r="E522" s="191" t="s">
        <v>1</v>
      </c>
      <c r="F522" s="192" t="s">
        <v>706</v>
      </c>
      <c r="H522" s="191" t="s">
        <v>1</v>
      </c>
      <c r="I522" s="193"/>
      <c r="L522" s="190"/>
      <c r="M522" s="194"/>
      <c r="N522" s="195"/>
      <c r="O522" s="195"/>
      <c r="P522" s="195"/>
      <c r="Q522" s="195"/>
      <c r="R522" s="195"/>
      <c r="S522" s="195"/>
      <c r="T522" s="196"/>
      <c r="AT522" s="191" t="s">
        <v>130</v>
      </c>
      <c r="AU522" s="191" t="s">
        <v>82</v>
      </c>
      <c r="AV522" s="15" t="s">
        <v>30</v>
      </c>
      <c r="AW522" s="15" t="s">
        <v>29</v>
      </c>
      <c r="AX522" s="15" t="s">
        <v>73</v>
      </c>
      <c r="AY522" s="191" t="s">
        <v>121</v>
      </c>
    </row>
    <row r="523" spans="1:65" s="13" customFormat="1" ht="11.25">
      <c r="B523" s="158"/>
      <c r="D523" s="159" t="s">
        <v>130</v>
      </c>
      <c r="E523" s="160" t="s">
        <v>1</v>
      </c>
      <c r="F523" s="161" t="s">
        <v>548</v>
      </c>
      <c r="H523" s="162">
        <v>5.05</v>
      </c>
      <c r="I523" s="163"/>
      <c r="L523" s="158"/>
      <c r="M523" s="164"/>
      <c r="N523" s="165"/>
      <c r="O523" s="165"/>
      <c r="P523" s="165"/>
      <c r="Q523" s="165"/>
      <c r="R523" s="165"/>
      <c r="S523" s="165"/>
      <c r="T523" s="166"/>
      <c r="AT523" s="160" t="s">
        <v>130</v>
      </c>
      <c r="AU523" s="160" t="s">
        <v>82</v>
      </c>
      <c r="AV523" s="13" t="s">
        <v>82</v>
      </c>
      <c r="AW523" s="13" t="s">
        <v>29</v>
      </c>
      <c r="AX523" s="13" t="s">
        <v>73</v>
      </c>
      <c r="AY523" s="160" t="s">
        <v>121</v>
      </c>
    </row>
    <row r="524" spans="1:65" s="14" customFormat="1" ht="11.25">
      <c r="B524" s="167"/>
      <c r="D524" s="159" t="s">
        <v>130</v>
      </c>
      <c r="E524" s="168" t="s">
        <v>1</v>
      </c>
      <c r="F524" s="169" t="s">
        <v>132</v>
      </c>
      <c r="H524" s="170">
        <v>5.05</v>
      </c>
      <c r="I524" s="171"/>
      <c r="L524" s="167"/>
      <c r="M524" s="172"/>
      <c r="N524" s="173"/>
      <c r="O524" s="173"/>
      <c r="P524" s="173"/>
      <c r="Q524" s="173"/>
      <c r="R524" s="173"/>
      <c r="S524" s="173"/>
      <c r="T524" s="174"/>
      <c r="AT524" s="168" t="s">
        <v>130</v>
      </c>
      <c r="AU524" s="168" t="s">
        <v>82</v>
      </c>
      <c r="AV524" s="14" t="s">
        <v>128</v>
      </c>
      <c r="AW524" s="14" t="s">
        <v>29</v>
      </c>
      <c r="AX524" s="14" t="s">
        <v>30</v>
      </c>
      <c r="AY524" s="168" t="s">
        <v>121</v>
      </c>
    </row>
    <row r="525" spans="1:65" s="2" customFormat="1" ht="16.5" customHeight="1">
      <c r="A525" s="33"/>
      <c r="B525" s="144"/>
      <c r="C525" s="175" t="s">
        <v>635</v>
      </c>
      <c r="D525" s="175" t="s">
        <v>141</v>
      </c>
      <c r="E525" s="176" t="s">
        <v>940</v>
      </c>
      <c r="F525" s="177" t="s">
        <v>941</v>
      </c>
      <c r="G525" s="178" t="s">
        <v>127</v>
      </c>
      <c r="H525" s="179">
        <v>1.01</v>
      </c>
      <c r="I525" s="180"/>
      <c r="J525" s="181">
        <f>ROUND(I525*H525,2)</f>
        <v>0</v>
      </c>
      <c r="K525" s="177" t="s">
        <v>1</v>
      </c>
      <c r="L525" s="182"/>
      <c r="M525" s="183" t="s">
        <v>1</v>
      </c>
      <c r="N525" s="184" t="s">
        <v>38</v>
      </c>
      <c r="O525" s="59"/>
      <c r="P525" s="154">
        <f>O525*H525</f>
        <v>0</v>
      </c>
      <c r="Q525" s="154">
        <v>3.8399999999999997E-2</v>
      </c>
      <c r="R525" s="154">
        <f>Q525*H525</f>
        <v>3.8783999999999999E-2</v>
      </c>
      <c r="S525" s="154">
        <v>0</v>
      </c>
      <c r="T525" s="155">
        <f>S525*H525</f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56" t="s">
        <v>122</v>
      </c>
      <c r="AT525" s="156" t="s">
        <v>141</v>
      </c>
      <c r="AU525" s="156" t="s">
        <v>82</v>
      </c>
      <c r="AY525" s="18" t="s">
        <v>121</v>
      </c>
      <c r="BE525" s="157">
        <f>IF(N525="základní",J525,0)</f>
        <v>0</v>
      </c>
      <c r="BF525" s="157">
        <f>IF(N525="snížená",J525,0)</f>
        <v>0</v>
      </c>
      <c r="BG525" s="157">
        <f>IF(N525="zákl. přenesená",J525,0)</f>
        <v>0</v>
      </c>
      <c r="BH525" s="157">
        <f>IF(N525="sníž. přenesená",J525,0)</f>
        <v>0</v>
      </c>
      <c r="BI525" s="157">
        <f>IF(N525="nulová",J525,0)</f>
        <v>0</v>
      </c>
      <c r="BJ525" s="18" t="s">
        <v>30</v>
      </c>
      <c r="BK525" s="157">
        <f>ROUND(I525*H525,2)</f>
        <v>0</v>
      </c>
      <c r="BL525" s="18" t="s">
        <v>128</v>
      </c>
      <c r="BM525" s="156" t="s">
        <v>942</v>
      </c>
    </row>
    <row r="526" spans="1:65" s="15" customFormat="1" ht="11.25">
      <c r="B526" s="190"/>
      <c r="D526" s="159" t="s">
        <v>130</v>
      </c>
      <c r="E526" s="191" t="s">
        <v>1</v>
      </c>
      <c r="F526" s="192" t="s">
        <v>706</v>
      </c>
      <c r="H526" s="191" t="s">
        <v>1</v>
      </c>
      <c r="I526" s="193"/>
      <c r="L526" s="190"/>
      <c r="M526" s="194"/>
      <c r="N526" s="195"/>
      <c r="O526" s="195"/>
      <c r="P526" s="195"/>
      <c r="Q526" s="195"/>
      <c r="R526" s="195"/>
      <c r="S526" s="195"/>
      <c r="T526" s="196"/>
      <c r="AT526" s="191" t="s">
        <v>130</v>
      </c>
      <c r="AU526" s="191" t="s">
        <v>82</v>
      </c>
      <c r="AV526" s="15" t="s">
        <v>30</v>
      </c>
      <c r="AW526" s="15" t="s">
        <v>29</v>
      </c>
      <c r="AX526" s="15" t="s">
        <v>73</v>
      </c>
      <c r="AY526" s="191" t="s">
        <v>121</v>
      </c>
    </row>
    <row r="527" spans="1:65" s="13" customFormat="1" ht="11.25">
      <c r="B527" s="158"/>
      <c r="D527" s="159" t="s">
        <v>130</v>
      </c>
      <c r="E527" s="160" t="s">
        <v>1</v>
      </c>
      <c r="F527" s="161" t="s">
        <v>175</v>
      </c>
      <c r="H527" s="162">
        <v>1.01</v>
      </c>
      <c r="I527" s="163"/>
      <c r="L527" s="158"/>
      <c r="M527" s="164"/>
      <c r="N527" s="165"/>
      <c r="O527" s="165"/>
      <c r="P527" s="165"/>
      <c r="Q527" s="165"/>
      <c r="R527" s="165"/>
      <c r="S527" s="165"/>
      <c r="T527" s="166"/>
      <c r="AT527" s="160" t="s">
        <v>130</v>
      </c>
      <c r="AU527" s="160" t="s">
        <v>82</v>
      </c>
      <c r="AV527" s="13" t="s">
        <v>82</v>
      </c>
      <c r="AW527" s="13" t="s">
        <v>29</v>
      </c>
      <c r="AX527" s="13" t="s">
        <v>73</v>
      </c>
      <c r="AY527" s="160" t="s">
        <v>121</v>
      </c>
    </row>
    <row r="528" spans="1:65" s="14" customFormat="1" ht="11.25">
      <c r="B528" s="167"/>
      <c r="D528" s="159" t="s">
        <v>130</v>
      </c>
      <c r="E528" s="168" t="s">
        <v>1</v>
      </c>
      <c r="F528" s="169" t="s">
        <v>132</v>
      </c>
      <c r="H528" s="170">
        <v>1.01</v>
      </c>
      <c r="I528" s="171"/>
      <c r="L528" s="167"/>
      <c r="M528" s="172"/>
      <c r="N528" s="173"/>
      <c r="O528" s="173"/>
      <c r="P528" s="173"/>
      <c r="Q528" s="173"/>
      <c r="R528" s="173"/>
      <c r="S528" s="173"/>
      <c r="T528" s="174"/>
      <c r="AT528" s="168" t="s">
        <v>130</v>
      </c>
      <c r="AU528" s="168" t="s">
        <v>82</v>
      </c>
      <c r="AV528" s="14" t="s">
        <v>128</v>
      </c>
      <c r="AW528" s="14" t="s">
        <v>29</v>
      </c>
      <c r="AX528" s="14" t="s">
        <v>30</v>
      </c>
      <c r="AY528" s="168" t="s">
        <v>121</v>
      </c>
    </row>
    <row r="529" spans="1:65" s="2" customFormat="1" ht="16.5" customHeight="1">
      <c r="A529" s="33"/>
      <c r="B529" s="144"/>
      <c r="C529" s="175" t="s">
        <v>641</v>
      </c>
      <c r="D529" s="175" t="s">
        <v>141</v>
      </c>
      <c r="E529" s="176" t="s">
        <v>943</v>
      </c>
      <c r="F529" s="177" t="s">
        <v>944</v>
      </c>
      <c r="G529" s="178" t="s">
        <v>127</v>
      </c>
      <c r="H529" s="179">
        <v>1.01</v>
      </c>
      <c r="I529" s="180"/>
      <c r="J529" s="181">
        <f>ROUND(I529*H529,2)</f>
        <v>0</v>
      </c>
      <c r="K529" s="177" t="s">
        <v>1</v>
      </c>
      <c r="L529" s="182"/>
      <c r="M529" s="183" t="s">
        <v>1</v>
      </c>
      <c r="N529" s="184" t="s">
        <v>38</v>
      </c>
      <c r="O529" s="59"/>
      <c r="P529" s="154">
        <f>O529*H529</f>
        <v>0</v>
      </c>
      <c r="Q529" s="154">
        <v>1.5800000000000002E-2</v>
      </c>
      <c r="R529" s="154">
        <f>Q529*H529</f>
        <v>1.5958000000000003E-2</v>
      </c>
      <c r="S529" s="154">
        <v>0</v>
      </c>
      <c r="T529" s="155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56" t="s">
        <v>122</v>
      </c>
      <c r="AT529" s="156" t="s">
        <v>141</v>
      </c>
      <c r="AU529" s="156" t="s">
        <v>82</v>
      </c>
      <c r="AY529" s="18" t="s">
        <v>121</v>
      </c>
      <c r="BE529" s="157">
        <f>IF(N529="základní",J529,0)</f>
        <v>0</v>
      </c>
      <c r="BF529" s="157">
        <f>IF(N529="snížená",J529,0)</f>
        <v>0</v>
      </c>
      <c r="BG529" s="157">
        <f>IF(N529="zákl. přenesená",J529,0)</f>
        <v>0</v>
      </c>
      <c r="BH529" s="157">
        <f>IF(N529="sníž. přenesená",J529,0)</f>
        <v>0</v>
      </c>
      <c r="BI529" s="157">
        <f>IF(N529="nulová",J529,0)</f>
        <v>0</v>
      </c>
      <c r="BJ529" s="18" t="s">
        <v>30</v>
      </c>
      <c r="BK529" s="157">
        <f>ROUND(I529*H529,2)</f>
        <v>0</v>
      </c>
      <c r="BL529" s="18" t="s">
        <v>128</v>
      </c>
      <c r="BM529" s="156" t="s">
        <v>945</v>
      </c>
    </row>
    <row r="530" spans="1:65" s="15" customFormat="1" ht="11.25">
      <c r="B530" s="190"/>
      <c r="D530" s="159" t="s">
        <v>130</v>
      </c>
      <c r="E530" s="191" t="s">
        <v>1</v>
      </c>
      <c r="F530" s="192" t="s">
        <v>706</v>
      </c>
      <c r="H530" s="191" t="s">
        <v>1</v>
      </c>
      <c r="I530" s="193"/>
      <c r="L530" s="190"/>
      <c r="M530" s="194"/>
      <c r="N530" s="195"/>
      <c r="O530" s="195"/>
      <c r="P530" s="195"/>
      <c r="Q530" s="195"/>
      <c r="R530" s="195"/>
      <c r="S530" s="195"/>
      <c r="T530" s="196"/>
      <c r="AT530" s="191" t="s">
        <v>130</v>
      </c>
      <c r="AU530" s="191" t="s">
        <v>82</v>
      </c>
      <c r="AV530" s="15" t="s">
        <v>30</v>
      </c>
      <c r="AW530" s="15" t="s">
        <v>29</v>
      </c>
      <c r="AX530" s="15" t="s">
        <v>73</v>
      </c>
      <c r="AY530" s="191" t="s">
        <v>121</v>
      </c>
    </row>
    <row r="531" spans="1:65" s="13" customFormat="1" ht="11.25">
      <c r="B531" s="158"/>
      <c r="D531" s="159" t="s">
        <v>130</v>
      </c>
      <c r="E531" s="160" t="s">
        <v>1</v>
      </c>
      <c r="F531" s="161" t="s">
        <v>175</v>
      </c>
      <c r="H531" s="162">
        <v>1.01</v>
      </c>
      <c r="I531" s="163"/>
      <c r="L531" s="158"/>
      <c r="M531" s="164"/>
      <c r="N531" s="165"/>
      <c r="O531" s="165"/>
      <c r="P531" s="165"/>
      <c r="Q531" s="165"/>
      <c r="R531" s="165"/>
      <c r="S531" s="165"/>
      <c r="T531" s="166"/>
      <c r="AT531" s="160" t="s">
        <v>130</v>
      </c>
      <c r="AU531" s="160" t="s">
        <v>82</v>
      </c>
      <c r="AV531" s="13" t="s">
        <v>82</v>
      </c>
      <c r="AW531" s="13" t="s">
        <v>29</v>
      </c>
      <c r="AX531" s="13" t="s">
        <v>73</v>
      </c>
      <c r="AY531" s="160" t="s">
        <v>121</v>
      </c>
    </row>
    <row r="532" spans="1:65" s="14" customFormat="1" ht="11.25">
      <c r="B532" s="167"/>
      <c r="D532" s="159" t="s">
        <v>130</v>
      </c>
      <c r="E532" s="168" t="s">
        <v>1</v>
      </c>
      <c r="F532" s="169" t="s">
        <v>132</v>
      </c>
      <c r="H532" s="170">
        <v>1.01</v>
      </c>
      <c r="I532" s="171"/>
      <c r="L532" s="167"/>
      <c r="M532" s="172"/>
      <c r="N532" s="173"/>
      <c r="O532" s="173"/>
      <c r="P532" s="173"/>
      <c r="Q532" s="173"/>
      <c r="R532" s="173"/>
      <c r="S532" s="173"/>
      <c r="T532" s="174"/>
      <c r="AT532" s="168" t="s">
        <v>130</v>
      </c>
      <c r="AU532" s="168" t="s">
        <v>82</v>
      </c>
      <c r="AV532" s="14" t="s">
        <v>128</v>
      </c>
      <c r="AW532" s="14" t="s">
        <v>29</v>
      </c>
      <c r="AX532" s="14" t="s">
        <v>30</v>
      </c>
      <c r="AY532" s="168" t="s">
        <v>121</v>
      </c>
    </row>
    <row r="533" spans="1:65" s="2" customFormat="1" ht="24.2" customHeight="1">
      <c r="A533" s="33"/>
      <c r="B533" s="144"/>
      <c r="C533" s="175" t="s">
        <v>643</v>
      </c>
      <c r="D533" s="175" t="s">
        <v>141</v>
      </c>
      <c r="E533" s="176" t="s">
        <v>946</v>
      </c>
      <c r="F533" s="177" t="s">
        <v>947</v>
      </c>
      <c r="G533" s="178" t="s">
        <v>127</v>
      </c>
      <c r="H533" s="179">
        <v>1.01</v>
      </c>
      <c r="I533" s="180"/>
      <c r="J533" s="181">
        <f>ROUND(I533*H533,2)</f>
        <v>0</v>
      </c>
      <c r="K533" s="177" t="s">
        <v>1</v>
      </c>
      <c r="L533" s="182"/>
      <c r="M533" s="183" t="s">
        <v>1</v>
      </c>
      <c r="N533" s="184" t="s">
        <v>38</v>
      </c>
      <c r="O533" s="59"/>
      <c r="P533" s="154">
        <f>O533*H533</f>
        <v>0</v>
      </c>
      <c r="Q533" s="154">
        <v>3.0499999999999999E-2</v>
      </c>
      <c r="R533" s="154">
        <f>Q533*H533</f>
        <v>3.0804999999999999E-2</v>
      </c>
      <c r="S533" s="154">
        <v>0</v>
      </c>
      <c r="T533" s="155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56" t="s">
        <v>122</v>
      </c>
      <c r="AT533" s="156" t="s">
        <v>141</v>
      </c>
      <c r="AU533" s="156" t="s">
        <v>82</v>
      </c>
      <c r="AY533" s="18" t="s">
        <v>121</v>
      </c>
      <c r="BE533" s="157">
        <f>IF(N533="základní",J533,0)</f>
        <v>0</v>
      </c>
      <c r="BF533" s="157">
        <f>IF(N533="snížená",J533,0)</f>
        <v>0</v>
      </c>
      <c r="BG533" s="157">
        <f>IF(N533="zákl. přenesená",J533,0)</f>
        <v>0</v>
      </c>
      <c r="BH533" s="157">
        <f>IF(N533="sníž. přenesená",J533,0)</f>
        <v>0</v>
      </c>
      <c r="BI533" s="157">
        <f>IF(N533="nulová",J533,0)</f>
        <v>0</v>
      </c>
      <c r="BJ533" s="18" t="s">
        <v>30</v>
      </c>
      <c r="BK533" s="157">
        <f>ROUND(I533*H533,2)</f>
        <v>0</v>
      </c>
      <c r="BL533" s="18" t="s">
        <v>128</v>
      </c>
      <c r="BM533" s="156" t="s">
        <v>948</v>
      </c>
    </row>
    <row r="534" spans="1:65" s="15" customFormat="1" ht="11.25">
      <c r="B534" s="190"/>
      <c r="D534" s="159" t="s">
        <v>130</v>
      </c>
      <c r="E534" s="191" t="s">
        <v>1</v>
      </c>
      <c r="F534" s="192" t="s">
        <v>710</v>
      </c>
      <c r="H534" s="191" t="s">
        <v>1</v>
      </c>
      <c r="I534" s="193"/>
      <c r="L534" s="190"/>
      <c r="M534" s="194"/>
      <c r="N534" s="195"/>
      <c r="O534" s="195"/>
      <c r="P534" s="195"/>
      <c r="Q534" s="195"/>
      <c r="R534" s="195"/>
      <c r="S534" s="195"/>
      <c r="T534" s="196"/>
      <c r="AT534" s="191" t="s">
        <v>130</v>
      </c>
      <c r="AU534" s="191" t="s">
        <v>82</v>
      </c>
      <c r="AV534" s="15" t="s">
        <v>30</v>
      </c>
      <c r="AW534" s="15" t="s">
        <v>29</v>
      </c>
      <c r="AX534" s="15" t="s">
        <v>73</v>
      </c>
      <c r="AY534" s="191" t="s">
        <v>121</v>
      </c>
    </row>
    <row r="535" spans="1:65" s="13" customFormat="1" ht="11.25">
      <c r="B535" s="158"/>
      <c r="D535" s="159" t="s">
        <v>130</v>
      </c>
      <c r="E535" s="160" t="s">
        <v>1</v>
      </c>
      <c r="F535" s="161" t="s">
        <v>175</v>
      </c>
      <c r="H535" s="162">
        <v>1.01</v>
      </c>
      <c r="I535" s="163"/>
      <c r="L535" s="158"/>
      <c r="M535" s="164"/>
      <c r="N535" s="165"/>
      <c r="O535" s="165"/>
      <c r="P535" s="165"/>
      <c r="Q535" s="165"/>
      <c r="R535" s="165"/>
      <c r="S535" s="165"/>
      <c r="T535" s="166"/>
      <c r="AT535" s="160" t="s">
        <v>130</v>
      </c>
      <c r="AU535" s="160" t="s">
        <v>82</v>
      </c>
      <c r="AV535" s="13" t="s">
        <v>82</v>
      </c>
      <c r="AW535" s="13" t="s">
        <v>29</v>
      </c>
      <c r="AX535" s="13" t="s">
        <v>73</v>
      </c>
      <c r="AY535" s="160" t="s">
        <v>121</v>
      </c>
    </row>
    <row r="536" spans="1:65" s="14" customFormat="1" ht="11.25">
      <c r="B536" s="167"/>
      <c r="D536" s="159" t="s">
        <v>130</v>
      </c>
      <c r="E536" s="168" t="s">
        <v>1</v>
      </c>
      <c r="F536" s="169" t="s">
        <v>132</v>
      </c>
      <c r="H536" s="170">
        <v>1.01</v>
      </c>
      <c r="I536" s="171"/>
      <c r="L536" s="167"/>
      <c r="M536" s="172"/>
      <c r="N536" s="173"/>
      <c r="O536" s="173"/>
      <c r="P536" s="173"/>
      <c r="Q536" s="173"/>
      <c r="R536" s="173"/>
      <c r="S536" s="173"/>
      <c r="T536" s="174"/>
      <c r="AT536" s="168" t="s">
        <v>130</v>
      </c>
      <c r="AU536" s="168" t="s">
        <v>82</v>
      </c>
      <c r="AV536" s="14" t="s">
        <v>128</v>
      </c>
      <c r="AW536" s="14" t="s">
        <v>29</v>
      </c>
      <c r="AX536" s="14" t="s">
        <v>30</v>
      </c>
      <c r="AY536" s="168" t="s">
        <v>121</v>
      </c>
    </row>
    <row r="537" spans="1:65" s="2" customFormat="1" ht="16.5" customHeight="1">
      <c r="A537" s="33"/>
      <c r="B537" s="144"/>
      <c r="C537" s="145" t="s">
        <v>647</v>
      </c>
      <c r="D537" s="145" t="s">
        <v>124</v>
      </c>
      <c r="E537" s="146" t="s">
        <v>949</v>
      </c>
      <c r="F537" s="147" t="s">
        <v>950</v>
      </c>
      <c r="G537" s="148" t="s">
        <v>127</v>
      </c>
      <c r="H537" s="149">
        <v>1</v>
      </c>
      <c r="I537" s="150"/>
      <c r="J537" s="151">
        <f>ROUND(I537*H537,2)</f>
        <v>0</v>
      </c>
      <c r="K537" s="147" t="s">
        <v>135</v>
      </c>
      <c r="L537" s="34"/>
      <c r="M537" s="152" t="s">
        <v>1</v>
      </c>
      <c r="N537" s="153" t="s">
        <v>38</v>
      </c>
      <c r="O537" s="59"/>
      <c r="P537" s="154">
        <f>O537*H537</f>
        <v>0</v>
      </c>
      <c r="Q537" s="154">
        <v>0</v>
      </c>
      <c r="R537" s="154">
        <f>Q537*H537</f>
        <v>0</v>
      </c>
      <c r="S537" s="154">
        <v>0</v>
      </c>
      <c r="T537" s="155">
        <f>S537*H537</f>
        <v>0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156" t="s">
        <v>128</v>
      </c>
      <c r="AT537" s="156" t="s">
        <v>124</v>
      </c>
      <c r="AU537" s="156" t="s">
        <v>82</v>
      </c>
      <c r="AY537" s="18" t="s">
        <v>121</v>
      </c>
      <c r="BE537" s="157">
        <f>IF(N537="základní",J537,0)</f>
        <v>0</v>
      </c>
      <c r="BF537" s="157">
        <f>IF(N537="snížená",J537,0)</f>
        <v>0</v>
      </c>
      <c r="BG537" s="157">
        <f>IF(N537="zákl. přenesená",J537,0)</f>
        <v>0</v>
      </c>
      <c r="BH537" s="157">
        <f>IF(N537="sníž. přenesená",J537,0)</f>
        <v>0</v>
      </c>
      <c r="BI537" s="157">
        <f>IF(N537="nulová",J537,0)</f>
        <v>0</v>
      </c>
      <c r="BJ537" s="18" t="s">
        <v>30</v>
      </c>
      <c r="BK537" s="157">
        <f>ROUND(I537*H537,2)</f>
        <v>0</v>
      </c>
      <c r="BL537" s="18" t="s">
        <v>128</v>
      </c>
      <c r="BM537" s="156" t="s">
        <v>951</v>
      </c>
    </row>
    <row r="538" spans="1:65" s="15" customFormat="1" ht="11.25">
      <c r="B538" s="190"/>
      <c r="D538" s="159" t="s">
        <v>130</v>
      </c>
      <c r="E538" s="191" t="s">
        <v>1</v>
      </c>
      <c r="F538" s="192" t="s">
        <v>706</v>
      </c>
      <c r="H538" s="191" t="s">
        <v>1</v>
      </c>
      <c r="I538" s="193"/>
      <c r="L538" s="190"/>
      <c r="M538" s="194"/>
      <c r="N538" s="195"/>
      <c r="O538" s="195"/>
      <c r="P538" s="195"/>
      <c r="Q538" s="195"/>
      <c r="R538" s="195"/>
      <c r="S538" s="195"/>
      <c r="T538" s="196"/>
      <c r="AT538" s="191" t="s">
        <v>130</v>
      </c>
      <c r="AU538" s="191" t="s">
        <v>82</v>
      </c>
      <c r="AV538" s="15" t="s">
        <v>30</v>
      </c>
      <c r="AW538" s="15" t="s">
        <v>29</v>
      </c>
      <c r="AX538" s="15" t="s">
        <v>73</v>
      </c>
      <c r="AY538" s="191" t="s">
        <v>121</v>
      </c>
    </row>
    <row r="539" spans="1:65" s="13" customFormat="1" ht="11.25">
      <c r="B539" s="158"/>
      <c r="D539" s="159" t="s">
        <v>130</v>
      </c>
      <c r="E539" s="160" t="s">
        <v>1</v>
      </c>
      <c r="F539" s="161" t="s">
        <v>30</v>
      </c>
      <c r="H539" s="162">
        <v>1</v>
      </c>
      <c r="I539" s="163"/>
      <c r="L539" s="158"/>
      <c r="M539" s="164"/>
      <c r="N539" s="165"/>
      <c r="O539" s="165"/>
      <c r="P539" s="165"/>
      <c r="Q539" s="165"/>
      <c r="R539" s="165"/>
      <c r="S539" s="165"/>
      <c r="T539" s="166"/>
      <c r="AT539" s="160" t="s">
        <v>130</v>
      </c>
      <c r="AU539" s="160" t="s">
        <v>82</v>
      </c>
      <c r="AV539" s="13" t="s">
        <v>82</v>
      </c>
      <c r="AW539" s="13" t="s">
        <v>29</v>
      </c>
      <c r="AX539" s="13" t="s">
        <v>30</v>
      </c>
      <c r="AY539" s="160" t="s">
        <v>121</v>
      </c>
    </row>
    <row r="540" spans="1:65" s="2" customFormat="1" ht="16.5" customHeight="1">
      <c r="A540" s="33"/>
      <c r="B540" s="144"/>
      <c r="C540" s="175" t="s">
        <v>652</v>
      </c>
      <c r="D540" s="175" t="s">
        <v>141</v>
      </c>
      <c r="E540" s="176" t="s">
        <v>952</v>
      </c>
      <c r="F540" s="177" t="s">
        <v>953</v>
      </c>
      <c r="G540" s="178" t="s">
        <v>127</v>
      </c>
      <c r="H540" s="179">
        <v>1.01</v>
      </c>
      <c r="I540" s="180"/>
      <c r="J540" s="181">
        <f>ROUND(I540*H540,2)</f>
        <v>0</v>
      </c>
      <c r="K540" s="177" t="s">
        <v>1</v>
      </c>
      <c r="L540" s="182"/>
      <c r="M540" s="183" t="s">
        <v>1</v>
      </c>
      <c r="N540" s="184" t="s">
        <v>38</v>
      </c>
      <c r="O540" s="59"/>
      <c r="P540" s="154">
        <f>O540*H540</f>
        <v>0</v>
      </c>
      <c r="Q540" s="154">
        <v>6.4000000000000001E-2</v>
      </c>
      <c r="R540" s="154">
        <f>Q540*H540</f>
        <v>6.4640000000000003E-2</v>
      </c>
      <c r="S540" s="154">
        <v>0</v>
      </c>
      <c r="T540" s="155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56" t="s">
        <v>122</v>
      </c>
      <c r="AT540" s="156" t="s">
        <v>141</v>
      </c>
      <c r="AU540" s="156" t="s">
        <v>82</v>
      </c>
      <c r="AY540" s="18" t="s">
        <v>121</v>
      </c>
      <c r="BE540" s="157">
        <f>IF(N540="základní",J540,0)</f>
        <v>0</v>
      </c>
      <c r="BF540" s="157">
        <f>IF(N540="snížená",J540,0)</f>
        <v>0</v>
      </c>
      <c r="BG540" s="157">
        <f>IF(N540="zákl. přenesená",J540,0)</f>
        <v>0</v>
      </c>
      <c r="BH540" s="157">
        <f>IF(N540="sníž. přenesená",J540,0)</f>
        <v>0</v>
      </c>
      <c r="BI540" s="157">
        <f>IF(N540="nulová",J540,0)</f>
        <v>0</v>
      </c>
      <c r="BJ540" s="18" t="s">
        <v>30</v>
      </c>
      <c r="BK540" s="157">
        <f>ROUND(I540*H540,2)</f>
        <v>0</v>
      </c>
      <c r="BL540" s="18" t="s">
        <v>128</v>
      </c>
      <c r="BM540" s="156" t="s">
        <v>954</v>
      </c>
    </row>
    <row r="541" spans="1:65" s="15" customFormat="1" ht="11.25">
      <c r="B541" s="190"/>
      <c r="D541" s="159" t="s">
        <v>130</v>
      </c>
      <c r="E541" s="191" t="s">
        <v>1</v>
      </c>
      <c r="F541" s="192" t="s">
        <v>706</v>
      </c>
      <c r="H541" s="191" t="s">
        <v>1</v>
      </c>
      <c r="I541" s="193"/>
      <c r="L541" s="190"/>
      <c r="M541" s="194"/>
      <c r="N541" s="195"/>
      <c r="O541" s="195"/>
      <c r="P541" s="195"/>
      <c r="Q541" s="195"/>
      <c r="R541" s="195"/>
      <c r="S541" s="195"/>
      <c r="T541" s="196"/>
      <c r="AT541" s="191" t="s">
        <v>130</v>
      </c>
      <c r="AU541" s="191" t="s">
        <v>82</v>
      </c>
      <c r="AV541" s="15" t="s">
        <v>30</v>
      </c>
      <c r="AW541" s="15" t="s">
        <v>29</v>
      </c>
      <c r="AX541" s="15" t="s">
        <v>73</v>
      </c>
      <c r="AY541" s="191" t="s">
        <v>121</v>
      </c>
    </row>
    <row r="542" spans="1:65" s="13" customFormat="1" ht="11.25">
      <c r="B542" s="158"/>
      <c r="D542" s="159" t="s">
        <v>130</v>
      </c>
      <c r="E542" s="160" t="s">
        <v>1</v>
      </c>
      <c r="F542" s="161" t="s">
        <v>175</v>
      </c>
      <c r="H542" s="162">
        <v>1.01</v>
      </c>
      <c r="I542" s="163"/>
      <c r="L542" s="158"/>
      <c r="M542" s="164"/>
      <c r="N542" s="165"/>
      <c r="O542" s="165"/>
      <c r="P542" s="165"/>
      <c r="Q542" s="165"/>
      <c r="R542" s="165"/>
      <c r="S542" s="165"/>
      <c r="T542" s="166"/>
      <c r="AT542" s="160" t="s">
        <v>130</v>
      </c>
      <c r="AU542" s="160" t="s">
        <v>82</v>
      </c>
      <c r="AV542" s="13" t="s">
        <v>82</v>
      </c>
      <c r="AW542" s="13" t="s">
        <v>29</v>
      </c>
      <c r="AX542" s="13" t="s">
        <v>73</v>
      </c>
      <c r="AY542" s="160" t="s">
        <v>121</v>
      </c>
    </row>
    <row r="543" spans="1:65" s="14" customFormat="1" ht="11.25">
      <c r="B543" s="167"/>
      <c r="D543" s="159" t="s">
        <v>130</v>
      </c>
      <c r="E543" s="168" t="s">
        <v>1</v>
      </c>
      <c r="F543" s="169" t="s">
        <v>132</v>
      </c>
      <c r="H543" s="170">
        <v>1.01</v>
      </c>
      <c r="I543" s="171"/>
      <c r="L543" s="167"/>
      <c r="M543" s="172"/>
      <c r="N543" s="173"/>
      <c r="O543" s="173"/>
      <c r="P543" s="173"/>
      <c r="Q543" s="173"/>
      <c r="R543" s="173"/>
      <c r="S543" s="173"/>
      <c r="T543" s="174"/>
      <c r="AT543" s="168" t="s">
        <v>130</v>
      </c>
      <c r="AU543" s="168" t="s">
        <v>82</v>
      </c>
      <c r="AV543" s="14" t="s">
        <v>128</v>
      </c>
      <c r="AW543" s="14" t="s">
        <v>29</v>
      </c>
      <c r="AX543" s="14" t="s">
        <v>30</v>
      </c>
      <c r="AY543" s="168" t="s">
        <v>121</v>
      </c>
    </row>
    <row r="544" spans="1:65" s="2" customFormat="1" ht="16.5" customHeight="1">
      <c r="A544" s="33"/>
      <c r="B544" s="144"/>
      <c r="C544" s="145" t="s">
        <v>657</v>
      </c>
      <c r="D544" s="145" t="s">
        <v>124</v>
      </c>
      <c r="E544" s="146" t="s">
        <v>955</v>
      </c>
      <c r="F544" s="147" t="s">
        <v>956</v>
      </c>
      <c r="G544" s="148" t="s">
        <v>127</v>
      </c>
      <c r="H544" s="149">
        <v>3</v>
      </c>
      <c r="I544" s="150"/>
      <c r="J544" s="151">
        <f>ROUND(I544*H544,2)</f>
        <v>0</v>
      </c>
      <c r="K544" s="147" t="s">
        <v>135</v>
      </c>
      <c r="L544" s="34"/>
      <c r="M544" s="152" t="s">
        <v>1</v>
      </c>
      <c r="N544" s="153" t="s">
        <v>38</v>
      </c>
      <c r="O544" s="59"/>
      <c r="P544" s="154">
        <f>O544*H544</f>
        <v>0</v>
      </c>
      <c r="Q544" s="154">
        <v>6.4999999999999997E-3</v>
      </c>
      <c r="R544" s="154">
        <f>Q544*H544</f>
        <v>1.95E-2</v>
      </c>
      <c r="S544" s="154">
        <v>0</v>
      </c>
      <c r="T544" s="155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56" t="s">
        <v>128</v>
      </c>
      <c r="AT544" s="156" t="s">
        <v>124</v>
      </c>
      <c r="AU544" s="156" t="s">
        <v>82</v>
      </c>
      <c r="AY544" s="18" t="s">
        <v>121</v>
      </c>
      <c r="BE544" s="157">
        <f>IF(N544="základní",J544,0)</f>
        <v>0</v>
      </c>
      <c r="BF544" s="157">
        <f>IF(N544="snížená",J544,0)</f>
        <v>0</v>
      </c>
      <c r="BG544" s="157">
        <f>IF(N544="zákl. přenesená",J544,0)</f>
        <v>0</v>
      </c>
      <c r="BH544" s="157">
        <f>IF(N544="sníž. přenesená",J544,0)</f>
        <v>0</v>
      </c>
      <c r="BI544" s="157">
        <f>IF(N544="nulová",J544,0)</f>
        <v>0</v>
      </c>
      <c r="BJ544" s="18" t="s">
        <v>30</v>
      </c>
      <c r="BK544" s="157">
        <f>ROUND(I544*H544,2)</f>
        <v>0</v>
      </c>
      <c r="BL544" s="18" t="s">
        <v>128</v>
      </c>
      <c r="BM544" s="156" t="s">
        <v>957</v>
      </c>
    </row>
    <row r="545" spans="1:65" s="15" customFormat="1" ht="11.25">
      <c r="B545" s="190"/>
      <c r="D545" s="159" t="s">
        <v>130</v>
      </c>
      <c r="E545" s="191" t="s">
        <v>1</v>
      </c>
      <c r="F545" s="192" t="s">
        <v>706</v>
      </c>
      <c r="H545" s="191" t="s">
        <v>1</v>
      </c>
      <c r="I545" s="193"/>
      <c r="L545" s="190"/>
      <c r="M545" s="194"/>
      <c r="N545" s="195"/>
      <c r="O545" s="195"/>
      <c r="P545" s="195"/>
      <c r="Q545" s="195"/>
      <c r="R545" s="195"/>
      <c r="S545" s="195"/>
      <c r="T545" s="196"/>
      <c r="AT545" s="191" t="s">
        <v>130</v>
      </c>
      <c r="AU545" s="191" t="s">
        <v>82</v>
      </c>
      <c r="AV545" s="15" t="s">
        <v>30</v>
      </c>
      <c r="AW545" s="15" t="s">
        <v>29</v>
      </c>
      <c r="AX545" s="15" t="s">
        <v>73</v>
      </c>
      <c r="AY545" s="191" t="s">
        <v>121</v>
      </c>
    </row>
    <row r="546" spans="1:65" s="13" customFormat="1" ht="11.25">
      <c r="B546" s="158"/>
      <c r="D546" s="159" t="s">
        <v>130</v>
      </c>
      <c r="E546" s="160" t="s">
        <v>1</v>
      </c>
      <c r="F546" s="161" t="s">
        <v>958</v>
      </c>
      <c r="H546" s="162">
        <v>3</v>
      </c>
      <c r="I546" s="163"/>
      <c r="L546" s="158"/>
      <c r="M546" s="164"/>
      <c r="N546" s="165"/>
      <c r="O546" s="165"/>
      <c r="P546" s="165"/>
      <c r="Q546" s="165"/>
      <c r="R546" s="165"/>
      <c r="S546" s="165"/>
      <c r="T546" s="166"/>
      <c r="AT546" s="160" t="s">
        <v>130</v>
      </c>
      <c r="AU546" s="160" t="s">
        <v>82</v>
      </c>
      <c r="AV546" s="13" t="s">
        <v>82</v>
      </c>
      <c r="AW546" s="13" t="s">
        <v>29</v>
      </c>
      <c r="AX546" s="13" t="s">
        <v>73</v>
      </c>
      <c r="AY546" s="160" t="s">
        <v>121</v>
      </c>
    </row>
    <row r="547" spans="1:65" s="14" customFormat="1" ht="11.25">
      <c r="B547" s="167"/>
      <c r="D547" s="159" t="s">
        <v>130</v>
      </c>
      <c r="E547" s="168" t="s">
        <v>1</v>
      </c>
      <c r="F547" s="169" t="s">
        <v>132</v>
      </c>
      <c r="H547" s="170">
        <v>3</v>
      </c>
      <c r="I547" s="171"/>
      <c r="L547" s="167"/>
      <c r="M547" s="172"/>
      <c r="N547" s="173"/>
      <c r="O547" s="173"/>
      <c r="P547" s="173"/>
      <c r="Q547" s="173"/>
      <c r="R547" s="173"/>
      <c r="S547" s="173"/>
      <c r="T547" s="174"/>
      <c r="AT547" s="168" t="s">
        <v>130</v>
      </c>
      <c r="AU547" s="168" t="s">
        <v>82</v>
      </c>
      <c r="AV547" s="14" t="s">
        <v>128</v>
      </c>
      <c r="AW547" s="14" t="s">
        <v>29</v>
      </c>
      <c r="AX547" s="14" t="s">
        <v>30</v>
      </c>
      <c r="AY547" s="168" t="s">
        <v>121</v>
      </c>
    </row>
    <row r="548" spans="1:65" s="2" customFormat="1" ht="16.5" customHeight="1">
      <c r="A548" s="33"/>
      <c r="B548" s="144"/>
      <c r="C548" s="175" t="s">
        <v>661</v>
      </c>
      <c r="D548" s="175" t="s">
        <v>141</v>
      </c>
      <c r="E548" s="176" t="s">
        <v>959</v>
      </c>
      <c r="F548" s="177" t="s">
        <v>960</v>
      </c>
      <c r="G548" s="178" t="s">
        <v>127</v>
      </c>
      <c r="H548" s="179">
        <v>1.01</v>
      </c>
      <c r="I548" s="180"/>
      <c r="J548" s="181">
        <f>ROUND(I548*H548,2)</f>
        <v>0</v>
      </c>
      <c r="K548" s="177" t="s">
        <v>1</v>
      </c>
      <c r="L548" s="182"/>
      <c r="M548" s="183" t="s">
        <v>1</v>
      </c>
      <c r="N548" s="184" t="s">
        <v>38</v>
      </c>
      <c r="O548" s="59"/>
      <c r="P548" s="154">
        <f>O548*H548</f>
        <v>0</v>
      </c>
      <c r="Q548" s="154">
        <v>6.7500000000000004E-2</v>
      </c>
      <c r="R548" s="154">
        <f>Q548*H548</f>
        <v>6.8174999999999999E-2</v>
      </c>
      <c r="S548" s="154">
        <v>0</v>
      </c>
      <c r="T548" s="155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56" t="s">
        <v>122</v>
      </c>
      <c r="AT548" s="156" t="s">
        <v>141</v>
      </c>
      <c r="AU548" s="156" t="s">
        <v>82</v>
      </c>
      <c r="AY548" s="18" t="s">
        <v>121</v>
      </c>
      <c r="BE548" s="157">
        <f>IF(N548="základní",J548,0)</f>
        <v>0</v>
      </c>
      <c r="BF548" s="157">
        <f>IF(N548="snížená",J548,0)</f>
        <v>0</v>
      </c>
      <c r="BG548" s="157">
        <f>IF(N548="zákl. přenesená",J548,0)</f>
        <v>0</v>
      </c>
      <c r="BH548" s="157">
        <f>IF(N548="sníž. přenesená",J548,0)</f>
        <v>0</v>
      </c>
      <c r="BI548" s="157">
        <f>IF(N548="nulová",J548,0)</f>
        <v>0</v>
      </c>
      <c r="BJ548" s="18" t="s">
        <v>30</v>
      </c>
      <c r="BK548" s="157">
        <f>ROUND(I548*H548,2)</f>
        <v>0</v>
      </c>
      <c r="BL548" s="18" t="s">
        <v>128</v>
      </c>
      <c r="BM548" s="156" t="s">
        <v>961</v>
      </c>
    </row>
    <row r="549" spans="1:65" s="15" customFormat="1" ht="11.25">
      <c r="B549" s="190"/>
      <c r="D549" s="159" t="s">
        <v>130</v>
      </c>
      <c r="E549" s="191" t="s">
        <v>1</v>
      </c>
      <c r="F549" s="192" t="s">
        <v>706</v>
      </c>
      <c r="H549" s="191" t="s">
        <v>1</v>
      </c>
      <c r="I549" s="193"/>
      <c r="L549" s="190"/>
      <c r="M549" s="194"/>
      <c r="N549" s="195"/>
      <c r="O549" s="195"/>
      <c r="P549" s="195"/>
      <c r="Q549" s="195"/>
      <c r="R549" s="195"/>
      <c r="S549" s="195"/>
      <c r="T549" s="196"/>
      <c r="AT549" s="191" t="s">
        <v>130</v>
      </c>
      <c r="AU549" s="191" t="s">
        <v>82</v>
      </c>
      <c r="AV549" s="15" t="s">
        <v>30</v>
      </c>
      <c r="AW549" s="15" t="s">
        <v>29</v>
      </c>
      <c r="AX549" s="15" t="s">
        <v>73</v>
      </c>
      <c r="AY549" s="191" t="s">
        <v>121</v>
      </c>
    </row>
    <row r="550" spans="1:65" s="13" customFormat="1" ht="11.25">
      <c r="B550" s="158"/>
      <c r="D550" s="159" t="s">
        <v>130</v>
      </c>
      <c r="E550" s="160" t="s">
        <v>1</v>
      </c>
      <c r="F550" s="161" t="s">
        <v>175</v>
      </c>
      <c r="H550" s="162">
        <v>1.01</v>
      </c>
      <c r="I550" s="163"/>
      <c r="L550" s="158"/>
      <c r="M550" s="164"/>
      <c r="N550" s="165"/>
      <c r="O550" s="165"/>
      <c r="P550" s="165"/>
      <c r="Q550" s="165"/>
      <c r="R550" s="165"/>
      <c r="S550" s="165"/>
      <c r="T550" s="166"/>
      <c r="AT550" s="160" t="s">
        <v>130</v>
      </c>
      <c r="AU550" s="160" t="s">
        <v>82</v>
      </c>
      <c r="AV550" s="13" t="s">
        <v>82</v>
      </c>
      <c r="AW550" s="13" t="s">
        <v>29</v>
      </c>
      <c r="AX550" s="13" t="s">
        <v>73</v>
      </c>
      <c r="AY550" s="160" t="s">
        <v>121</v>
      </c>
    </row>
    <row r="551" spans="1:65" s="14" customFormat="1" ht="11.25">
      <c r="B551" s="167"/>
      <c r="D551" s="159" t="s">
        <v>130</v>
      </c>
      <c r="E551" s="168" t="s">
        <v>1</v>
      </c>
      <c r="F551" s="169" t="s">
        <v>132</v>
      </c>
      <c r="H551" s="170">
        <v>1.01</v>
      </c>
      <c r="I551" s="171"/>
      <c r="L551" s="167"/>
      <c r="M551" s="172"/>
      <c r="N551" s="173"/>
      <c r="O551" s="173"/>
      <c r="P551" s="173"/>
      <c r="Q551" s="173"/>
      <c r="R551" s="173"/>
      <c r="S551" s="173"/>
      <c r="T551" s="174"/>
      <c r="AT551" s="168" t="s">
        <v>130</v>
      </c>
      <c r="AU551" s="168" t="s">
        <v>82</v>
      </c>
      <c r="AV551" s="14" t="s">
        <v>128</v>
      </c>
      <c r="AW551" s="14" t="s">
        <v>29</v>
      </c>
      <c r="AX551" s="14" t="s">
        <v>30</v>
      </c>
      <c r="AY551" s="168" t="s">
        <v>121</v>
      </c>
    </row>
    <row r="552" spans="1:65" s="2" customFormat="1" ht="16.5" customHeight="1">
      <c r="A552" s="33"/>
      <c r="B552" s="144"/>
      <c r="C552" s="175" t="s">
        <v>665</v>
      </c>
      <c r="D552" s="175" t="s">
        <v>141</v>
      </c>
      <c r="E552" s="176" t="s">
        <v>962</v>
      </c>
      <c r="F552" s="177" t="s">
        <v>963</v>
      </c>
      <c r="G552" s="178" t="s">
        <v>127</v>
      </c>
      <c r="H552" s="179">
        <v>2.02</v>
      </c>
      <c r="I552" s="180"/>
      <c r="J552" s="181">
        <f>ROUND(I552*H552,2)</f>
        <v>0</v>
      </c>
      <c r="K552" s="177" t="s">
        <v>1</v>
      </c>
      <c r="L552" s="182"/>
      <c r="M552" s="183" t="s">
        <v>1</v>
      </c>
      <c r="N552" s="184" t="s">
        <v>38</v>
      </c>
      <c r="O552" s="59"/>
      <c r="P552" s="154">
        <f>O552*H552</f>
        <v>0</v>
      </c>
      <c r="Q552" s="154">
        <v>8.8400000000000006E-2</v>
      </c>
      <c r="R552" s="154">
        <f>Q552*H552</f>
        <v>0.178568</v>
      </c>
      <c r="S552" s="154">
        <v>0</v>
      </c>
      <c r="T552" s="155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56" t="s">
        <v>122</v>
      </c>
      <c r="AT552" s="156" t="s">
        <v>141</v>
      </c>
      <c r="AU552" s="156" t="s">
        <v>82</v>
      </c>
      <c r="AY552" s="18" t="s">
        <v>121</v>
      </c>
      <c r="BE552" s="157">
        <f>IF(N552="základní",J552,0)</f>
        <v>0</v>
      </c>
      <c r="BF552" s="157">
        <f>IF(N552="snížená",J552,0)</f>
        <v>0</v>
      </c>
      <c r="BG552" s="157">
        <f>IF(N552="zákl. přenesená",J552,0)</f>
        <v>0</v>
      </c>
      <c r="BH552" s="157">
        <f>IF(N552="sníž. přenesená",J552,0)</f>
        <v>0</v>
      </c>
      <c r="BI552" s="157">
        <f>IF(N552="nulová",J552,0)</f>
        <v>0</v>
      </c>
      <c r="BJ552" s="18" t="s">
        <v>30</v>
      </c>
      <c r="BK552" s="157">
        <f>ROUND(I552*H552,2)</f>
        <v>0</v>
      </c>
      <c r="BL552" s="18" t="s">
        <v>128</v>
      </c>
      <c r="BM552" s="156" t="s">
        <v>964</v>
      </c>
    </row>
    <row r="553" spans="1:65" s="15" customFormat="1" ht="11.25">
      <c r="B553" s="190"/>
      <c r="D553" s="159" t="s">
        <v>130</v>
      </c>
      <c r="E553" s="191" t="s">
        <v>1</v>
      </c>
      <c r="F553" s="192" t="s">
        <v>706</v>
      </c>
      <c r="H553" s="191" t="s">
        <v>1</v>
      </c>
      <c r="I553" s="193"/>
      <c r="L553" s="190"/>
      <c r="M553" s="194"/>
      <c r="N553" s="195"/>
      <c r="O553" s="195"/>
      <c r="P553" s="195"/>
      <c r="Q553" s="195"/>
      <c r="R553" s="195"/>
      <c r="S553" s="195"/>
      <c r="T553" s="196"/>
      <c r="AT553" s="191" t="s">
        <v>130</v>
      </c>
      <c r="AU553" s="191" t="s">
        <v>82</v>
      </c>
      <c r="AV553" s="15" t="s">
        <v>30</v>
      </c>
      <c r="AW553" s="15" t="s">
        <v>29</v>
      </c>
      <c r="AX553" s="15" t="s">
        <v>73</v>
      </c>
      <c r="AY553" s="191" t="s">
        <v>121</v>
      </c>
    </row>
    <row r="554" spans="1:65" s="13" customFormat="1" ht="11.25">
      <c r="B554" s="158"/>
      <c r="D554" s="159" t="s">
        <v>130</v>
      </c>
      <c r="E554" s="160" t="s">
        <v>1</v>
      </c>
      <c r="F554" s="161" t="s">
        <v>145</v>
      </c>
      <c r="H554" s="162">
        <v>2.02</v>
      </c>
      <c r="I554" s="163"/>
      <c r="L554" s="158"/>
      <c r="M554" s="164"/>
      <c r="N554" s="165"/>
      <c r="O554" s="165"/>
      <c r="P554" s="165"/>
      <c r="Q554" s="165"/>
      <c r="R554" s="165"/>
      <c r="S554" s="165"/>
      <c r="T554" s="166"/>
      <c r="AT554" s="160" t="s">
        <v>130</v>
      </c>
      <c r="AU554" s="160" t="s">
        <v>82</v>
      </c>
      <c r="AV554" s="13" t="s">
        <v>82</v>
      </c>
      <c r="AW554" s="13" t="s">
        <v>29</v>
      </c>
      <c r="AX554" s="13" t="s">
        <v>73</v>
      </c>
      <c r="AY554" s="160" t="s">
        <v>121</v>
      </c>
    </row>
    <row r="555" spans="1:65" s="14" customFormat="1" ht="11.25">
      <c r="B555" s="167"/>
      <c r="D555" s="159" t="s">
        <v>130</v>
      </c>
      <c r="E555" s="168" t="s">
        <v>1</v>
      </c>
      <c r="F555" s="169" t="s">
        <v>132</v>
      </c>
      <c r="H555" s="170">
        <v>2.02</v>
      </c>
      <c r="I555" s="171"/>
      <c r="L555" s="167"/>
      <c r="M555" s="172"/>
      <c r="N555" s="173"/>
      <c r="O555" s="173"/>
      <c r="P555" s="173"/>
      <c r="Q555" s="173"/>
      <c r="R555" s="173"/>
      <c r="S555" s="173"/>
      <c r="T555" s="174"/>
      <c r="AT555" s="168" t="s">
        <v>130</v>
      </c>
      <c r="AU555" s="168" t="s">
        <v>82</v>
      </c>
      <c r="AV555" s="14" t="s">
        <v>128</v>
      </c>
      <c r="AW555" s="14" t="s">
        <v>29</v>
      </c>
      <c r="AX555" s="14" t="s">
        <v>30</v>
      </c>
      <c r="AY555" s="168" t="s">
        <v>121</v>
      </c>
    </row>
    <row r="556" spans="1:65" s="2" customFormat="1" ht="16.5" customHeight="1">
      <c r="A556" s="33"/>
      <c r="B556" s="144"/>
      <c r="C556" s="145" t="s">
        <v>669</v>
      </c>
      <c r="D556" s="145" t="s">
        <v>124</v>
      </c>
      <c r="E556" s="146" t="s">
        <v>570</v>
      </c>
      <c r="F556" s="147" t="s">
        <v>571</v>
      </c>
      <c r="G556" s="148" t="s">
        <v>127</v>
      </c>
      <c r="H556" s="149">
        <v>1</v>
      </c>
      <c r="I556" s="150"/>
      <c r="J556" s="151">
        <f>ROUND(I556*H556,2)</f>
        <v>0</v>
      </c>
      <c r="K556" s="147" t="s">
        <v>1</v>
      </c>
      <c r="L556" s="34"/>
      <c r="M556" s="152" t="s">
        <v>1</v>
      </c>
      <c r="N556" s="153" t="s">
        <v>38</v>
      </c>
      <c r="O556" s="59"/>
      <c r="P556" s="154">
        <f>O556*H556</f>
        <v>0</v>
      </c>
      <c r="Q556" s="154">
        <v>1.6E-2</v>
      </c>
      <c r="R556" s="154">
        <f>Q556*H556</f>
        <v>1.6E-2</v>
      </c>
      <c r="S556" s="154">
        <v>0</v>
      </c>
      <c r="T556" s="155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56" t="s">
        <v>128</v>
      </c>
      <c r="AT556" s="156" t="s">
        <v>124</v>
      </c>
      <c r="AU556" s="156" t="s">
        <v>82</v>
      </c>
      <c r="AY556" s="18" t="s">
        <v>121</v>
      </c>
      <c r="BE556" s="157">
        <f>IF(N556="základní",J556,0)</f>
        <v>0</v>
      </c>
      <c r="BF556" s="157">
        <f>IF(N556="snížená",J556,0)</f>
        <v>0</v>
      </c>
      <c r="BG556" s="157">
        <f>IF(N556="zákl. přenesená",J556,0)</f>
        <v>0</v>
      </c>
      <c r="BH556" s="157">
        <f>IF(N556="sníž. přenesená",J556,0)</f>
        <v>0</v>
      </c>
      <c r="BI556" s="157">
        <f>IF(N556="nulová",J556,0)</f>
        <v>0</v>
      </c>
      <c r="BJ556" s="18" t="s">
        <v>30</v>
      </c>
      <c r="BK556" s="157">
        <f>ROUND(I556*H556,2)</f>
        <v>0</v>
      </c>
      <c r="BL556" s="18" t="s">
        <v>128</v>
      </c>
      <c r="BM556" s="156" t="s">
        <v>965</v>
      </c>
    </row>
    <row r="557" spans="1:65" s="15" customFormat="1" ht="11.25">
      <c r="B557" s="190"/>
      <c r="D557" s="159" t="s">
        <v>130</v>
      </c>
      <c r="E557" s="191" t="s">
        <v>1</v>
      </c>
      <c r="F557" s="192" t="s">
        <v>710</v>
      </c>
      <c r="H557" s="191" t="s">
        <v>1</v>
      </c>
      <c r="I557" s="193"/>
      <c r="L557" s="190"/>
      <c r="M557" s="194"/>
      <c r="N557" s="195"/>
      <c r="O557" s="195"/>
      <c r="P557" s="195"/>
      <c r="Q557" s="195"/>
      <c r="R557" s="195"/>
      <c r="S557" s="195"/>
      <c r="T557" s="196"/>
      <c r="AT557" s="191" t="s">
        <v>130</v>
      </c>
      <c r="AU557" s="191" t="s">
        <v>82</v>
      </c>
      <c r="AV557" s="15" t="s">
        <v>30</v>
      </c>
      <c r="AW557" s="15" t="s">
        <v>29</v>
      </c>
      <c r="AX557" s="15" t="s">
        <v>73</v>
      </c>
      <c r="AY557" s="191" t="s">
        <v>121</v>
      </c>
    </row>
    <row r="558" spans="1:65" s="13" customFormat="1" ht="11.25">
      <c r="B558" s="158"/>
      <c r="D558" s="159" t="s">
        <v>130</v>
      </c>
      <c r="E558" s="160" t="s">
        <v>1</v>
      </c>
      <c r="F558" s="161" t="s">
        <v>30</v>
      </c>
      <c r="H558" s="162">
        <v>1</v>
      </c>
      <c r="I558" s="163"/>
      <c r="L558" s="158"/>
      <c r="M558" s="164"/>
      <c r="N558" s="165"/>
      <c r="O558" s="165"/>
      <c r="P558" s="165"/>
      <c r="Q558" s="165"/>
      <c r="R558" s="165"/>
      <c r="S558" s="165"/>
      <c r="T558" s="166"/>
      <c r="AT558" s="160" t="s">
        <v>130</v>
      </c>
      <c r="AU558" s="160" t="s">
        <v>82</v>
      </c>
      <c r="AV558" s="13" t="s">
        <v>82</v>
      </c>
      <c r="AW558" s="13" t="s">
        <v>29</v>
      </c>
      <c r="AX558" s="13" t="s">
        <v>30</v>
      </c>
      <c r="AY558" s="160" t="s">
        <v>121</v>
      </c>
    </row>
    <row r="559" spans="1:65" s="2" customFormat="1" ht="16.5" customHeight="1">
      <c r="A559" s="33"/>
      <c r="B559" s="144"/>
      <c r="C559" s="145" t="s">
        <v>675</v>
      </c>
      <c r="D559" s="145" t="s">
        <v>124</v>
      </c>
      <c r="E559" s="146" t="s">
        <v>966</v>
      </c>
      <c r="F559" s="147" t="s">
        <v>967</v>
      </c>
      <c r="G559" s="148" t="s">
        <v>127</v>
      </c>
      <c r="H559" s="149">
        <v>1</v>
      </c>
      <c r="I559" s="150"/>
      <c r="J559" s="151">
        <f>ROUND(I559*H559,2)</f>
        <v>0</v>
      </c>
      <c r="K559" s="147" t="s">
        <v>1</v>
      </c>
      <c r="L559" s="34"/>
      <c r="M559" s="152" t="s">
        <v>1</v>
      </c>
      <c r="N559" s="153" t="s">
        <v>38</v>
      </c>
      <c r="O559" s="59"/>
      <c r="P559" s="154">
        <f>O559*H559</f>
        <v>0</v>
      </c>
      <c r="Q559" s="154">
        <v>3.6999999999999998E-2</v>
      </c>
      <c r="R559" s="154">
        <f>Q559*H559</f>
        <v>3.6999999999999998E-2</v>
      </c>
      <c r="S559" s="154">
        <v>0</v>
      </c>
      <c r="T559" s="155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56" t="s">
        <v>128</v>
      </c>
      <c r="AT559" s="156" t="s">
        <v>124</v>
      </c>
      <c r="AU559" s="156" t="s">
        <v>82</v>
      </c>
      <c r="AY559" s="18" t="s">
        <v>121</v>
      </c>
      <c r="BE559" s="157">
        <f>IF(N559="základní",J559,0)</f>
        <v>0</v>
      </c>
      <c r="BF559" s="157">
        <f>IF(N559="snížená",J559,0)</f>
        <v>0</v>
      </c>
      <c r="BG559" s="157">
        <f>IF(N559="zákl. přenesená",J559,0)</f>
        <v>0</v>
      </c>
      <c r="BH559" s="157">
        <f>IF(N559="sníž. přenesená",J559,0)</f>
        <v>0</v>
      </c>
      <c r="BI559" s="157">
        <f>IF(N559="nulová",J559,0)</f>
        <v>0</v>
      </c>
      <c r="BJ559" s="18" t="s">
        <v>30</v>
      </c>
      <c r="BK559" s="157">
        <f>ROUND(I559*H559,2)</f>
        <v>0</v>
      </c>
      <c r="BL559" s="18" t="s">
        <v>128</v>
      </c>
      <c r="BM559" s="156" t="s">
        <v>968</v>
      </c>
    </row>
    <row r="560" spans="1:65" s="15" customFormat="1" ht="11.25">
      <c r="B560" s="190"/>
      <c r="D560" s="159" t="s">
        <v>130</v>
      </c>
      <c r="E560" s="191" t="s">
        <v>1</v>
      </c>
      <c r="F560" s="192" t="s">
        <v>706</v>
      </c>
      <c r="H560" s="191" t="s">
        <v>1</v>
      </c>
      <c r="I560" s="193"/>
      <c r="L560" s="190"/>
      <c r="M560" s="194"/>
      <c r="N560" s="195"/>
      <c r="O560" s="195"/>
      <c r="P560" s="195"/>
      <c r="Q560" s="195"/>
      <c r="R560" s="195"/>
      <c r="S560" s="195"/>
      <c r="T560" s="196"/>
      <c r="AT560" s="191" t="s">
        <v>130</v>
      </c>
      <c r="AU560" s="191" t="s">
        <v>82</v>
      </c>
      <c r="AV560" s="15" t="s">
        <v>30</v>
      </c>
      <c r="AW560" s="15" t="s">
        <v>29</v>
      </c>
      <c r="AX560" s="15" t="s">
        <v>73</v>
      </c>
      <c r="AY560" s="191" t="s">
        <v>121</v>
      </c>
    </row>
    <row r="561" spans="1:65" s="13" customFormat="1" ht="11.25">
      <c r="B561" s="158"/>
      <c r="D561" s="159" t="s">
        <v>130</v>
      </c>
      <c r="E561" s="160" t="s">
        <v>1</v>
      </c>
      <c r="F561" s="161" t="s">
        <v>30</v>
      </c>
      <c r="H561" s="162">
        <v>1</v>
      </c>
      <c r="I561" s="163"/>
      <c r="L561" s="158"/>
      <c r="M561" s="164"/>
      <c r="N561" s="165"/>
      <c r="O561" s="165"/>
      <c r="P561" s="165"/>
      <c r="Q561" s="165"/>
      <c r="R561" s="165"/>
      <c r="S561" s="165"/>
      <c r="T561" s="166"/>
      <c r="AT561" s="160" t="s">
        <v>130</v>
      </c>
      <c r="AU561" s="160" t="s">
        <v>82</v>
      </c>
      <c r="AV561" s="13" t="s">
        <v>82</v>
      </c>
      <c r="AW561" s="13" t="s">
        <v>29</v>
      </c>
      <c r="AX561" s="13" t="s">
        <v>30</v>
      </c>
      <c r="AY561" s="160" t="s">
        <v>121</v>
      </c>
    </row>
    <row r="562" spans="1:65" s="2" customFormat="1" ht="16.5" customHeight="1">
      <c r="A562" s="33"/>
      <c r="B562" s="144"/>
      <c r="C562" s="145" t="s">
        <v>680</v>
      </c>
      <c r="D562" s="145" t="s">
        <v>124</v>
      </c>
      <c r="E562" s="146" t="s">
        <v>969</v>
      </c>
      <c r="F562" s="147" t="s">
        <v>970</v>
      </c>
      <c r="G562" s="148" t="s">
        <v>127</v>
      </c>
      <c r="H562" s="149">
        <v>3</v>
      </c>
      <c r="I562" s="150"/>
      <c r="J562" s="151">
        <f>ROUND(I562*H562,2)</f>
        <v>0</v>
      </c>
      <c r="K562" s="147" t="s">
        <v>135</v>
      </c>
      <c r="L562" s="34"/>
      <c r="M562" s="152" t="s">
        <v>1</v>
      </c>
      <c r="N562" s="153" t="s">
        <v>38</v>
      </c>
      <c r="O562" s="59"/>
      <c r="P562" s="154">
        <f>O562*H562</f>
        <v>0</v>
      </c>
      <c r="Q562" s="154">
        <v>1.6199999999999999E-3</v>
      </c>
      <c r="R562" s="154">
        <f>Q562*H562</f>
        <v>4.8599999999999997E-3</v>
      </c>
      <c r="S562" s="154">
        <v>0</v>
      </c>
      <c r="T562" s="155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56" t="s">
        <v>128</v>
      </c>
      <c r="AT562" s="156" t="s">
        <v>124</v>
      </c>
      <c r="AU562" s="156" t="s">
        <v>82</v>
      </c>
      <c r="AY562" s="18" t="s">
        <v>121</v>
      </c>
      <c r="BE562" s="157">
        <f>IF(N562="základní",J562,0)</f>
        <v>0</v>
      </c>
      <c r="BF562" s="157">
        <f>IF(N562="snížená",J562,0)</f>
        <v>0</v>
      </c>
      <c r="BG562" s="157">
        <f>IF(N562="zákl. přenesená",J562,0)</f>
        <v>0</v>
      </c>
      <c r="BH562" s="157">
        <f>IF(N562="sníž. přenesená",J562,0)</f>
        <v>0</v>
      </c>
      <c r="BI562" s="157">
        <f>IF(N562="nulová",J562,0)</f>
        <v>0</v>
      </c>
      <c r="BJ562" s="18" t="s">
        <v>30</v>
      </c>
      <c r="BK562" s="157">
        <f>ROUND(I562*H562,2)</f>
        <v>0</v>
      </c>
      <c r="BL562" s="18" t="s">
        <v>128</v>
      </c>
      <c r="BM562" s="156" t="s">
        <v>971</v>
      </c>
    </row>
    <row r="563" spans="1:65" s="15" customFormat="1" ht="11.25">
      <c r="B563" s="190"/>
      <c r="D563" s="159" t="s">
        <v>130</v>
      </c>
      <c r="E563" s="191" t="s">
        <v>1</v>
      </c>
      <c r="F563" s="192" t="s">
        <v>706</v>
      </c>
      <c r="H563" s="191" t="s">
        <v>1</v>
      </c>
      <c r="I563" s="193"/>
      <c r="L563" s="190"/>
      <c r="M563" s="194"/>
      <c r="N563" s="195"/>
      <c r="O563" s="195"/>
      <c r="P563" s="195"/>
      <c r="Q563" s="195"/>
      <c r="R563" s="195"/>
      <c r="S563" s="195"/>
      <c r="T563" s="196"/>
      <c r="AT563" s="191" t="s">
        <v>130</v>
      </c>
      <c r="AU563" s="191" t="s">
        <v>82</v>
      </c>
      <c r="AV563" s="15" t="s">
        <v>30</v>
      </c>
      <c r="AW563" s="15" t="s">
        <v>29</v>
      </c>
      <c r="AX563" s="15" t="s">
        <v>73</v>
      </c>
      <c r="AY563" s="191" t="s">
        <v>121</v>
      </c>
    </row>
    <row r="564" spans="1:65" s="13" customFormat="1" ht="11.25">
      <c r="B564" s="158"/>
      <c r="D564" s="159" t="s">
        <v>130</v>
      </c>
      <c r="E564" s="160" t="s">
        <v>1</v>
      </c>
      <c r="F564" s="161" t="s">
        <v>137</v>
      </c>
      <c r="H564" s="162">
        <v>3</v>
      </c>
      <c r="I564" s="163"/>
      <c r="L564" s="158"/>
      <c r="M564" s="164"/>
      <c r="N564" s="165"/>
      <c r="O564" s="165"/>
      <c r="P564" s="165"/>
      <c r="Q564" s="165"/>
      <c r="R564" s="165"/>
      <c r="S564" s="165"/>
      <c r="T564" s="166"/>
      <c r="AT564" s="160" t="s">
        <v>130</v>
      </c>
      <c r="AU564" s="160" t="s">
        <v>82</v>
      </c>
      <c r="AV564" s="13" t="s">
        <v>82</v>
      </c>
      <c r="AW564" s="13" t="s">
        <v>29</v>
      </c>
      <c r="AX564" s="13" t="s">
        <v>30</v>
      </c>
      <c r="AY564" s="160" t="s">
        <v>121</v>
      </c>
    </row>
    <row r="565" spans="1:65" s="2" customFormat="1" ht="16.5" customHeight="1">
      <c r="A565" s="33"/>
      <c r="B565" s="144"/>
      <c r="C565" s="175" t="s">
        <v>685</v>
      </c>
      <c r="D565" s="175" t="s">
        <v>141</v>
      </c>
      <c r="E565" s="176" t="s">
        <v>972</v>
      </c>
      <c r="F565" s="177" t="s">
        <v>973</v>
      </c>
      <c r="G565" s="178" t="s">
        <v>127</v>
      </c>
      <c r="H565" s="179">
        <v>1.01</v>
      </c>
      <c r="I565" s="180"/>
      <c r="J565" s="181">
        <f>ROUND(I565*H565,2)</f>
        <v>0</v>
      </c>
      <c r="K565" s="177" t="s">
        <v>135</v>
      </c>
      <c r="L565" s="182"/>
      <c r="M565" s="183" t="s">
        <v>1</v>
      </c>
      <c r="N565" s="184" t="s">
        <v>38</v>
      </c>
      <c r="O565" s="59"/>
      <c r="P565" s="154">
        <f>O565*H565</f>
        <v>0</v>
      </c>
      <c r="Q565" s="154">
        <v>1.7999999999999999E-2</v>
      </c>
      <c r="R565" s="154">
        <f>Q565*H565</f>
        <v>1.8179999999999998E-2</v>
      </c>
      <c r="S565" s="154">
        <v>0</v>
      </c>
      <c r="T565" s="155">
        <f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56" t="s">
        <v>122</v>
      </c>
      <c r="AT565" s="156" t="s">
        <v>141</v>
      </c>
      <c r="AU565" s="156" t="s">
        <v>82</v>
      </c>
      <c r="AY565" s="18" t="s">
        <v>121</v>
      </c>
      <c r="BE565" s="157">
        <f>IF(N565="základní",J565,0)</f>
        <v>0</v>
      </c>
      <c r="BF565" s="157">
        <f>IF(N565="snížená",J565,0)</f>
        <v>0</v>
      </c>
      <c r="BG565" s="157">
        <f>IF(N565="zákl. přenesená",J565,0)</f>
        <v>0</v>
      </c>
      <c r="BH565" s="157">
        <f>IF(N565="sníž. přenesená",J565,0)</f>
        <v>0</v>
      </c>
      <c r="BI565" s="157">
        <f>IF(N565="nulová",J565,0)</f>
        <v>0</v>
      </c>
      <c r="BJ565" s="18" t="s">
        <v>30</v>
      </c>
      <c r="BK565" s="157">
        <f>ROUND(I565*H565,2)</f>
        <v>0</v>
      </c>
      <c r="BL565" s="18" t="s">
        <v>128</v>
      </c>
      <c r="BM565" s="156" t="s">
        <v>974</v>
      </c>
    </row>
    <row r="566" spans="1:65" s="15" customFormat="1" ht="11.25">
      <c r="B566" s="190"/>
      <c r="D566" s="159" t="s">
        <v>130</v>
      </c>
      <c r="E566" s="191" t="s">
        <v>1</v>
      </c>
      <c r="F566" s="192" t="s">
        <v>706</v>
      </c>
      <c r="H566" s="191" t="s">
        <v>1</v>
      </c>
      <c r="I566" s="193"/>
      <c r="L566" s="190"/>
      <c r="M566" s="194"/>
      <c r="N566" s="195"/>
      <c r="O566" s="195"/>
      <c r="P566" s="195"/>
      <c r="Q566" s="195"/>
      <c r="R566" s="195"/>
      <c r="S566" s="195"/>
      <c r="T566" s="196"/>
      <c r="AT566" s="191" t="s">
        <v>130</v>
      </c>
      <c r="AU566" s="191" t="s">
        <v>82</v>
      </c>
      <c r="AV566" s="15" t="s">
        <v>30</v>
      </c>
      <c r="AW566" s="15" t="s">
        <v>29</v>
      </c>
      <c r="AX566" s="15" t="s">
        <v>73</v>
      </c>
      <c r="AY566" s="191" t="s">
        <v>121</v>
      </c>
    </row>
    <row r="567" spans="1:65" s="13" customFormat="1" ht="11.25">
      <c r="B567" s="158"/>
      <c r="D567" s="159" t="s">
        <v>130</v>
      </c>
      <c r="E567" s="160" t="s">
        <v>1</v>
      </c>
      <c r="F567" s="161" t="s">
        <v>175</v>
      </c>
      <c r="H567" s="162">
        <v>1.01</v>
      </c>
      <c r="I567" s="163"/>
      <c r="L567" s="158"/>
      <c r="M567" s="164"/>
      <c r="N567" s="165"/>
      <c r="O567" s="165"/>
      <c r="P567" s="165"/>
      <c r="Q567" s="165"/>
      <c r="R567" s="165"/>
      <c r="S567" s="165"/>
      <c r="T567" s="166"/>
      <c r="AT567" s="160" t="s">
        <v>130</v>
      </c>
      <c r="AU567" s="160" t="s">
        <v>82</v>
      </c>
      <c r="AV567" s="13" t="s">
        <v>82</v>
      </c>
      <c r="AW567" s="13" t="s">
        <v>29</v>
      </c>
      <c r="AX567" s="13" t="s">
        <v>73</v>
      </c>
      <c r="AY567" s="160" t="s">
        <v>121</v>
      </c>
    </row>
    <row r="568" spans="1:65" s="14" customFormat="1" ht="11.25">
      <c r="B568" s="167"/>
      <c r="D568" s="159" t="s">
        <v>130</v>
      </c>
      <c r="E568" s="168" t="s">
        <v>1</v>
      </c>
      <c r="F568" s="169" t="s">
        <v>132</v>
      </c>
      <c r="H568" s="170">
        <v>1.01</v>
      </c>
      <c r="I568" s="171"/>
      <c r="L568" s="167"/>
      <c r="M568" s="172"/>
      <c r="N568" s="173"/>
      <c r="O568" s="173"/>
      <c r="P568" s="173"/>
      <c r="Q568" s="173"/>
      <c r="R568" s="173"/>
      <c r="S568" s="173"/>
      <c r="T568" s="174"/>
      <c r="AT568" s="168" t="s">
        <v>130</v>
      </c>
      <c r="AU568" s="168" t="s">
        <v>82</v>
      </c>
      <c r="AV568" s="14" t="s">
        <v>128</v>
      </c>
      <c r="AW568" s="14" t="s">
        <v>29</v>
      </c>
      <c r="AX568" s="14" t="s">
        <v>30</v>
      </c>
      <c r="AY568" s="168" t="s">
        <v>121</v>
      </c>
    </row>
    <row r="569" spans="1:65" s="2" customFormat="1" ht="16.5" customHeight="1">
      <c r="A569" s="33"/>
      <c r="B569" s="144"/>
      <c r="C569" s="175" t="s">
        <v>690</v>
      </c>
      <c r="D569" s="175" t="s">
        <v>141</v>
      </c>
      <c r="E569" s="176" t="s">
        <v>594</v>
      </c>
      <c r="F569" s="177" t="s">
        <v>975</v>
      </c>
      <c r="G569" s="178" t="s">
        <v>127</v>
      </c>
      <c r="H569" s="179">
        <v>1.01</v>
      </c>
      <c r="I569" s="180"/>
      <c r="J569" s="181">
        <f>ROUND(I569*H569,2)</f>
        <v>0</v>
      </c>
      <c r="K569" s="177" t="s">
        <v>1</v>
      </c>
      <c r="L569" s="182"/>
      <c r="M569" s="183" t="s">
        <v>1</v>
      </c>
      <c r="N569" s="184" t="s">
        <v>38</v>
      </c>
      <c r="O569" s="59"/>
      <c r="P569" s="154">
        <f>O569*H569</f>
        <v>0</v>
      </c>
      <c r="Q569" s="154">
        <v>3.5000000000000001E-3</v>
      </c>
      <c r="R569" s="154">
        <f>Q569*H569</f>
        <v>3.5349999999999999E-3</v>
      </c>
      <c r="S569" s="154">
        <v>0</v>
      </c>
      <c r="T569" s="155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56" t="s">
        <v>122</v>
      </c>
      <c r="AT569" s="156" t="s">
        <v>141</v>
      </c>
      <c r="AU569" s="156" t="s">
        <v>82</v>
      </c>
      <c r="AY569" s="18" t="s">
        <v>121</v>
      </c>
      <c r="BE569" s="157">
        <f>IF(N569="základní",J569,0)</f>
        <v>0</v>
      </c>
      <c r="BF569" s="157">
        <f>IF(N569="snížená",J569,0)</f>
        <v>0</v>
      </c>
      <c r="BG569" s="157">
        <f>IF(N569="zákl. přenesená",J569,0)</f>
        <v>0</v>
      </c>
      <c r="BH569" s="157">
        <f>IF(N569="sníž. přenesená",J569,0)</f>
        <v>0</v>
      </c>
      <c r="BI569" s="157">
        <f>IF(N569="nulová",J569,0)</f>
        <v>0</v>
      </c>
      <c r="BJ569" s="18" t="s">
        <v>30</v>
      </c>
      <c r="BK569" s="157">
        <f>ROUND(I569*H569,2)</f>
        <v>0</v>
      </c>
      <c r="BL569" s="18" t="s">
        <v>128</v>
      </c>
      <c r="BM569" s="156" t="s">
        <v>976</v>
      </c>
    </row>
    <row r="570" spans="1:65" s="15" customFormat="1" ht="11.25">
      <c r="B570" s="190"/>
      <c r="D570" s="159" t="s">
        <v>130</v>
      </c>
      <c r="E570" s="191" t="s">
        <v>1</v>
      </c>
      <c r="F570" s="192" t="s">
        <v>706</v>
      </c>
      <c r="H570" s="191" t="s">
        <v>1</v>
      </c>
      <c r="I570" s="193"/>
      <c r="L570" s="190"/>
      <c r="M570" s="194"/>
      <c r="N570" s="195"/>
      <c r="O570" s="195"/>
      <c r="P570" s="195"/>
      <c r="Q570" s="195"/>
      <c r="R570" s="195"/>
      <c r="S570" s="195"/>
      <c r="T570" s="196"/>
      <c r="AT570" s="191" t="s">
        <v>130</v>
      </c>
      <c r="AU570" s="191" t="s">
        <v>82</v>
      </c>
      <c r="AV570" s="15" t="s">
        <v>30</v>
      </c>
      <c r="AW570" s="15" t="s">
        <v>29</v>
      </c>
      <c r="AX570" s="15" t="s">
        <v>73</v>
      </c>
      <c r="AY570" s="191" t="s">
        <v>121</v>
      </c>
    </row>
    <row r="571" spans="1:65" s="13" customFormat="1" ht="11.25">
      <c r="B571" s="158"/>
      <c r="D571" s="159" t="s">
        <v>130</v>
      </c>
      <c r="E571" s="160" t="s">
        <v>1</v>
      </c>
      <c r="F571" s="161" t="s">
        <v>175</v>
      </c>
      <c r="H571" s="162">
        <v>1.01</v>
      </c>
      <c r="I571" s="163"/>
      <c r="L571" s="158"/>
      <c r="M571" s="164"/>
      <c r="N571" s="165"/>
      <c r="O571" s="165"/>
      <c r="P571" s="165"/>
      <c r="Q571" s="165"/>
      <c r="R571" s="165"/>
      <c r="S571" s="165"/>
      <c r="T571" s="166"/>
      <c r="AT571" s="160" t="s">
        <v>130</v>
      </c>
      <c r="AU571" s="160" t="s">
        <v>82</v>
      </c>
      <c r="AV571" s="13" t="s">
        <v>82</v>
      </c>
      <c r="AW571" s="13" t="s">
        <v>29</v>
      </c>
      <c r="AX571" s="13" t="s">
        <v>73</v>
      </c>
      <c r="AY571" s="160" t="s">
        <v>121</v>
      </c>
    </row>
    <row r="572" spans="1:65" s="14" customFormat="1" ht="11.25">
      <c r="B572" s="167"/>
      <c r="D572" s="159" t="s">
        <v>130</v>
      </c>
      <c r="E572" s="168" t="s">
        <v>1</v>
      </c>
      <c r="F572" s="169" t="s">
        <v>132</v>
      </c>
      <c r="H572" s="170">
        <v>1.01</v>
      </c>
      <c r="I572" s="171"/>
      <c r="L572" s="167"/>
      <c r="M572" s="172"/>
      <c r="N572" s="173"/>
      <c r="O572" s="173"/>
      <c r="P572" s="173"/>
      <c r="Q572" s="173"/>
      <c r="R572" s="173"/>
      <c r="S572" s="173"/>
      <c r="T572" s="174"/>
      <c r="AT572" s="168" t="s">
        <v>130</v>
      </c>
      <c r="AU572" s="168" t="s">
        <v>82</v>
      </c>
      <c r="AV572" s="14" t="s">
        <v>128</v>
      </c>
      <c r="AW572" s="14" t="s">
        <v>29</v>
      </c>
      <c r="AX572" s="14" t="s">
        <v>30</v>
      </c>
      <c r="AY572" s="168" t="s">
        <v>121</v>
      </c>
    </row>
    <row r="573" spans="1:65" s="2" customFormat="1" ht="16.5" customHeight="1">
      <c r="A573" s="33"/>
      <c r="B573" s="144"/>
      <c r="C573" s="145" t="s">
        <v>695</v>
      </c>
      <c r="D573" s="145" t="s">
        <v>124</v>
      </c>
      <c r="E573" s="146" t="s">
        <v>586</v>
      </c>
      <c r="F573" s="147" t="s">
        <v>587</v>
      </c>
      <c r="G573" s="148" t="s">
        <v>127</v>
      </c>
      <c r="H573" s="149">
        <v>3</v>
      </c>
      <c r="I573" s="150"/>
      <c r="J573" s="151">
        <f>ROUND(I573*H573,2)</f>
        <v>0</v>
      </c>
      <c r="K573" s="147" t="s">
        <v>135</v>
      </c>
      <c r="L573" s="34"/>
      <c r="M573" s="152" t="s">
        <v>1</v>
      </c>
      <c r="N573" s="153" t="s">
        <v>38</v>
      </c>
      <c r="O573" s="59"/>
      <c r="P573" s="154">
        <f>O573*H573</f>
        <v>0</v>
      </c>
      <c r="Q573" s="154">
        <v>2.8600000000000001E-3</v>
      </c>
      <c r="R573" s="154">
        <f>Q573*H573</f>
        <v>8.5800000000000008E-3</v>
      </c>
      <c r="S573" s="154">
        <v>0</v>
      </c>
      <c r="T573" s="155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56" t="s">
        <v>128</v>
      </c>
      <c r="AT573" s="156" t="s">
        <v>124</v>
      </c>
      <c r="AU573" s="156" t="s">
        <v>82</v>
      </c>
      <c r="AY573" s="18" t="s">
        <v>121</v>
      </c>
      <c r="BE573" s="157">
        <f>IF(N573="základní",J573,0)</f>
        <v>0</v>
      </c>
      <c r="BF573" s="157">
        <f>IF(N573="snížená",J573,0)</f>
        <v>0</v>
      </c>
      <c r="BG573" s="157">
        <f>IF(N573="zákl. přenesená",J573,0)</f>
        <v>0</v>
      </c>
      <c r="BH573" s="157">
        <f>IF(N573="sníž. přenesená",J573,0)</f>
        <v>0</v>
      </c>
      <c r="BI573" s="157">
        <f>IF(N573="nulová",J573,0)</f>
        <v>0</v>
      </c>
      <c r="BJ573" s="18" t="s">
        <v>30</v>
      </c>
      <c r="BK573" s="157">
        <f>ROUND(I573*H573,2)</f>
        <v>0</v>
      </c>
      <c r="BL573" s="18" t="s">
        <v>128</v>
      </c>
      <c r="BM573" s="156" t="s">
        <v>977</v>
      </c>
    </row>
    <row r="574" spans="1:65" s="15" customFormat="1" ht="11.25">
      <c r="B574" s="190"/>
      <c r="D574" s="159" t="s">
        <v>130</v>
      </c>
      <c r="E574" s="191" t="s">
        <v>1</v>
      </c>
      <c r="F574" s="192" t="s">
        <v>706</v>
      </c>
      <c r="H574" s="191" t="s">
        <v>1</v>
      </c>
      <c r="I574" s="193"/>
      <c r="L574" s="190"/>
      <c r="M574" s="194"/>
      <c r="N574" s="195"/>
      <c r="O574" s="195"/>
      <c r="P574" s="195"/>
      <c r="Q574" s="195"/>
      <c r="R574" s="195"/>
      <c r="S574" s="195"/>
      <c r="T574" s="196"/>
      <c r="AT574" s="191" t="s">
        <v>130</v>
      </c>
      <c r="AU574" s="191" t="s">
        <v>82</v>
      </c>
      <c r="AV574" s="15" t="s">
        <v>30</v>
      </c>
      <c r="AW574" s="15" t="s">
        <v>29</v>
      </c>
      <c r="AX574" s="15" t="s">
        <v>73</v>
      </c>
      <c r="AY574" s="191" t="s">
        <v>121</v>
      </c>
    </row>
    <row r="575" spans="1:65" s="13" customFormat="1" ht="11.25">
      <c r="B575" s="158"/>
      <c r="D575" s="159" t="s">
        <v>130</v>
      </c>
      <c r="E575" s="160" t="s">
        <v>1</v>
      </c>
      <c r="F575" s="161" t="s">
        <v>30</v>
      </c>
      <c r="H575" s="162">
        <v>1</v>
      </c>
      <c r="I575" s="163"/>
      <c r="L575" s="158"/>
      <c r="M575" s="164"/>
      <c r="N575" s="165"/>
      <c r="O575" s="165"/>
      <c r="P575" s="165"/>
      <c r="Q575" s="165"/>
      <c r="R575" s="165"/>
      <c r="S575" s="165"/>
      <c r="T575" s="166"/>
      <c r="AT575" s="160" t="s">
        <v>130</v>
      </c>
      <c r="AU575" s="160" t="s">
        <v>82</v>
      </c>
      <c r="AV575" s="13" t="s">
        <v>82</v>
      </c>
      <c r="AW575" s="13" t="s">
        <v>29</v>
      </c>
      <c r="AX575" s="13" t="s">
        <v>73</v>
      </c>
      <c r="AY575" s="160" t="s">
        <v>121</v>
      </c>
    </row>
    <row r="576" spans="1:65" s="15" customFormat="1" ht="11.25">
      <c r="B576" s="190"/>
      <c r="D576" s="159" t="s">
        <v>130</v>
      </c>
      <c r="E576" s="191" t="s">
        <v>1</v>
      </c>
      <c r="F576" s="192" t="s">
        <v>710</v>
      </c>
      <c r="H576" s="191" t="s">
        <v>1</v>
      </c>
      <c r="I576" s="193"/>
      <c r="L576" s="190"/>
      <c r="M576" s="194"/>
      <c r="N576" s="195"/>
      <c r="O576" s="195"/>
      <c r="P576" s="195"/>
      <c r="Q576" s="195"/>
      <c r="R576" s="195"/>
      <c r="S576" s="195"/>
      <c r="T576" s="196"/>
      <c r="AT576" s="191" t="s">
        <v>130</v>
      </c>
      <c r="AU576" s="191" t="s">
        <v>82</v>
      </c>
      <c r="AV576" s="15" t="s">
        <v>30</v>
      </c>
      <c r="AW576" s="15" t="s">
        <v>29</v>
      </c>
      <c r="AX576" s="15" t="s">
        <v>73</v>
      </c>
      <c r="AY576" s="191" t="s">
        <v>121</v>
      </c>
    </row>
    <row r="577" spans="1:65" s="13" customFormat="1" ht="11.25">
      <c r="B577" s="158"/>
      <c r="D577" s="159" t="s">
        <v>130</v>
      </c>
      <c r="E577" s="160" t="s">
        <v>1</v>
      </c>
      <c r="F577" s="161" t="s">
        <v>82</v>
      </c>
      <c r="H577" s="162">
        <v>2</v>
      </c>
      <c r="I577" s="163"/>
      <c r="L577" s="158"/>
      <c r="M577" s="164"/>
      <c r="N577" s="165"/>
      <c r="O577" s="165"/>
      <c r="P577" s="165"/>
      <c r="Q577" s="165"/>
      <c r="R577" s="165"/>
      <c r="S577" s="165"/>
      <c r="T577" s="166"/>
      <c r="AT577" s="160" t="s">
        <v>130</v>
      </c>
      <c r="AU577" s="160" t="s">
        <v>82</v>
      </c>
      <c r="AV577" s="13" t="s">
        <v>82</v>
      </c>
      <c r="AW577" s="13" t="s">
        <v>29</v>
      </c>
      <c r="AX577" s="13" t="s">
        <v>73</v>
      </c>
      <c r="AY577" s="160" t="s">
        <v>121</v>
      </c>
    </row>
    <row r="578" spans="1:65" s="14" customFormat="1" ht="11.25">
      <c r="B578" s="167"/>
      <c r="D578" s="159" t="s">
        <v>130</v>
      </c>
      <c r="E578" s="168" t="s">
        <v>1</v>
      </c>
      <c r="F578" s="169" t="s">
        <v>132</v>
      </c>
      <c r="H578" s="170">
        <v>3</v>
      </c>
      <c r="I578" s="171"/>
      <c r="L578" s="167"/>
      <c r="M578" s="172"/>
      <c r="N578" s="173"/>
      <c r="O578" s="173"/>
      <c r="P578" s="173"/>
      <c r="Q578" s="173"/>
      <c r="R578" s="173"/>
      <c r="S578" s="173"/>
      <c r="T578" s="174"/>
      <c r="AT578" s="168" t="s">
        <v>130</v>
      </c>
      <c r="AU578" s="168" t="s">
        <v>82</v>
      </c>
      <c r="AV578" s="14" t="s">
        <v>128</v>
      </c>
      <c r="AW578" s="14" t="s">
        <v>29</v>
      </c>
      <c r="AX578" s="14" t="s">
        <v>30</v>
      </c>
      <c r="AY578" s="168" t="s">
        <v>121</v>
      </c>
    </row>
    <row r="579" spans="1:65" s="2" customFormat="1" ht="16.5" customHeight="1">
      <c r="A579" s="33"/>
      <c r="B579" s="144"/>
      <c r="C579" s="175" t="s">
        <v>699</v>
      </c>
      <c r="D579" s="175" t="s">
        <v>141</v>
      </c>
      <c r="E579" s="176" t="s">
        <v>590</v>
      </c>
      <c r="F579" s="177" t="s">
        <v>591</v>
      </c>
      <c r="G579" s="178" t="s">
        <v>127</v>
      </c>
      <c r="H579" s="179">
        <v>3.03</v>
      </c>
      <c r="I579" s="180"/>
      <c r="J579" s="181">
        <f>ROUND(I579*H579,2)</f>
        <v>0</v>
      </c>
      <c r="K579" s="177" t="s">
        <v>135</v>
      </c>
      <c r="L579" s="182"/>
      <c r="M579" s="183" t="s">
        <v>1</v>
      </c>
      <c r="N579" s="184" t="s">
        <v>38</v>
      </c>
      <c r="O579" s="59"/>
      <c r="P579" s="154">
        <f>O579*H579</f>
        <v>0</v>
      </c>
      <c r="Q579" s="154">
        <v>6.5000000000000002E-2</v>
      </c>
      <c r="R579" s="154">
        <f>Q579*H579</f>
        <v>0.19694999999999999</v>
      </c>
      <c r="S579" s="154">
        <v>0</v>
      </c>
      <c r="T579" s="155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56" t="s">
        <v>122</v>
      </c>
      <c r="AT579" s="156" t="s">
        <v>141</v>
      </c>
      <c r="AU579" s="156" t="s">
        <v>82</v>
      </c>
      <c r="AY579" s="18" t="s">
        <v>121</v>
      </c>
      <c r="BE579" s="157">
        <f>IF(N579="základní",J579,0)</f>
        <v>0</v>
      </c>
      <c r="BF579" s="157">
        <f>IF(N579="snížená",J579,0)</f>
        <v>0</v>
      </c>
      <c r="BG579" s="157">
        <f>IF(N579="zákl. přenesená",J579,0)</f>
        <v>0</v>
      </c>
      <c r="BH579" s="157">
        <f>IF(N579="sníž. přenesená",J579,0)</f>
        <v>0</v>
      </c>
      <c r="BI579" s="157">
        <f>IF(N579="nulová",J579,0)</f>
        <v>0</v>
      </c>
      <c r="BJ579" s="18" t="s">
        <v>30</v>
      </c>
      <c r="BK579" s="157">
        <f>ROUND(I579*H579,2)</f>
        <v>0</v>
      </c>
      <c r="BL579" s="18" t="s">
        <v>128</v>
      </c>
      <c r="BM579" s="156" t="s">
        <v>978</v>
      </c>
    </row>
    <row r="580" spans="1:65" s="15" customFormat="1" ht="11.25">
      <c r="B580" s="190"/>
      <c r="D580" s="159" t="s">
        <v>130</v>
      </c>
      <c r="E580" s="191" t="s">
        <v>1</v>
      </c>
      <c r="F580" s="192" t="s">
        <v>979</v>
      </c>
      <c r="H580" s="191" t="s">
        <v>1</v>
      </c>
      <c r="I580" s="193"/>
      <c r="L580" s="190"/>
      <c r="M580" s="194"/>
      <c r="N580" s="195"/>
      <c r="O580" s="195"/>
      <c r="P580" s="195"/>
      <c r="Q580" s="195"/>
      <c r="R580" s="195"/>
      <c r="S580" s="195"/>
      <c r="T580" s="196"/>
      <c r="AT580" s="191" t="s">
        <v>130</v>
      </c>
      <c r="AU580" s="191" t="s">
        <v>82</v>
      </c>
      <c r="AV580" s="15" t="s">
        <v>30</v>
      </c>
      <c r="AW580" s="15" t="s">
        <v>29</v>
      </c>
      <c r="AX580" s="15" t="s">
        <v>73</v>
      </c>
      <c r="AY580" s="191" t="s">
        <v>121</v>
      </c>
    </row>
    <row r="581" spans="1:65" s="13" customFormat="1" ht="11.25">
      <c r="B581" s="158"/>
      <c r="D581" s="159" t="s">
        <v>130</v>
      </c>
      <c r="E581" s="160" t="s">
        <v>1</v>
      </c>
      <c r="F581" s="161" t="s">
        <v>175</v>
      </c>
      <c r="H581" s="162">
        <v>1.01</v>
      </c>
      <c r="I581" s="163"/>
      <c r="L581" s="158"/>
      <c r="M581" s="164"/>
      <c r="N581" s="165"/>
      <c r="O581" s="165"/>
      <c r="P581" s="165"/>
      <c r="Q581" s="165"/>
      <c r="R581" s="165"/>
      <c r="S581" s="165"/>
      <c r="T581" s="166"/>
      <c r="AT581" s="160" t="s">
        <v>130</v>
      </c>
      <c r="AU581" s="160" t="s">
        <v>82</v>
      </c>
      <c r="AV581" s="13" t="s">
        <v>82</v>
      </c>
      <c r="AW581" s="13" t="s">
        <v>29</v>
      </c>
      <c r="AX581" s="13" t="s">
        <v>73</v>
      </c>
      <c r="AY581" s="160" t="s">
        <v>121</v>
      </c>
    </row>
    <row r="582" spans="1:65" s="15" customFormat="1" ht="11.25">
      <c r="B582" s="190"/>
      <c r="D582" s="159" t="s">
        <v>130</v>
      </c>
      <c r="E582" s="191" t="s">
        <v>1</v>
      </c>
      <c r="F582" s="192" t="s">
        <v>710</v>
      </c>
      <c r="H582" s="191" t="s">
        <v>1</v>
      </c>
      <c r="I582" s="193"/>
      <c r="L582" s="190"/>
      <c r="M582" s="194"/>
      <c r="N582" s="195"/>
      <c r="O582" s="195"/>
      <c r="P582" s="195"/>
      <c r="Q582" s="195"/>
      <c r="R582" s="195"/>
      <c r="S582" s="195"/>
      <c r="T582" s="196"/>
      <c r="AT582" s="191" t="s">
        <v>130</v>
      </c>
      <c r="AU582" s="191" t="s">
        <v>82</v>
      </c>
      <c r="AV582" s="15" t="s">
        <v>30</v>
      </c>
      <c r="AW582" s="15" t="s">
        <v>29</v>
      </c>
      <c r="AX582" s="15" t="s">
        <v>73</v>
      </c>
      <c r="AY582" s="191" t="s">
        <v>121</v>
      </c>
    </row>
    <row r="583" spans="1:65" s="13" customFormat="1" ht="11.25">
      <c r="B583" s="158"/>
      <c r="D583" s="159" t="s">
        <v>130</v>
      </c>
      <c r="E583" s="160" t="s">
        <v>1</v>
      </c>
      <c r="F583" s="161" t="s">
        <v>145</v>
      </c>
      <c r="H583" s="162">
        <v>2.02</v>
      </c>
      <c r="I583" s="163"/>
      <c r="L583" s="158"/>
      <c r="M583" s="164"/>
      <c r="N583" s="165"/>
      <c r="O583" s="165"/>
      <c r="P583" s="165"/>
      <c r="Q583" s="165"/>
      <c r="R583" s="165"/>
      <c r="S583" s="165"/>
      <c r="T583" s="166"/>
      <c r="AT583" s="160" t="s">
        <v>130</v>
      </c>
      <c r="AU583" s="160" t="s">
        <v>82</v>
      </c>
      <c r="AV583" s="13" t="s">
        <v>82</v>
      </c>
      <c r="AW583" s="13" t="s">
        <v>29</v>
      </c>
      <c r="AX583" s="13" t="s">
        <v>73</v>
      </c>
      <c r="AY583" s="160" t="s">
        <v>121</v>
      </c>
    </row>
    <row r="584" spans="1:65" s="14" customFormat="1" ht="11.25">
      <c r="B584" s="167"/>
      <c r="D584" s="159" t="s">
        <v>130</v>
      </c>
      <c r="E584" s="168" t="s">
        <v>1</v>
      </c>
      <c r="F584" s="169" t="s">
        <v>132</v>
      </c>
      <c r="H584" s="170">
        <v>3.03</v>
      </c>
      <c r="I584" s="171"/>
      <c r="L584" s="167"/>
      <c r="M584" s="172"/>
      <c r="N584" s="173"/>
      <c r="O584" s="173"/>
      <c r="P584" s="173"/>
      <c r="Q584" s="173"/>
      <c r="R584" s="173"/>
      <c r="S584" s="173"/>
      <c r="T584" s="174"/>
      <c r="AT584" s="168" t="s">
        <v>130</v>
      </c>
      <c r="AU584" s="168" t="s">
        <v>82</v>
      </c>
      <c r="AV584" s="14" t="s">
        <v>128</v>
      </c>
      <c r="AW584" s="14" t="s">
        <v>29</v>
      </c>
      <c r="AX584" s="14" t="s">
        <v>30</v>
      </c>
      <c r="AY584" s="168" t="s">
        <v>121</v>
      </c>
    </row>
    <row r="585" spans="1:65" s="2" customFormat="1" ht="16.5" customHeight="1">
      <c r="A585" s="33"/>
      <c r="B585" s="144"/>
      <c r="C585" s="175" t="s">
        <v>980</v>
      </c>
      <c r="D585" s="175" t="s">
        <v>141</v>
      </c>
      <c r="E585" s="176" t="s">
        <v>981</v>
      </c>
      <c r="F585" s="177" t="s">
        <v>975</v>
      </c>
      <c r="G585" s="178" t="s">
        <v>127</v>
      </c>
      <c r="H585" s="179">
        <v>3.03</v>
      </c>
      <c r="I585" s="180"/>
      <c r="J585" s="181">
        <f>ROUND(I585*H585,2)</f>
        <v>0</v>
      </c>
      <c r="K585" s="177" t="s">
        <v>1</v>
      </c>
      <c r="L585" s="182"/>
      <c r="M585" s="183" t="s">
        <v>1</v>
      </c>
      <c r="N585" s="184" t="s">
        <v>38</v>
      </c>
      <c r="O585" s="59"/>
      <c r="P585" s="154">
        <f>O585*H585</f>
        <v>0</v>
      </c>
      <c r="Q585" s="154">
        <v>3.5000000000000001E-3</v>
      </c>
      <c r="R585" s="154">
        <f>Q585*H585</f>
        <v>1.0605E-2</v>
      </c>
      <c r="S585" s="154">
        <v>0</v>
      </c>
      <c r="T585" s="155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56" t="s">
        <v>122</v>
      </c>
      <c r="AT585" s="156" t="s">
        <v>141</v>
      </c>
      <c r="AU585" s="156" t="s">
        <v>82</v>
      </c>
      <c r="AY585" s="18" t="s">
        <v>121</v>
      </c>
      <c r="BE585" s="157">
        <f>IF(N585="základní",J585,0)</f>
        <v>0</v>
      </c>
      <c r="BF585" s="157">
        <f>IF(N585="snížená",J585,0)</f>
        <v>0</v>
      </c>
      <c r="BG585" s="157">
        <f>IF(N585="zákl. přenesená",J585,0)</f>
        <v>0</v>
      </c>
      <c r="BH585" s="157">
        <f>IF(N585="sníž. přenesená",J585,0)</f>
        <v>0</v>
      </c>
      <c r="BI585" s="157">
        <f>IF(N585="nulová",J585,0)</f>
        <v>0</v>
      </c>
      <c r="BJ585" s="18" t="s">
        <v>30</v>
      </c>
      <c r="BK585" s="157">
        <f>ROUND(I585*H585,2)</f>
        <v>0</v>
      </c>
      <c r="BL585" s="18" t="s">
        <v>128</v>
      </c>
      <c r="BM585" s="156" t="s">
        <v>982</v>
      </c>
    </row>
    <row r="586" spans="1:65" s="15" customFormat="1" ht="11.25">
      <c r="B586" s="190"/>
      <c r="D586" s="159" t="s">
        <v>130</v>
      </c>
      <c r="E586" s="191" t="s">
        <v>1</v>
      </c>
      <c r="F586" s="192" t="s">
        <v>706</v>
      </c>
      <c r="H586" s="191" t="s">
        <v>1</v>
      </c>
      <c r="I586" s="193"/>
      <c r="L586" s="190"/>
      <c r="M586" s="194"/>
      <c r="N586" s="195"/>
      <c r="O586" s="195"/>
      <c r="P586" s="195"/>
      <c r="Q586" s="195"/>
      <c r="R586" s="195"/>
      <c r="S586" s="195"/>
      <c r="T586" s="196"/>
      <c r="AT586" s="191" t="s">
        <v>130</v>
      </c>
      <c r="AU586" s="191" t="s">
        <v>82</v>
      </c>
      <c r="AV586" s="15" t="s">
        <v>30</v>
      </c>
      <c r="AW586" s="15" t="s">
        <v>29</v>
      </c>
      <c r="AX586" s="15" t="s">
        <v>73</v>
      </c>
      <c r="AY586" s="191" t="s">
        <v>121</v>
      </c>
    </row>
    <row r="587" spans="1:65" s="13" customFormat="1" ht="11.25">
      <c r="B587" s="158"/>
      <c r="D587" s="159" t="s">
        <v>130</v>
      </c>
      <c r="E587" s="160" t="s">
        <v>1</v>
      </c>
      <c r="F587" s="161" t="s">
        <v>175</v>
      </c>
      <c r="H587" s="162">
        <v>1.01</v>
      </c>
      <c r="I587" s="163"/>
      <c r="L587" s="158"/>
      <c r="M587" s="164"/>
      <c r="N587" s="165"/>
      <c r="O587" s="165"/>
      <c r="P587" s="165"/>
      <c r="Q587" s="165"/>
      <c r="R587" s="165"/>
      <c r="S587" s="165"/>
      <c r="T587" s="166"/>
      <c r="AT587" s="160" t="s">
        <v>130</v>
      </c>
      <c r="AU587" s="160" t="s">
        <v>82</v>
      </c>
      <c r="AV587" s="13" t="s">
        <v>82</v>
      </c>
      <c r="AW587" s="13" t="s">
        <v>29</v>
      </c>
      <c r="AX587" s="13" t="s">
        <v>73</v>
      </c>
      <c r="AY587" s="160" t="s">
        <v>121</v>
      </c>
    </row>
    <row r="588" spans="1:65" s="15" customFormat="1" ht="11.25">
      <c r="B588" s="190"/>
      <c r="D588" s="159" t="s">
        <v>130</v>
      </c>
      <c r="E588" s="191" t="s">
        <v>1</v>
      </c>
      <c r="F588" s="192" t="s">
        <v>710</v>
      </c>
      <c r="H588" s="191" t="s">
        <v>1</v>
      </c>
      <c r="I588" s="193"/>
      <c r="L588" s="190"/>
      <c r="M588" s="194"/>
      <c r="N588" s="195"/>
      <c r="O588" s="195"/>
      <c r="P588" s="195"/>
      <c r="Q588" s="195"/>
      <c r="R588" s="195"/>
      <c r="S588" s="195"/>
      <c r="T588" s="196"/>
      <c r="AT588" s="191" t="s">
        <v>130</v>
      </c>
      <c r="AU588" s="191" t="s">
        <v>82</v>
      </c>
      <c r="AV588" s="15" t="s">
        <v>30</v>
      </c>
      <c r="AW588" s="15" t="s">
        <v>29</v>
      </c>
      <c r="AX588" s="15" t="s">
        <v>73</v>
      </c>
      <c r="AY588" s="191" t="s">
        <v>121</v>
      </c>
    </row>
    <row r="589" spans="1:65" s="13" customFormat="1" ht="11.25">
      <c r="B589" s="158"/>
      <c r="D589" s="159" t="s">
        <v>130</v>
      </c>
      <c r="E589" s="160" t="s">
        <v>1</v>
      </c>
      <c r="F589" s="161" t="s">
        <v>145</v>
      </c>
      <c r="H589" s="162">
        <v>2.02</v>
      </c>
      <c r="I589" s="163"/>
      <c r="L589" s="158"/>
      <c r="M589" s="164"/>
      <c r="N589" s="165"/>
      <c r="O589" s="165"/>
      <c r="P589" s="165"/>
      <c r="Q589" s="165"/>
      <c r="R589" s="165"/>
      <c r="S589" s="165"/>
      <c r="T589" s="166"/>
      <c r="AT589" s="160" t="s">
        <v>130</v>
      </c>
      <c r="AU589" s="160" t="s">
        <v>82</v>
      </c>
      <c r="AV589" s="13" t="s">
        <v>82</v>
      </c>
      <c r="AW589" s="13" t="s">
        <v>29</v>
      </c>
      <c r="AX589" s="13" t="s">
        <v>73</v>
      </c>
      <c r="AY589" s="160" t="s">
        <v>121</v>
      </c>
    </row>
    <row r="590" spans="1:65" s="14" customFormat="1" ht="11.25">
      <c r="B590" s="167"/>
      <c r="D590" s="159" t="s">
        <v>130</v>
      </c>
      <c r="E590" s="168" t="s">
        <v>1</v>
      </c>
      <c r="F590" s="169" t="s">
        <v>132</v>
      </c>
      <c r="H590" s="170">
        <v>3.03</v>
      </c>
      <c r="I590" s="171"/>
      <c r="L590" s="167"/>
      <c r="M590" s="172"/>
      <c r="N590" s="173"/>
      <c r="O590" s="173"/>
      <c r="P590" s="173"/>
      <c r="Q590" s="173"/>
      <c r="R590" s="173"/>
      <c r="S590" s="173"/>
      <c r="T590" s="174"/>
      <c r="AT590" s="168" t="s">
        <v>130</v>
      </c>
      <c r="AU590" s="168" t="s">
        <v>82</v>
      </c>
      <c r="AV590" s="14" t="s">
        <v>128</v>
      </c>
      <c r="AW590" s="14" t="s">
        <v>29</v>
      </c>
      <c r="AX590" s="14" t="s">
        <v>30</v>
      </c>
      <c r="AY590" s="168" t="s">
        <v>121</v>
      </c>
    </row>
    <row r="591" spans="1:65" s="2" customFormat="1" ht="16.5" customHeight="1">
      <c r="A591" s="33"/>
      <c r="B591" s="144"/>
      <c r="C591" s="145" t="s">
        <v>245</v>
      </c>
      <c r="D591" s="145" t="s">
        <v>124</v>
      </c>
      <c r="E591" s="146" t="s">
        <v>983</v>
      </c>
      <c r="F591" s="147" t="s">
        <v>984</v>
      </c>
      <c r="G591" s="148" t="s">
        <v>127</v>
      </c>
      <c r="H591" s="149">
        <v>3</v>
      </c>
      <c r="I591" s="150"/>
      <c r="J591" s="151">
        <f>ROUND(I591*H591,2)</f>
        <v>0</v>
      </c>
      <c r="K591" s="147" t="s">
        <v>135</v>
      </c>
      <c r="L591" s="34"/>
      <c r="M591" s="152" t="s">
        <v>1</v>
      </c>
      <c r="N591" s="153" t="s">
        <v>38</v>
      </c>
      <c r="O591" s="59"/>
      <c r="P591" s="154">
        <f>O591*H591</f>
        <v>0</v>
      </c>
      <c r="Q591" s="154">
        <v>5.0800000000000003E-3</v>
      </c>
      <c r="R591" s="154">
        <f>Q591*H591</f>
        <v>1.524E-2</v>
      </c>
      <c r="S591" s="154">
        <v>0</v>
      </c>
      <c r="T591" s="155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56" t="s">
        <v>128</v>
      </c>
      <c r="AT591" s="156" t="s">
        <v>124</v>
      </c>
      <c r="AU591" s="156" t="s">
        <v>82</v>
      </c>
      <c r="AY591" s="18" t="s">
        <v>121</v>
      </c>
      <c r="BE591" s="157">
        <f>IF(N591="základní",J591,0)</f>
        <v>0</v>
      </c>
      <c r="BF591" s="157">
        <f>IF(N591="snížená",J591,0)</f>
        <v>0</v>
      </c>
      <c r="BG591" s="157">
        <f>IF(N591="zákl. přenesená",J591,0)</f>
        <v>0</v>
      </c>
      <c r="BH591" s="157">
        <f>IF(N591="sníž. přenesená",J591,0)</f>
        <v>0</v>
      </c>
      <c r="BI591" s="157">
        <f>IF(N591="nulová",J591,0)</f>
        <v>0</v>
      </c>
      <c r="BJ591" s="18" t="s">
        <v>30</v>
      </c>
      <c r="BK591" s="157">
        <f>ROUND(I591*H591,2)</f>
        <v>0</v>
      </c>
      <c r="BL591" s="18" t="s">
        <v>128</v>
      </c>
      <c r="BM591" s="156" t="s">
        <v>985</v>
      </c>
    </row>
    <row r="592" spans="1:65" s="15" customFormat="1" ht="11.25">
      <c r="B592" s="190"/>
      <c r="D592" s="159" t="s">
        <v>130</v>
      </c>
      <c r="E592" s="191" t="s">
        <v>1</v>
      </c>
      <c r="F592" s="192" t="s">
        <v>706</v>
      </c>
      <c r="H592" s="191" t="s">
        <v>1</v>
      </c>
      <c r="I592" s="193"/>
      <c r="L592" s="190"/>
      <c r="M592" s="194"/>
      <c r="N592" s="195"/>
      <c r="O592" s="195"/>
      <c r="P592" s="195"/>
      <c r="Q592" s="195"/>
      <c r="R592" s="195"/>
      <c r="S592" s="195"/>
      <c r="T592" s="196"/>
      <c r="AT592" s="191" t="s">
        <v>130</v>
      </c>
      <c r="AU592" s="191" t="s">
        <v>82</v>
      </c>
      <c r="AV592" s="15" t="s">
        <v>30</v>
      </c>
      <c r="AW592" s="15" t="s">
        <v>29</v>
      </c>
      <c r="AX592" s="15" t="s">
        <v>73</v>
      </c>
      <c r="AY592" s="191" t="s">
        <v>121</v>
      </c>
    </row>
    <row r="593" spans="1:65" s="13" customFormat="1" ht="11.25">
      <c r="B593" s="158"/>
      <c r="D593" s="159" t="s">
        <v>130</v>
      </c>
      <c r="E593" s="160" t="s">
        <v>1</v>
      </c>
      <c r="F593" s="161" t="s">
        <v>82</v>
      </c>
      <c r="H593" s="162">
        <v>2</v>
      </c>
      <c r="I593" s="163"/>
      <c r="L593" s="158"/>
      <c r="M593" s="164"/>
      <c r="N593" s="165"/>
      <c r="O593" s="165"/>
      <c r="P593" s="165"/>
      <c r="Q593" s="165"/>
      <c r="R593" s="165"/>
      <c r="S593" s="165"/>
      <c r="T593" s="166"/>
      <c r="AT593" s="160" t="s">
        <v>130</v>
      </c>
      <c r="AU593" s="160" t="s">
        <v>82</v>
      </c>
      <c r="AV593" s="13" t="s">
        <v>82</v>
      </c>
      <c r="AW593" s="13" t="s">
        <v>29</v>
      </c>
      <c r="AX593" s="13" t="s">
        <v>73</v>
      </c>
      <c r="AY593" s="160" t="s">
        <v>121</v>
      </c>
    </row>
    <row r="594" spans="1:65" s="15" customFormat="1" ht="11.25">
      <c r="B594" s="190"/>
      <c r="D594" s="159" t="s">
        <v>130</v>
      </c>
      <c r="E594" s="191" t="s">
        <v>1</v>
      </c>
      <c r="F594" s="192" t="s">
        <v>710</v>
      </c>
      <c r="H594" s="191" t="s">
        <v>1</v>
      </c>
      <c r="I594" s="193"/>
      <c r="L594" s="190"/>
      <c r="M594" s="194"/>
      <c r="N594" s="195"/>
      <c r="O594" s="195"/>
      <c r="P594" s="195"/>
      <c r="Q594" s="195"/>
      <c r="R594" s="195"/>
      <c r="S594" s="195"/>
      <c r="T594" s="196"/>
      <c r="AT594" s="191" t="s">
        <v>130</v>
      </c>
      <c r="AU594" s="191" t="s">
        <v>82</v>
      </c>
      <c r="AV594" s="15" t="s">
        <v>30</v>
      </c>
      <c r="AW594" s="15" t="s">
        <v>29</v>
      </c>
      <c r="AX594" s="15" t="s">
        <v>73</v>
      </c>
      <c r="AY594" s="191" t="s">
        <v>121</v>
      </c>
    </row>
    <row r="595" spans="1:65" s="13" customFormat="1" ht="11.25">
      <c r="B595" s="158"/>
      <c r="D595" s="159" t="s">
        <v>130</v>
      </c>
      <c r="E595" s="160" t="s">
        <v>1</v>
      </c>
      <c r="F595" s="161" t="s">
        <v>30</v>
      </c>
      <c r="H595" s="162">
        <v>1</v>
      </c>
      <c r="I595" s="163"/>
      <c r="L595" s="158"/>
      <c r="M595" s="164"/>
      <c r="N595" s="165"/>
      <c r="O595" s="165"/>
      <c r="P595" s="165"/>
      <c r="Q595" s="165"/>
      <c r="R595" s="165"/>
      <c r="S595" s="165"/>
      <c r="T595" s="166"/>
      <c r="AT595" s="160" t="s">
        <v>130</v>
      </c>
      <c r="AU595" s="160" t="s">
        <v>82</v>
      </c>
      <c r="AV595" s="13" t="s">
        <v>82</v>
      </c>
      <c r="AW595" s="13" t="s">
        <v>29</v>
      </c>
      <c r="AX595" s="13" t="s">
        <v>73</v>
      </c>
      <c r="AY595" s="160" t="s">
        <v>121</v>
      </c>
    </row>
    <row r="596" spans="1:65" s="14" customFormat="1" ht="11.25">
      <c r="B596" s="167"/>
      <c r="D596" s="159" t="s">
        <v>130</v>
      </c>
      <c r="E596" s="168" t="s">
        <v>1</v>
      </c>
      <c r="F596" s="169" t="s">
        <v>132</v>
      </c>
      <c r="H596" s="170">
        <v>3</v>
      </c>
      <c r="I596" s="171"/>
      <c r="L596" s="167"/>
      <c r="M596" s="172"/>
      <c r="N596" s="173"/>
      <c r="O596" s="173"/>
      <c r="P596" s="173"/>
      <c r="Q596" s="173"/>
      <c r="R596" s="173"/>
      <c r="S596" s="173"/>
      <c r="T596" s="174"/>
      <c r="AT596" s="168" t="s">
        <v>130</v>
      </c>
      <c r="AU596" s="168" t="s">
        <v>82</v>
      </c>
      <c r="AV596" s="14" t="s">
        <v>128</v>
      </c>
      <c r="AW596" s="14" t="s">
        <v>29</v>
      </c>
      <c r="AX596" s="14" t="s">
        <v>30</v>
      </c>
      <c r="AY596" s="168" t="s">
        <v>121</v>
      </c>
    </row>
    <row r="597" spans="1:65" s="2" customFormat="1" ht="16.5" customHeight="1">
      <c r="A597" s="33"/>
      <c r="B597" s="144"/>
      <c r="C597" s="175" t="s">
        <v>986</v>
      </c>
      <c r="D597" s="175" t="s">
        <v>141</v>
      </c>
      <c r="E597" s="176" t="s">
        <v>987</v>
      </c>
      <c r="F597" s="177" t="s">
        <v>988</v>
      </c>
      <c r="G597" s="178" t="s">
        <v>127</v>
      </c>
      <c r="H597" s="179">
        <v>3.03</v>
      </c>
      <c r="I597" s="180"/>
      <c r="J597" s="181">
        <f>ROUND(I597*H597,2)</f>
        <v>0</v>
      </c>
      <c r="K597" s="177" t="s">
        <v>135</v>
      </c>
      <c r="L597" s="182"/>
      <c r="M597" s="183" t="s">
        <v>1</v>
      </c>
      <c r="N597" s="184" t="s">
        <v>38</v>
      </c>
      <c r="O597" s="59"/>
      <c r="P597" s="154">
        <f>O597*H597</f>
        <v>0</v>
      </c>
      <c r="Q597" s="154">
        <v>0.10199999999999999</v>
      </c>
      <c r="R597" s="154">
        <f>Q597*H597</f>
        <v>0.30905999999999995</v>
      </c>
      <c r="S597" s="154">
        <v>0</v>
      </c>
      <c r="T597" s="155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56" t="s">
        <v>122</v>
      </c>
      <c r="AT597" s="156" t="s">
        <v>141</v>
      </c>
      <c r="AU597" s="156" t="s">
        <v>82</v>
      </c>
      <c r="AY597" s="18" t="s">
        <v>121</v>
      </c>
      <c r="BE597" s="157">
        <f>IF(N597="základní",J597,0)</f>
        <v>0</v>
      </c>
      <c r="BF597" s="157">
        <f>IF(N597="snížená",J597,0)</f>
        <v>0</v>
      </c>
      <c r="BG597" s="157">
        <f>IF(N597="zákl. přenesená",J597,0)</f>
        <v>0</v>
      </c>
      <c r="BH597" s="157">
        <f>IF(N597="sníž. přenesená",J597,0)</f>
        <v>0</v>
      </c>
      <c r="BI597" s="157">
        <f>IF(N597="nulová",J597,0)</f>
        <v>0</v>
      </c>
      <c r="BJ597" s="18" t="s">
        <v>30</v>
      </c>
      <c r="BK597" s="157">
        <f>ROUND(I597*H597,2)</f>
        <v>0</v>
      </c>
      <c r="BL597" s="18" t="s">
        <v>128</v>
      </c>
      <c r="BM597" s="156" t="s">
        <v>989</v>
      </c>
    </row>
    <row r="598" spans="1:65" s="15" customFormat="1" ht="11.25">
      <c r="B598" s="190"/>
      <c r="D598" s="159" t="s">
        <v>130</v>
      </c>
      <c r="E598" s="191" t="s">
        <v>1</v>
      </c>
      <c r="F598" s="192" t="s">
        <v>706</v>
      </c>
      <c r="H598" s="191" t="s">
        <v>1</v>
      </c>
      <c r="I598" s="193"/>
      <c r="L598" s="190"/>
      <c r="M598" s="194"/>
      <c r="N598" s="195"/>
      <c r="O598" s="195"/>
      <c r="P598" s="195"/>
      <c r="Q598" s="195"/>
      <c r="R598" s="195"/>
      <c r="S598" s="195"/>
      <c r="T598" s="196"/>
      <c r="AT598" s="191" t="s">
        <v>130</v>
      </c>
      <c r="AU598" s="191" t="s">
        <v>82</v>
      </c>
      <c r="AV598" s="15" t="s">
        <v>30</v>
      </c>
      <c r="AW598" s="15" t="s">
        <v>29</v>
      </c>
      <c r="AX598" s="15" t="s">
        <v>73</v>
      </c>
      <c r="AY598" s="191" t="s">
        <v>121</v>
      </c>
    </row>
    <row r="599" spans="1:65" s="13" customFormat="1" ht="11.25">
      <c r="B599" s="158"/>
      <c r="D599" s="159" t="s">
        <v>130</v>
      </c>
      <c r="E599" s="160" t="s">
        <v>1</v>
      </c>
      <c r="F599" s="161" t="s">
        <v>145</v>
      </c>
      <c r="H599" s="162">
        <v>2.02</v>
      </c>
      <c r="I599" s="163"/>
      <c r="L599" s="158"/>
      <c r="M599" s="164"/>
      <c r="N599" s="165"/>
      <c r="O599" s="165"/>
      <c r="P599" s="165"/>
      <c r="Q599" s="165"/>
      <c r="R599" s="165"/>
      <c r="S599" s="165"/>
      <c r="T599" s="166"/>
      <c r="AT599" s="160" t="s">
        <v>130</v>
      </c>
      <c r="AU599" s="160" t="s">
        <v>82</v>
      </c>
      <c r="AV599" s="13" t="s">
        <v>82</v>
      </c>
      <c r="AW599" s="13" t="s">
        <v>29</v>
      </c>
      <c r="AX599" s="13" t="s">
        <v>73</v>
      </c>
      <c r="AY599" s="160" t="s">
        <v>121</v>
      </c>
    </row>
    <row r="600" spans="1:65" s="15" customFormat="1" ht="11.25">
      <c r="B600" s="190"/>
      <c r="D600" s="159" t="s">
        <v>130</v>
      </c>
      <c r="E600" s="191" t="s">
        <v>1</v>
      </c>
      <c r="F600" s="192" t="s">
        <v>710</v>
      </c>
      <c r="H600" s="191" t="s">
        <v>1</v>
      </c>
      <c r="I600" s="193"/>
      <c r="L600" s="190"/>
      <c r="M600" s="194"/>
      <c r="N600" s="195"/>
      <c r="O600" s="195"/>
      <c r="P600" s="195"/>
      <c r="Q600" s="195"/>
      <c r="R600" s="195"/>
      <c r="S600" s="195"/>
      <c r="T600" s="196"/>
      <c r="AT600" s="191" t="s">
        <v>130</v>
      </c>
      <c r="AU600" s="191" t="s">
        <v>82</v>
      </c>
      <c r="AV600" s="15" t="s">
        <v>30</v>
      </c>
      <c r="AW600" s="15" t="s">
        <v>29</v>
      </c>
      <c r="AX600" s="15" t="s">
        <v>73</v>
      </c>
      <c r="AY600" s="191" t="s">
        <v>121</v>
      </c>
    </row>
    <row r="601" spans="1:65" s="13" customFormat="1" ht="11.25">
      <c r="B601" s="158"/>
      <c r="D601" s="159" t="s">
        <v>130</v>
      </c>
      <c r="E601" s="160" t="s">
        <v>1</v>
      </c>
      <c r="F601" s="161" t="s">
        <v>175</v>
      </c>
      <c r="H601" s="162">
        <v>1.01</v>
      </c>
      <c r="I601" s="163"/>
      <c r="L601" s="158"/>
      <c r="M601" s="164"/>
      <c r="N601" s="165"/>
      <c r="O601" s="165"/>
      <c r="P601" s="165"/>
      <c r="Q601" s="165"/>
      <c r="R601" s="165"/>
      <c r="S601" s="165"/>
      <c r="T601" s="166"/>
      <c r="AT601" s="160" t="s">
        <v>130</v>
      </c>
      <c r="AU601" s="160" t="s">
        <v>82</v>
      </c>
      <c r="AV601" s="13" t="s">
        <v>82</v>
      </c>
      <c r="AW601" s="13" t="s">
        <v>29</v>
      </c>
      <c r="AX601" s="13" t="s">
        <v>73</v>
      </c>
      <c r="AY601" s="160" t="s">
        <v>121</v>
      </c>
    </row>
    <row r="602" spans="1:65" s="14" customFormat="1" ht="11.25">
      <c r="B602" s="167"/>
      <c r="D602" s="159" t="s">
        <v>130</v>
      </c>
      <c r="E602" s="168" t="s">
        <v>1</v>
      </c>
      <c r="F602" s="169" t="s">
        <v>132</v>
      </c>
      <c r="H602" s="170">
        <v>3.03</v>
      </c>
      <c r="I602" s="171"/>
      <c r="L602" s="167"/>
      <c r="M602" s="172"/>
      <c r="N602" s="173"/>
      <c r="O602" s="173"/>
      <c r="P602" s="173"/>
      <c r="Q602" s="173"/>
      <c r="R602" s="173"/>
      <c r="S602" s="173"/>
      <c r="T602" s="174"/>
      <c r="AT602" s="168" t="s">
        <v>130</v>
      </c>
      <c r="AU602" s="168" t="s">
        <v>82</v>
      </c>
      <c r="AV602" s="14" t="s">
        <v>128</v>
      </c>
      <c r="AW602" s="14" t="s">
        <v>29</v>
      </c>
      <c r="AX602" s="14" t="s">
        <v>30</v>
      </c>
      <c r="AY602" s="168" t="s">
        <v>121</v>
      </c>
    </row>
    <row r="603" spans="1:65" s="2" customFormat="1" ht="16.5" customHeight="1">
      <c r="A603" s="33"/>
      <c r="B603" s="144"/>
      <c r="C603" s="175" t="s">
        <v>990</v>
      </c>
      <c r="D603" s="175" t="s">
        <v>141</v>
      </c>
      <c r="E603" s="176" t="s">
        <v>991</v>
      </c>
      <c r="F603" s="177" t="s">
        <v>992</v>
      </c>
      <c r="G603" s="178" t="s">
        <v>127</v>
      </c>
      <c r="H603" s="179">
        <v>3.03</v>
      </c>
      <c r="I603" s="180"/>
      <c r="J603" s="181">
        <f>ROUND(I603*H603,2)</f>
        <v>0</v>
      </c>
      <c r="K603" s="177" t="s">
        <v>1</v>
      </c>
      <c r="L603" s="182"/>
      <c r="M603" s="183" t="s">
        <v>1</v>
      </c>
      <c r="N603" s="184" t="s">
        <v>38</v>
      </c>
      <c r="O603" s="59"/>
      <c r="P603" s="154">
        <f>O603*H603</f>
        <v>0</v>
      </c>
      <c r="Q603" s="154">
        <v>3.5000000000000001E-3</v>
      </c>
      <c r="R603" s="154">
        <f>Q603*H603</f>
        <v>1.0605E-2</v>
      </c>
      <c r="S603" s="154">
        <v>0</v>
      </c>
      <c r="T603" s="155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56" t="s">
        <v>122</v>
      </c>
      <c r="AT603" s="156" t="s">
        <v>141</v>
      </c>
      <c r="AU603" s="156" t="s">
        <v>82</v>
      </c>
      <c r="AY603" s="18" t="s">
        <v>121</v>
      </c>
      <c r="BE603" s="157">
        <f>IF(N603="základní",J603,0)</f>
        <v>0</v>
      </c>
      <c r="BF603" s="157">
        <f>IF(N603="snížená",J603,0)</f>
        <v>0</v>
      </c>
      <c r="BG603" s="157">
        <f>IF(N603="zákl. přenesená",J603,0)</f>
        <v>0</v>
      </c>
      <c r="BH603" s="157">
        <f>IF(N603="sníž. přenesená",J603,0)</f>
        <v>0</v>
      </c>
      <c r="BI603" s="157">
        <f>IF(N603="nulová",J603,0)</f>
        <v>0</v>
      </c>
      <c r="BJ603" s="18" t="s">
        <v>30</v>
      </c>
      <c r="BK603" s="157">
        <f>ROUND(I603*H603,2)</f>
        <v>0</v>
      </c>
      <c r="BL603" s="18" t="s">
        <v>128</v>
      </c>
      <c r="BM603" s="156" t="s">
        <v>993</v>
      </c>
    </row>
    <row r="604" spans="1:65" s="15" customFormat="1" ht="11.25">
      <c r="B604" s="190"/>
      <c r="D604" s="159" t="s">
        <v>130</v>
      </c>
      <c r="E604" s="191" t="s">
        <v>1</v>
      </c>
      <c r="F604" s="192" t="s">
        <v>706</v>
      </c>
      <c r="H604" s="191" t="s">
        <v>1</v>
      </c>
      <c r="I604" s="193"/>
      <c r="L604" s="190"/>
      <c r="M604" s="194"/>
      <c r="N604" s="195"/>
      <c r="O604" s="195"/>
      <c r="P604" s="195"/>
      <c r="Q604" s="195"/>
      <c r="R604" s="195"/>
      <c r="S604" s="195"/>
      <c r="T604" s="196"/>
      <c r="AT604" s="191" t="s">
        <v>130</v>
      </c>
      <c r="AU604" s="191" t="s">
        <v>82</v>
      </c>
      <c r="AV604" s="15" t="s">
        <v>30</v>
      </c>
      <c r="AW604" s="15" t="s">
        <v>29</v>
      </c>
      <c r="AX604" s="15" t="s">
        <v>73</v>
      </c>
      <c r="AY604" s="191" t="s">
        <v>121</v>
      </c>
    </row>
    <row r="605" spans="1:65" s="13" customFormat="1" ht="11.25">
      <c r="B605" s="158"/>
      <c r="D605" s="159" t="s">
        <v>130</v>
      </c>
      <c r="E605" s="160" t="s">
        <v>1</v>
      </c>
      <c r="F605" s="161" t="s">
        <v>145</v>
      </c>
      <c r="H605" s="162">
        <v>2.02</v>
      </c>
      <c r="I605" s="163"/>
      <c r="L605" s="158"/>
      <c r="M605" s="164"/>
      <c r="N605" s="165"/>
      <c r="O605" s="165"/>
      <c r="P605" s="165"/>
      <c r="Q605" s="165"/>
      <c r="R605" s="165"/>
      <c r="S605" s="165"/>
      <c r="T605" s="166"/>
      <c r="AT605" s="160" t="s">
        <v>130</v>
      </c>
      <c r="AU605" s="160" t="s">
        <v>82</v>
      </c>
      <c r="AV605" s="13" t="s">
        <v>82</v>
      </c>
      <c r="AW605" s="13" t="s">
        <v>29</v>
      </c>
      <c r="AX605" s="13" t="s">
        <v>73</v>
      </c>
      <c r="AY605" s="160" t="s">
        <v>121</v>
      </c>
    </row>
    <row r="606" spans="1:65" s="15" customFormat="1" ht="11.25">
      <c r="B606" s="190"/>
      <c r="D606" s="159" t="s">
        <v>130</v>
      </c>
      <c r="E606" s="191" t="s">
        <v>1</v>
      </c>
      <c r="F606" s="192" t="s">
        <v>710</v>
      </c>
      <c r="H606" s="191" t="s">
        <v>1</v>
      </c>
      <c r="I606" s="193"/>
      <c r="L606" s="190"/>
      <c r="M606" s="194"/>
      <c r="N606" s="195"/>
      <c r="O606" s="195"/>
      <c r="P606" s="195"/>
      <c r="Q606" s="195"/>
      <c r="R606" s="195"/>
      <c r="S606" s="195"/>
      <c r="T606" s="196"/>
      <c r="AT606" s="191" t="s">
        <v>130</v>
      </c>
      <c r="AU606" s="191" t="s">
        <v>82</v>
      </c>
      <c r="AV606" s="15" t="s">
        <v>30</v>
      </c>
      <c r="AW606" s="15" t="s">
        <v>29</v>
      </c>
      <c r="AX606" s="15" t="s">
        <v>73</v>
      </c>
      <c r="AY606" s="191" t="s">
        <v>121</v>
      </c>
    </row>
    <row r="607" spans="1:65" s="13" customFormat="1" ht="11.25">
      <c r="B607" s="158"/>
      <c r="D607" s="159" t="s">
        <v>130</v>
      </c>
      <c r="E607" s="160" t="s">
        <v>1</v>
      </c>
      <c r="F607" s="161" t="s">
        <v>175</v>
      </c>
      <c r="H607" s="162">
        <v>1.01</v>
      </c>
      <c r="I607" s="163"/>
      <c r="L607" s="158"/>
      <c r="M607" s="164"/>
      <c r="N607" s="165"/>
      <c r="O607" s="165"/>
      <c r="P607" s="165"/>
      <c r="Q607" s="165"/>
      <c r="R607" s="165"/>
      <c r="S607" s="165"/>
      <c r="T607" s="166"/>
      <c r="AT607" s="160" t="s">
        <v>130</v>
      </c>
      <c r="AU607" s="160" t="s">
        <v>82</v>
      </c>
      <c r="AV607" s="13" t="s">
        <v>82</v>
      </c>
      <c r="AW607" s="13" t="s">
        <v>29</v>
      </c>
      <c r="AX607" s="13" t="s">
        <v>73</v>
      </c>
      <c r="AY607" s="160" t="s">
        <v>121</v>
      </c>
    </row>
    <row r="608" spans="1:65" s="14" customFormat="1" ht="11.25">
      <c r="B608" s="167"/>
      <c r="D608" s="159" t="s">
        <v>130</v>
      </c>
      <c r="E608" s="168" t="s">
        <v>1</v>
      </c>
      <c r="F608" s="169" t="s">
        <v>132</v>
      </c>
      <c r="H608" s="170">
        <v>3.03</v>
      </c>
      <c r="I608" s="171"/>
      <c r="L608" s="167"/>
      <c r="M608" s="172"/>
      <c r="N608" s="173"/>
      <c r="O608" s="173"/>
      <c r="P608" s="173"/>
      <c r="Q608" s="173"/>
      <c r="R608" s="173"/>
      <c r="S608" s="173"/>
      <c r="T608" s="174"/>
      <c r="AT608" s="168" t="s">
        <v>130</v>
      </c>
      <c r="AU608" s="168" t="s">
        <v>82</v>
      </c>
      <c r="AV608" s="14" t="s">
        <v>128</v>
      </c>
      <c r="AW608" s="14" t="s">
        <v>29</v>
      </c>
      <c r="AX608" s="14" t="s">
        <v>30</v>
      </c>
      <c r="AY608" s="168" t="s">
        <v>121</v>
      </c>
    </row>
    <row r="609" spans="1:65" s="2" customFormat="1" ht="16.5" customHeight="1">
      <c r="A609" s="33"/>
      <c r="B609" s="144"/>
      <c r="C609" s="145" t="s">
        <v>994</v>
      </c>
      <c r="D609" s="145" t="s">
        <v>124</v>
      </c>
      <c r="E609" s="146" t="s">
        <v>574</v>
      </c>
      <c r="F609" s="147" t="s">
        <v>575</v>
      </c>
      <c r="G609" s="148" t="s">
        <v>127</v>
      </c>
      <c r="H609" s="149">
        <v>7</v>
      </c>
      <c r="I609" s="150"/>
      <c r="J609" s="151">
        <f>ROUND(I609*H609,2)</f>
        <v>0</v>
      </c>
      <c r="K609" s="147" t="s">
        <v>135</v>
      </c>
      <c r="L609" s="34"/>
      <c r="M609" s="152" t="s">
        <v>1</v>
      </c>
      <c r="N609" s="153" t="s">
        <v>38</v>
      </c>
      <c r="O609" s="59"/>
      <c r="P609" s="154">
        <f>O609*H609</f>
        <v>0</v>
      </c>
      <c r="Q609" s="154">
        <v>1.3600000000000001E-3</v>
      </c>
      <c r="R609" s="154">
        <f>Q609*H609</f>
        <v>9.5200000000000007E-3</v>
      </c>
      <c r="S609" s="154">
        <v>0</v>
      </c>
      <c r="T609" s="155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56" t="s">
        <v>128</v>
      </c>
      <c r="AT609" s="156" t="s">
        <v>124</v>
      </c>
      <c r="AU609" s="156" t="s">
        <v>82</v>
      </c>
      <c r="AY609" s="18" t="s">
        <v>121</v>
      </c>
      <c r="BE609" s="157">
        <f>IF(N609="základní",J609,0)</f>
        <v>0</v>
      </c>
      <c r="BF609" s="157">
        <f>IF(N609="snížená",J609,0)</f>
        <v>0</v>
      </c>
      <c r="BG609" s="157">
        <f>IF(N609="zákl. přenesená",J609,0)</f>
        <v>0</v>
      </c>
      <c r="BH609" s="157">
        <f>IF(N609="sníž. přenesená",J609,0)</f>
        <v>0</v>
      </c>
      <c r="BI609" s="157">
        <f>IF(N609="nulová",J609,0)</f>
        <v>0</v>
      </c>
      <c r="BJ609" s="18" t="s">
        <v>30</v>
      </c>
      <c r="BK609" s="157">
        <f>ROUND(I609*H609,2)</f>
        <v>0</v>
      </c>
      <c r="BL609" s="18" t="s">
        <v>128</v>
      </c>
      <c r="BM609" s="156" t="s">
        <v>995</v>
      </c>
    </row>
    <row r="610" spans="1:65" s="15" customFormat="1" ht="11.25">
      <c r="B610" s="190"/>
      <c r="D610" s="159" t="s">
        <v>130</v>
      </c>
      <c r="E610" s="191" t="s">
        <v>1</v>
      </c>
      <c r="F610" s="192" t="s">
        <v>706</v>
      </c>
      <c r="H610" s="191" t="s">
        <v>1</v>
      </c>
      <c r="I610" s="193"/>
      <c r="L610" s="190"/>
      <c r="M610" s="194"/>
      <c r="N610" s="195"/>
      <c r="O610" s="195"/>
      <c r="P610" s="195"/>
      <c r="Q610" s="195"/>
      <c r="R610" s="195"/>
      <c r="S610" s="195"/>
      <c r="T610" s="196"/>
      <c r="AT610" s="191" t="s">
        <v>130</v>
      </c>
      <c r="AU610" s="191" t="s">
        <v>82</v>
      </c>
      <c r="AV610" s="15" t="s">
        <v>30</v>
      </c>
      <c r="AW610" s="15" t="s">
        <v>29</v>
      </c>
      <c r="AX610" s="15" t="s">
        <v>73</v>
      </c>
      <c r="AY610" s="191" t="s">
        <v>121</v>
      </c>
    </row>
    <row r="611" spans="1:65" s="13" customFormat="1" ht="11.25">
      <c r="B611" s="158"/>
      <c r="D611" s="159" t="s">
        <v>130</v>
      </c>
      <c r="E611" s="160" t="s">
        <v>1</v>
      </c>
      <c r="F611" s="161" t="s">
        <v>128</v>
      </c>
      <c r="H611" s="162">
        <v>4</v>
      </c>
      <c r="I611" s="163"/>
      <c r="L611" s="158"/>
      <c r="M611" s="164"/>
      <c r="N611" s="165"/>
      <c r="O611" s="165"/>
      <c r="P611" s="165"/>
      <c r="Q611" s="165"/>
      <c r="R611" s="165"/>
      <c r="S611" s="165"/>
      <c r="T611" s="166"/>
      <c r="AT611" s="160" t="s">
        <v>130</v>
      </c>
      <c r="AU611" s="160" t="s">
        <v>82</v>
      </c>
      <c r="AV611" s="13" t="s">
        <v>82</v>
      </c>
      <c r="AW611" s="13" t="s">
        <v>29</v>
      </c>
      <c r="AX611" s="13" t="s">
        <v>73</v>
      </c>
      <c r="AY611" s="160" t="s">
        <v>121</v>
      </c>
    </row>
    <row r="612" spans="1:65" s="15" customFormat="1" ht="11.25">
      <c r="B612" s="190"/>
      <c r="D612" s="159" t="s">
        <v>130</v>
      </c>
      <c r="E612" s="191" t="s">
        <v>1</v>
      </c>
      <c r="F612" s="192" t="s">
        <v>710</v>
      </c>
      <c r="H612" s="191" t="s">
        <v>1</v>
      </c>
      <c r="I612" s="193"/>
      <c r="L612" s="190"/>
      <c r="M612" s="194"/>
      <c r="N612" s="195"/>
      <c r="O612" s="195"/>
      <c r="P612" s="195"/>
      <c r="Q612" s="195"/>
      <c r="R612" s="195"/>
      <c r="S612" s="195"/>
      <c r="T612" s="196"/>
      <c r="AT612" s="191" t="s">
        <v>130</v>
      </c>
      <c r="AU612" s="191" t="s">
        <v>82</v>
      </c>
      <c r="AV612" s="15" t="s">
        <v>30</v>
      </c>
      <c r="AW612" s="15" t="s">
        <v>29</v>
      </c>
      <c r="AX612" s="15" t="s">
        <v>73</v>
      </c>
      <c r="AY612" s="191" t="s">
        <v>121</v>
      </c>
    </row>
    <row r="613" spans="1:65" s="13" customFormat="1" ht="11.25">
      <c r="B613" s="158"/>
      <c r="D613" s="159" t="s">
        <v>130</v>
      </c>
      <c r="E613" s="160" t="s">
        <v>1</v>
      </c>
      <c r="F613" s="161" t="s">
        <v>137</v>
      </c>
      <c r="H613" s="162">
        <v>3</v>
      </c>
      <c r="I613" s="163"/>
      <c r="L613" s="158"/>
      <c r="M613" s="164"/>
      <c r="N613" s="165"/>
      <c r="O613" s="165"/>
      <c r="P613" s="165"/>
      <c r="Q613" s="165"/>
      <c r="R613" s="165"/>
      <c r="S613" s="165"/>
      <c r="T613" s="166"/>
      <c r="AT613" s="160" t="s">
        <v>130</v>
      </c>
      <c r="AU613" s="160" t="s">
        <v>82</v>
      </c>
      <c r="AV613" s="13" t="s">
        <v>82</v>
      </c>
      <c r="AW613" s="13" t="s">
        <v>29</v>
      </c>
      <c r="AX613" s="13" t="s">
        <v>73</v>
      </c>
      <c r="AY613" s="160" t="s">
        <v>121</v>
      </c>
    </row>
    <row r="614" spans="1:65" s="14" customFormat="1" ht="11.25">
      <c r="B614" s="167"/>
      <c r="D614" s="159" t="s">
        <v>130</v>
      </c>
      <c r="E614" s="168" t="s">
        <v>1</v>
      </c>
      <c r="F614" s="169" t="s">
        <v>132</v>
      </c>
      <c r="H614" s="170">
        <v>7</v>
      </c>
      <c r="I614" s="171"/>
      <c r="L614" s="167"/>
      <c r="M614" s="172"/>
      <c r="N614" s="173"/>
      <c r="O614" s="173"/>
      <c r="P614" s="173"/>
      <c r="Q614" s="173"/>
      <c r="R614" s="173"/>
      <c r="S614" s="173"/>
      <c r="T614" s="174"/>
      <c r="AT614" s="168" t="s">
        <v>130</v>
      </c>
      <c r="AU614" s="168" t="s">
        <v>82</v>
      </c>
      <c r="AV614" s="14" t="s">
        <v>128</v>
      </c>
      <c r="AW614" s="14" t="s">
        <v>29</v>
      </c>
      <c r="AX614" s="14" t="s">
        <v>30</v>
      </c>
      <c r="AY614" s="168" t="s">
        <v>121</v>
      </c>
    </row>
    <row r="615" spans="1:65" s="2" customFormat="1" ht="16.5" customHeight="1">
      <c r="A615" s="33"/>
      <c r="B615" s="144"/>
      <c r="C615" s="175" t="s">
        <v>996</v>
      </c>
      <c r="D615" s="175" t="s">
        <v>141</v>
      </c>
      <c r="E615" s="176" t="s">
        <v>578</v>
      </c>
      <c r="F615" s="177" t="s">
        <v>579</v>
      </c>
      <c r="G615" s="178" t="s">
        <v>127</v>
      </c>
      <c r="H615" s="179">
        <v>7.07</v>
      </c>
      <c r="I615" s="180"/>
      <c r="J615" s="181">
        <f>ROUND(I615*H615,2)</f>
        <v>0</v>
      </c>
      <c r="K615" s="177" t="s">
        <v>1</v>
      </c>
      <c r="L615" s="182"/>
      <c r="M615" s="183" t="s">
        <v>1</v>
      </c>
      <c r="N615" s="184" t="s">
        <v>38</v>
      </c>
      <c r="O615" s="59"/>
      <c r="P615" s="154">
        <f>O615*H615</f>
        <v>0</v>
      </c>
      <c r="Q615" s="154">
        <v>0</v>
      </c>
      <c r="R615" s="154">
        <f>Q615*H615</f>
        <v>0</v>
      </c>
      <c r="S615" s="154">
        <v>0</v>
      </c>
      <c r="T615" s="155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156" t="s">
        <v>122</v>
      </c>
      <c r="AT615" s="156" t="s">
        <v>141</v>
      </c>
      <c r="AU615" s="156" t="s">
        <v>82</v>
      </c>
      <c r="AY615" s="18" t="s">
        <v>121</v>
      </c>
      <c r="BE615" s="157">
        <f>IF(N615="základní",J615,0)</f>
        <v>0</v>
      </c>
      <c r="BF615" s="157">
        <f>IF(N615="snížená",J615,0)</f>
        <v>0</v>
      </c>
      <c r="BG615" s="157">
        <f>IF(N615="zákl. přenesená",J615,0)</f>
        <v>0</v>
      </c>
      <c r="BH615" s="157">
        <f>IF(N615="sníž. přenesená",J615,0)</f>
        <v>0</v>
      </c>
      <c r="BI615" s="157">
        <f>IF(N615="nulová",J615,0)</f>
        <v>0</v>
      </c>
      <c r="BJ615" s="18" t="s">
        <v>30</v>
      </c>
      <c r="BK615" s="157">
        <f>ROUND(I615*H615,2)</f>
        <v>0</v>
      </c>
      <c r="BL615" s="18" t="s">
        <v>128</v>
      </c>
      <c r="BM615" s="156" t="s">
        <v>997</v>
      </c>
    </row>
    <row r="616" spans="1:65" s="15" customFormat="1" ht="11.25">
      <c r="B616" s="190"/>
      <c r="D616" s="159" t="s">
        <v>130</v>
      </c>
      <c r="E616" s="191" t="s">
        <v>1</v>
      </c>
      <c r="F616" s="192" t="s">
        <v>706</v>
      </c>
      <c r="H616" s="191" t="s">
        <v>1</v>
      </c>
      <c r="I616" s="193"/>
      <c r="L616" s="190"/>
      <c r="M616" s="194"/>
      <c r="N616" s="195"/>
      <c r="O616" s="195"/>
      <c r="P616" s="195"/>
      <c r="Q616" s="195"/>
      <c r="R616" s="195"/>
      <c r="S616" s="195"/>
      <c r="T616" s="196"/>
      <c r="AT616" s="191" t="s">
        <v>130</v>
      </c>
      <c r="AU616" s="191" t="s">
        <v>82</v>
      </c>
      <c r="AV616" s="15" t="s">
        <v>30</v>
      </c>
      <c r="AW616" s="15" t="s">
        <v>29</v>
      </c>
      <c r="AX616" s="15" t="s">
        <v>73</v>
      </c>
      <c r="AY616" s="191" t="s">
        <v>121</v>
      </c>
    </row>
    <row r="617" spans="1:65" s="13" customFormat="1" ht="11.25">
      <c r="B617" s="158"/>
      <c r="D617" s="159" t="s">
        <v>130</v>
      </c>
      <c r="E617" s="160" t="s">
        <v>1</v>
      </c>
      <c r="F617" s="161" t="s">
        <v>895</v>
      </c>
      <c r="H617" s="162">
        <v>4.04</v>
      </c>
      <c r="I617" s="163"/>
      <c r="L617" s="158"/>
      <c r="M617" s="164"/>
      <c r="N617" s="165"/>
      <c r="O617" s="165"/>
      <c r="P617" s="165"/>
      <c r="Q617" s="165"/>
      <c r="R617" s="165"/>
      <c r="S617" s="165"/>
      <c r="T617" s="166"/>
      <c r="AT617" s="160" t="s">
        <v>130</v>
      </c>
      <c r="AU617" s="160" t="s">
        <v>82</v>
      </c>
      <c r="AV617" s="13" t="s">
        <v>82</v>
      </c>
      <c r="AW617" s="13" t="s">
        <v>29</v>
      </c>
      <c r="AX617" s="13" t="s">
        <v>73</v>
      </c>
      <c r="AY617" s="160" t="s">
        <v>121</v>
      </c>
    </row>
    <row r="618" spans="1:65" s="15" customFormat="1" ht="11.25">
      <c r="B618" s="190"/>
      <c r="D618" s="159" t="s">
        <v>130</v>
      </c>
      <c r="E618" s="191" t="s">
        <v>1</v>
      </c>
      <c r="F618" s="192" t="s">
        <v>710</v>
      </c>
      <c r="H618" s="191" t="s">
        <v>1</v>
      </c>
      <c r="I618" s="193"/>
      <c r="L618" s="190"/>
      <c r="M618" s="194"/>
      <c r="N618" s="195"/>
      <c r="O618" s="195"/>
      <c r="P618" s="195"/>
      <c r="Q618" s="195"/>
      <c r="R618" s="195"/>
      <c r="S618" s="195"/>
      <c r="T618" s="196"/>
      <c r="AT618" s="191" t="s">
        <v>130</v>
      </c>
      <c r="AU618" s="191" t="s">
        <v>82</v>
      </c>
      <c r="AV618" s="15" t="s">
        <v>30</v>
      </c>
      <c r="AW618" s="15" t="s">
        <v>29</v>
      </c>
      <c r="AX618" s="15" t="s">
        <v>73</v>
      </c>
      <c r="AY618" s="191" t="s">
        <v>121</v>
      </c>
    </row>
    <row r="619" spans="1:65" s="13" customFormat="1" ht="11.25">
      <c r="B619" s="158"/>
      <c r="D619" s="159" t="s">
        <v>130</v>
      </c>
      <c r="E619" s="160" t="s">
        <v>1</v>
      </c>
      <c r="F619" s="161" t="s">
        <v>526</v>
      </c>
      <c r="H619" s="162">
        <v>3.03</v>
      </c>
      <c r="I619" s="163"/>
      <c r="L619" s="158"/>
      <c r="M619" s="164"/>
      <c r="N619" s="165"/>
      <c r="O619" s="165"/>
      <c r="P619" s="165"/>
      <c r="Q619" s="165"/>
      <c r="R619" s="165"/>
      <c r="S619" s="165"/>
      <c r="T619" s="166"/>
      <c r="AT619" s="160" t="s">
        <v>130</v>
      </c>
      <c r="AU619" s="160" t="s">
        <v>82</v>
      </c>
      <c r="AV619" s="13" t="s">
        <v>82</v>
      </c>
      <c r="AW619" s="13" t="s">
        <v>29</v>
      </c>
      <c r="AX619" s="13" t="s">
        <v>73</v>
      </c>
      <c r="AY619" s="160" t="s">
        <v>121</v>
      </c>
    </row>
    <row r="620" spans="1:65" s="14" customFormat="1" ht="11.25">
      <c r="B620" s="167"/>
      <c r="D620" s="159" t="s">
        <v>130</v>
      </c>
      <c r="E620" s="168" t="s">
        <v>1</v>
      </c>
      <c r="F620" s="169" t="s">
        <v>132</v>
      </c>
      <c r="H620" s="170">
        <v>7.07</v>
      </c>
      <c r="I620" s="171"/>
      <c r="L620" s="167"/>
      <c r="M620" s="172"/>
      <c r="N620" s="173"/>
      <c r="O620" s="173"/>
      <c r="P620" s="173"/>
      <c r="Q620" s="173"/>
      <c r="R620" s="173"/>
      <c r="S620" s="173"/>
      <c r="T620" s="174"/>
      <c r="AT620" s="168" t="s">
        <v>130</v>
      </c>
      <c r="AU620" s="168" t="s">
        <v>82</v>
      </c>
      <c r="AV620" s="14" t="s">
        <v>128</v>
      </c>
      <c r="AW620" s="14" t="s">
        <v>29</v>
      </c>
      <c r="AX620" s="14" t="s">
        <v>30</v>
      </c>
      <c r="AY620" s="168" t="s">
        <v>121</v>
      </c>
    </row>
    <row r="621" spans="1:65" s="2" customFormat="1" ht="16.5" customHeight="1">
      <c r="A621" s="33"/>
      <c r="B621" s="144"/>
      <c r="C621" s="175" t="s">
        <v>998</v>
      </c>
      <c r="D621" s="175" t="s">
        <v>141</v>
      </c>
      <c r="E621" s="176" t="s">
        <v>582</v>
      </c>
      <c r="F621" s="177" t="s">
        <v>583</v>
      </c>
      <c r="G621" s="178" t="s">
        <v>127</v>
      </c>
      <c r="H621" s="179">
        <v>7.07</v>
      </c>
      <c r="I621" s="180"/>
      <c r="J621" s="181">
        <f>ROUND(I621*H621,2)</f>
        <v>0</v>
      </c>
      <c r="K621" s="177" t="s">
        <v>135</v>
      </c>
      <c r="L621" s="182"/>
      <c r="M621" s="183" t="s">
        <v>1</v>
      </c>
      <c r="N621" s="184" t="s">
        <v>38</v>
      </c>
      <c r="O621" s="59"/>
      <c r="P621" s="154">
        <f>O621*H621</f>
        <v>0</v>
      </c>
      <c r="Q621" s="154">
        <v>4.2999999999999997E-2</v>
      </c>
      <c r="R621" s="154">
        <f>Q621*H621</f>
        <v>0.30401</v>
      </c>
      <c r="S621" s="154">
        <v>0</v>
      </c>
      <c r="T621" s="155">
        <f>S621*H621</f>
        <v>0</v>
      </c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R621" s="156" t="s">
        <v>122</v>
      </c>
      <c r="AT621" s="156" t="s">
        <v>141</v>
      </c>
      <c r="AU621" s="156" t="s">
        <v>82</v>
      </c>
      <c r="AY621" s="18" t="s">
        <v>121</v>
      </c>
      <c r="BE621" s="157">
        <f>IF(N621="základní",J621,0)</f>
        <v>0</v>
      </c>
      <c r="BF621" s="157">
        <f>IF(N621="snížená",J621,0)</f>
        <v>0</v>
      </c>
      <c r="BG621" s="157">
        <f>IF(N621="zákl. přenesená",J621,0)</f>
        <v>0</v>
      </c>
      <c r="BH621" s="157">
        <f>IF(N621="sníž. přenesená",J621,0)</f>
        <v>0</v>
      </c>
      <c r="BI621" s="157">
        <f>IF(N621="nulová",J621,0)</f>
        <v>0</v>
      </c>
      <c r="BJ621" s="18" t="s">
        <v>30</v>
      </c>
      <c r="BK621" s="157">
        <f>ROUND(I621*H621,2)</f>
        <v>0</v>
      </c>
      <c r="BL621" s="18" t="s">
        <v>128</v>
      </c>
      <c r="BM621" s="156" t="s">
        <v>999</v>
      </c>
    </row>
    <row r="622" spans="1:65" s="15" customFormat="1" ht="11.25">
      <c r="B622" s="190"/>
      <c r="D622" s="159" t="s">
        <v>130</v>
      </c>
      <c r="E622" s="191" t="s">
        <v>1</v>
      </c>
      <c r="F622" s="192" t="s">
        <v>706</v>
      </c>
      <c r="H622" s="191" t="s">
        <v>1</v>
      </c>
      <c r="I622" s="193"/>
      <c r="L622" s="190"/>
      <c r="M622" s="194"/>
      <c r="N622" s="195"/>
      <c r="O622" s="195"/>
      <c r="P622" s="195"/>
      <c r="Q622" s="195"/>
      <c r="R622" s="195"/>
      <c r="S622" s="195"/>
      <c r="T622" s="196"/>
      <c r="AT622" s="191" t="s">
        <v>130</v>
      </c>
      <c r="AU622" s="191" t="s">
        <v>82</v>
      </c>
      <c r="AV622" s="15" t="s">
        <v>30</v>
      </c>
      <c r="AW622" s="15" t="s">
        <v>29</v>
      </c>
      <c r="AX622" s="15" t="s">
        <v>73</v>
      </c>
      <c r="AY622" s="191" t="s">
        <v>121</v>
      </c>
    </row>
    <row r="623" spans="1:65" s="13" customFormat="1" ht="11.25">
      <c r="B623" s="158"/>
      <c r="D623" s="159" t="s">
        <v>130</v>
      </c>
      <c r="E623" s="160" t="s">
        <v>1</v>
      </c>
      <c r="F623" s="161" t="s">
        <v>895</v>
      </c>
      <c r="H623" s="162">
        <v>4.04</v>
      </c>
      <c r="I623" s="163"/>
      <c r="L623" s="158"/>
      <c r="M623" s="164"/>
      <c r="N623" s="165"/>
      <c r="O623" s="165"/>
      <c r="P623" s="165"/>
      <c r="Q623" s="165"/>
      <c r="R623" s="165"/>
      <c r="S623" s="165"/>
      <c r="T623" s="166"/>
      <c r="AT623" s="160" t="s">
        <v>130</v>
      </c>
      <c r="AU623" s="160" t="s">
        <v>82</v>
      </c>
      <c r="AV623" s="13" t="s">
        <v>82</v>
      </c>
      <c r="AW623" s="13" t="s">
        <v>29</v>
      </c>
      <c r="AX623" s="13" t="s">
        <v>73</v>
      </c>
      <c r="AY623" s="160" t="s">
        <v>121</v>
      </c>
    </row>
    <row r="624" spans="1:65" s="15" customFormat="1" ht="11.25">
      <c r="B624" s="190"/>
      <c r="D624" s="159" t="s">
        <v>130</v>
      </c>
      <c r="E624" s="191" t="s">
        <v>1</v>
      </c>
      <c r="F624" s="192" t="s">
        <v>710</v>
      </c>
      <c r="H624" s="191" t="s">
        <v>1</v>
      </c>
      <c r="I624" s="193"/>
      <c r="L624" s="190"/>
      <c r="M624" s="194"/>
      <c r="N624" s="195"/>
      <c r="O624" s="195"/>
      <c r="P624" s="195"/>
      <c r="Q624" s="195"/>
      <c r="R624" s="195"/>
      <c r="S624" s="195"/>
      <c r="T624" s="196"/>
      <c r="AT624" s="191" t="s">
        <v>130</v>
      </c>
      <c r="AU624" s="191" t="s">
        <v>82</v>
      </c>
      <c r="AV624" s="15" t="s">
        <v>30</v>
      </c>
      <c r="AW624" s="15" t="s">
        <v>29</v>
      </c>
      <c r="AX624" s="15" t="s">
        <v>73</v>
      </c>
      <c r="AY624" s="191" t="s">
        <v>121</v>
      </c>
    </row>
    <row r="625" spans="1:65" s="13" customFormat="1" ht="11.25">
      <c r="B625" s="158"/>
      <c r="D625" s="159" t="s">
        <v>130</v>
      </c>
      <c r="E625" s="160" t="s">
        <v>1</v>
      </c>
      <c r="F625" s="161" t="s">
        <v>526</v>
      </c>
      <c r="H625" s="162">
        <v>3.03</v>
      </c>
      <c r="I625" s="163"/>
      <c r="L625" s="158"/>
      <c r="M625" s="164"/>
      <c r="N625" s="165"/>
      <c r="O625" s="165"/>
      <c r="P625" s="165"/>
      <c r="Q625" s="165"/>
      <c r="R625" s="165"/>
      <c r="S625" s="165"/>
      <c r="T625" s="166"/>
      <c r="AT625" s="160" t="s">
        <v>130</v>
      </c>
      <c r="AU625" s="160" t="s">
        <v>82</v>
      </c>
      <c r="AV625" s="13" t="s">
        <v>82</v>
      </c>
      <c r="AW625" s="13" t="s">
        <v>29</v>
      </c>
      <c r="AX625" s="13" t="s">
        <v>73</v>
      </c>
      <c r="AY625" s="160" t="s">
        <v>121</v>
      </c>
    </row>
    <row r="626" spans="1:65" s="14" customFormat="1" ht="11.25">
      <c r="B626" s="167"/>
      <c r="D626" s="159" t="s">
        <v>130</v>
      </c>
      <c r="E626" s="168" t="s">
        <v>1</v>
      </c>
      <c r="F626" s="169" t="s">
        <v>132</v>
      </c>
      <c r="H626" s="170">
        <v>7.07</v>
      </c>
      <c r="I626" s="171"/>
      <c r="L626" s="167"/>
      <c r="M626" s="172"/>
      <c r="N626" s="173"/>
      <c r="O626" s="173"/>
      <c r="P626" s="173"/>
      <c r="Q626" s="173"/>
      <c r="R626" s="173"/>
      <c r="S626" s="173"/>
      <c r="T626" s="174"/>
      <c r="AT626" s="168" t="s">
        <v>130</v>
      </c>
      <c r="AU626" s="168" t="s">
        <v>82</v>
      </c>
      <c r="AV626" s="14" t="s">
        <v>128</v>
      </c>
      <c r="AW626" s="14" t="s">
        <v>29</v>
      </c>
      <c r="AX626" s="14" t="s">
        <v>30</v>
      </c>
      <c r="AY626" s="168" t="s">
        <v>121</v>
      </c>
    </row>
    <row r="627" spans="1:65" s="2" customFormat="1" ht="16.5" customHeight="1">
      <c r="A627" s="33"/>
      <c r="B627" s="144"/>
      <c r="C627" s="175" t="s">
        <v>1000</v>
      </c>
      <c r="D627" s="175" t="s">
        <v>141</v>
      </c>
      <c r="E627" s="176" t="s">
        <v>193</v>
      </c>
      <c r="F627" s="177" t="s">
        <v>194</v>
      </c>
      <c r="G627" s="178" t="s">
        <v>195</v>
      </c>
      <c r="H627" s="179">
        <v>1</v>
      </c>
      <c r="I627" s="180"/>
      <c r="J627" s="181">
        <f>ROUND(I627*H627,2)</f>
        <v>0</v>
      </c>
      <c r="K627" s="177" t="s">
        <v>1</v>
      </c>
      <c r="L627" s="182"/>
      <c r="M627" s="183" t="s">
        <v>1</v>
      </c>
      <c r="N627" s="184" t="s">
        <v>38</v>
      </c>
      <c r="O627" s="59"/>
      <c r="P627" s="154">
        <f>O627*H627</f>
        <v>0</v>
      </c>
      <c r="Q627" s="154">
        <v>0</v>
      </c>
      <c r="R627" s="154">
        <f>Q627*H627</f>
        <v>0</v>
      </c>
      <c r="S627" s="154">
        <v>0</v>
      </c>
      <c r="T627" s="155">
        <f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56" t="s">
        <v>122</v>
      </c>
      <c r="AT627" s="156" t="s">
        <v>141</v>
      </c>
      <c r="AU627" s="156" t="s">
        <v>82</v>
      </c>
      <c r="AY627" s="18" t="s">
        <v>121</v>
      </c>
      <c r="BE627" s="157">
        <f>IF(N627="základní",J627,0)</f>
        <v>0</v>
      </c>
      <c r="BF627" s="157">
        <f>IF(N627="snížená",J627,0)</f>
        <v>0</v>
      </c>
      <c r="BG627" s="157">
        <f>IF(N627="zákl. přenesená",J627,0)</f>
        <v>0</v>
      </c>
      <c r="BH627" s="157">
        <f>IF(N627="sníž. přenesená",J627,0)</f>
        <v>0</v>
      </c>
      <c r="BI627" s="157">
        <f>IF(N627="nulová",J627,0)</f>
        <v>0</v>
      </c>
      <c r="BJ627" s="18" t="s">
        <v>30</v>
      </c>
      <c r="BK627" s="157">
        <f>ROUND(I627*H627,2)</f>
        <v>0</v>
      </c>
      <c r="BL627" s="18" t="s">
        <v>128</v>
      </c>
      <c r="BM627" s="156" t="s">
        <v>1001</v>
      </c>
    </row>
    <row r="628" spans="1:65" s="13" customFormat="1" ht="11.25">
      <c r="B628" s="158"/>
      <c r="D628" s="159" t="s">
        <v>130</v>
      </c>
      <c r="E628" s="160" t="s">
        <v>1</v>
      </c>
      <c r="F628" s="161" t="s">
        <v>30</v>
      </c>
      <c r="H628" s="162">
        <v>1</v>
      </c>
      <c r="I628" s="163"/>
      <c r="L628" s="158"/>
      <c r="M628" s="164"/>
      <c r="N628" s="165"/>
      <c r="O628" s="165"/>
      <c r="P628" s="165"/>
      <c r="Q628" s="165"/>
      <c r="R628" s="165"/>
      <c r="S628" s="165"/>
      <c r="T628" s="166"/>
      <c r="AT628" s="160" t="s">
        <v>130</v>
      </c>
      <c r="AU628" s="160" t="s">
        <v>82</v>
      </c>
      <c r="AV628" s="13" t="s">
        <v>82</v>
      </c>
      <c r="AW628" s="13" t="s">
        <v>29</v>
      </c>
      <c r="AX628" s="13" t="s">
        <v>30</v>
      </c>
      <c r="AY628" s="160" t="s">
        <v>121</v>
      </c>
    </row>
    <row r="629" spans="1:65" s="2" customFormat="1" ht="16.5" customHeight="1">
      <c r="A629" s="33"/>
      <c r="B629" s="144"/>
      <c r="C629" s="145" t="s">
        <v>1002</v>
      </c>
      <c r="D629" s="145" t="s">
        <v>124</v>
      </c>
      <c r="E629" s="146" t="s">
        <v>598</v>
      </c>
      <c r="F629" s="147" t="s">
        <v>599</v>
      </c>
      <c r="G629" s="148" t="s">
        <v>127</v>
      </c>
      <c r="H629" s="149">
        <v>9</v>
      </c>
      <c r="I629" s="150"/>
      <c r="J629" s="151">
        <f>ROUND(I629*H629,2)</f>
        <v>0</v>
      </c>
      <c r="K629" s="147" t="s">
        <v>135</v>
      </c>
      <c r="L629" s="34"/>
      <c r="M629" s="152" t="s">
        <v>1</v>
      </c>
      <c r="N629" s="153" t="s">
        <v>38</v>
      </c>
      <c r="O629" s="59"/>
      <c r="P629" s="154">
        <f>O629*H629</f>
        <v>0</v>
      </c>
      <c r="Q629" s="154">
        <v>0.04</v>
      </c>
      <c r="R629" s="154">
        <f>Q629*H629</f>
        <v>0.36</v>
      </c>
      <c r="S629" s="154">
        <v>0</v>
      </c>
      <c r="T629" s="155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56" t="s">
        <v>128</v>
      </c>
      <c r="AT629" s="156" t="s">
        <v>124</v>
      </c>
      <c r="AU629" s="156" t="s">
        <v>82</v>
      </c>
      <c r="AY629" s="18" t="s">
        <v>121</v>
      </c>
      <c r="BE629" s="157">
        <f>IF(N629="základní",J629,0)</f>
        <v>0</v>
      </c>
      <c r="BF629" s="157">
        <f>IF(N629="snížená",J629,0)</f>
        <v>0</v>
      </c>
      <c r="BG629" s="157">
        <f>IF(N629="zákl. přenesená",J629,0)</f>
        <v>0</v>
      </c>
      <c r="BH629" s="157">
        <f>IF(N629="sníž. přenesená",J629,0)</f>
        <v>0</v>
      </c>
      <c r="BI629" s="157">
        <f>IF(N629="nulová",J629,0)</f>
        <v>0</v>
      </c>
      <c r="BJ629" s="18" t="s">
        <v>30</v>
      </c>
      <c r="BK629" s="157">
        <f>ROUND(I629*H629,2)</f>
        <v>0</v>
      </c>
      <c r="BL629" s="18" t="s">
        <v>128</v>
      </c>
      <c r="BM629" s="156" t="s">
        <v>1003</v>
      </c>
    </row>
    <row r="630" spans="1:65" s="15" customFormat="1" ht="11.25">
      <c r="B630" s="190"/>
      <c r="D630" s="159" t="s">
        <v>130</v>
      </c>
      <c r="E630" s="191" t="s">
        <v>1</v>
      </c>
      <c r="F630" s="192" t="s">
        <v>706</v>
      </c>
      <c r="H630" s="191" t="s">
        <v>1</v>
      </c>
      <c r="I630" s="193"/>
      <c r="L630" s="190"/>
      <c r="M630" s="194"/>
      <c r="N630" s="195"/>
      <c r="O630" s="195"/>
      <c r="P630" s="195"/>
      <c r="Q630" s="195"/>
      <c r="R630" s="195"/>
      <c r="S630" s="195"/>
      <c r="T630" s="196"/>
      <c r="AT630" s="191" t="s">
        <v>130</v>
      </c>
      <c r="AU630" s="191" t="s">
        <v>82</v>
      </c>
      <c r="AV630" s="15" t="s">
        <v>30</v>
      </c>
      <c r="AW630" s="15" t="s">
        <v>29</v>
      </c>
      <c r="AX630" s="15" t="s">
        <v>73</v>
      </c>
      <c r="AY630" s="191" t="s">
        <v>121</v>
      </c>
    </row>
    <row r="631" spans="1:65" s="13" customFormat="1" ht="11.25">
      <c r="B631" s="158"/>
      <c r="D631" s="159" t="s">
        <v>130</v>
      </c>
      <c r="E631" s="160" t="s">
        <v>1</v>
      </c>
      <c r="F631" s="161" t="s">
        <v>1004</v>
      </c>
      <c r="H631" s="162">
        <v>6</v>
      </c>
      <c r="I631" s="163"/>
      <c r="L631" s="158"/>
      <c r="M631" s="164"/>
      <c r="N631" s="165"/>
      <c r="O631" s="165"/>
      <c r="P631" s="165"/>
      <c r="Q631" s="165"/>
      <c r="R631" s="165"/>
      <c r="S631" s="165"/>
      <c r="T631" s="166"/>
      <c r="AT631" s="160" t="s">
        <v>130</v>
      </c>
      <c r="AU631" s="160" t="s">
        <v>82</v>
      </c>
      <c r="AV631" s="13" t="s">
        <v>82</v>
      </c>
      <c r="AW631" s="13" t="s">
        <v>29</v>
      </c>
      <c r="AX631" s="13" t="s">
        <v>73</v>
      </c>
      <c r="AY631" s="160" t="s">
        <v>121</v>
      </c>
    </row>
    <row r="632" spans="1:65" s="15" customFormat="1" ht="11.25">
      <c r="B632" s="190"/>
      <c r="D632" s="159" t="s">
        <v>130</v>
      </c>
      <c r="E632" s="191" t="s">
        <v>1</v>
      </c>
      <c r="F632" s="192" t="s">
        <v>710</v>
      </c>
      <c r="H632" s="191" t="s">
        <v>1</v>
      </c>
      <c r="I632" s="193"/>
      <c r="L632" s="190"/>
      <c r="M632" s="194"/>
      <c r="N632" s="195"/>
      <c r="O632" s="195"/>
      <c r="P632" s="195"/>
      <c r="Q632" s="195"/>
      <c r="R632" s="195"/>
      <c r="S632" s="195"/>
      <c r="T632" s="196"/>
      <c r="AT632" s="191" t="s">
        <v>130</v>
      </c>
      <c r="AU632" s="191" t="s">
        <v>82</v>
      </c>
      <c r="AV632" s="15" t="s">
        <v>30</v>
      </c>
      <c r="AW632" s="15" t="s">
        <v>29</v>
      </c>
      <c r="AX632" s="15" t="s">
        <v>73</v>
      </c>
      <c r="AY632" s="191" t="s">
        <v>121</v>
      </c>
    </row>
    <row r="633" spans="1:65" s="13" customFormat="1" ht="11.25">
      <c r="B633" s="158"/>
      <c r="D633" s="159" t="s">
        <v>130</v>
      </c>
      <c r="E633" s="160" t="s">
        <v>1</v>
      </c>
      <c r="F633" s="161" t="s">
        <v>897</v>
      </c>
      <c r="H633" s="162">
        <v>3</v>
      </c>
      <c r="I633" s="163"/>
      <c r="L633" s="158"/>
      <c r="M633" s="164"/>
      <c r="N633" s="165"/>
      <c r="O633" s="165"/>
      <c r="P633" s="165"/>
      <c r="Q633" s="165"/>
      <c r="R633" s="165"/>
      <c r="S633" s="165"/>
      <c r="T633" s="166"/>
      <c r="AT633" s="160" t="s">
        <v>130</v>
      </c>
      <c r="AU633" s="160" t="s">
        <v>82</v>
      </c>
      <c r="AV633" s="13" t="s">
        <v>82</v>
      </c>
      <c r="AW633" s="13" t="s">
        <v>29</v>
      </c>
      <c r="AX633" s="13" t="s">
        <v>73</v>
      </c>
      <c r="AY633" s="160" t="s">
        <v>121</v>
      </c>
    </row>
    <row r="634" spans="1:65" s="14" customFormat="1" ht="11.25">
      <c r="B634" s="167"/>
      <c r="D634" s="159" t="s">
        <v>130</v>
      </c>
      <c r="E634" s="168" t="s">
        <v>1</v>
      </c>
      <c r="F634" s="169" t="s">
        <v>132</v>
      </c>
      <c r="H634" s="170">
        <v>9</v>
      </c>
      <c r="I634" s="171"/>
      <c r="L634" s="167"/>
      <c r="M634" s="172"/>
      <c r="N634" s="173"/>
      <c r="O634" s="173"/>
      <c r="P634" s="173"/>
      <c r="Q634" s="173"/>
      <c r="R634" s="173"/>
      <c r="S634" s="173"/>
      <c r="T634" s="174"/>
      <c r="AT634" s="168" t="s">
        <v>130</v>
      </c>
      <c r="AU634" s="168" t="s">
        <v>82</v>
      </c>
      <c r="AV634" s="14" t="s">
        <v>128</v>
      </c>
      <c r="AW634" s="14" t="s">
        <v>29</v>
      </c>
      <c r="AX634" s="14" t="s">
        <v>30</v>
      </c>
      <c r="AY634" s="168" t="s">
        <v>121</v>
      </c>
    </row>
    <row r="635" spans="1:65" s="2" customFormat="1" ht="16.5" customHeight="1">
      <c r="A635" s="33"/>
      <c r="B635" s="144"/>
      <c r="C635" s="175" t="s">
        <v>1005</v>
      </c>
      <c r="D635" s="175" t="s">
        <v>141</v>
      </c>
      <c r="E635" s="176" t="s">
        <v>602</v>
      </c>
      <c r="F635" s="177" t="s">
        <v>603</v>
      </c>
      <c r="G635" s="178" t="s">
        <v>127</v>
      </c>
      <c r="H635" s="179">
        <v>9</v>
      </c>
      <c r="I635" s="180"/>
      <c r="J635" s="181">
        <f>ROUND(I635*H635,2)</f>
        <v>0</v>
      </c>
      <c r="K635" s="177" t="s">
        <v>135</v>
      </c>
      <c r="L635" s="182"/>
      <c r="M635" s="183" t="s">
        <v>1</v>
      </c>
      <c r="N635" s="184" t="s">
        <v>38</v>
      </c>
      <c r="O635" s="59"/>
      <c r="P635" s="154">
        <f>O635*H635</f>
        <v>0</v>
      </c>
      <c r="Q635" s="154">
        <v>1.3299999999999999E-2</v>
      </c>
      <c r="R635" s="154">
        <f>Q635*H635</f>
        <v>0.1197</v>
      </c>
      <c r="S635" s="154">
        <v>0</v>
      </c>
      <c r="T635" s="155">
        <f>S635*H635</f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156" t="s">
        <v>122</v>
      </c>
      <c r="AT635" s="156" t="s">
        <v>141</v>
      </c>
      <c r="AU635" s="156" t="s">
        <v>82</v>
      </c>
      <c r="AY635" s="18" t="s">
        <v>121</v>
      </c>
      <c r="BE635" s="157">
        <f>IF(N635="základní",J635,0)</f>
        <v>0</v>
      </c>
      <c r="BF635" s="157">
        <f>IF(N635="snížená",J635,0)</f>
        <v>0</v>
      </c>
      <c r="BG635" s="157">
        <f>IF(N635="zákl. přenesená",J635,0)</f>
        <v>0</v>
      </c>
      <c r="BH635" s="157">
        <f>IF(N635="sníž. přenesená",J635,0)</f>
        <v>0</v>
      </c>
      <c r="BI635" s="157">
        <f>IF(N635="nulová",J635,0)</f>
        <v>0</v>
      </c>
      <c r="BJ635" s="18" t="s">
        <v>30</v>
      </c>
      <c r="BK635" s="157">
        <f>ROUND(I635*H635,2)</f>
        <v>0</v>
      </c>
      <c r="BL635" s="18" t="s">
        <v>128</v>
      </c>
      <c r="BM635" s="156" t="s">
        <v>1006</v>
      </c>
    </row>
    <row r="636" spans="1:65" s="13" customFormat="1" ht="11.25">
      <c r="B636" s="158"/>
      <c r="D636" s="159" t="s">
        <v>130</v>
      </c>
      <c r="E636" s="160" t="s">
        <v>1</v>
      </c>
      <c r="F636" s="161" t="s">
        <v>161</v>
      </c>
      <c r="H636" s="162">
        <v>9</v>
      </c>
      <c r="I636" s="163"/>
      <c r="L636" s="158"/>
      <c r="M636" s="164"/>
      <c r="N636" s="165"/>
      <c r="O636" s="165"/>
      <c r="P636" s="165"/>
      <c r="Q636" s="165"/>
      <c r="R636" s="165"/>
      <c r="S636" s="165"/>
      <c r="T636" s="166"/>
      <c r="AT636" s="160" t="s">
        <v>130</v>
      </c>
      <c r="AU636" s="160" t="s">
        <v>82</v>
      </c>
      <c r="AV636" s="13" t="s">
        <v>82</v>
      </c>
      <c r="AW636" s="13" t="s">
        <v>29</v>
      </c>
      <c r="AX636" s="13" t="s">
        <v>30</v>
      </c>
      <c r="AY636" s="160" t="s">
        <v>121</v>
      </c>
    </row>
    <row r="637" spans="1:65" s="2" customFormat="1" ht="16.5" customHeight="1">
      <c r="A637" s="33"/>
      <c r="B637" s="144"/>
      <c r="C637" s="175" t="s">
        <v>1007</v>
      </c>
      <c r="D637" s="175" t="s">
        <v>141</v>
      </c>
      <c r="E637" s="176" t="s">
        <v>606</v>
      </c>
      <c r="F637" s="177" t="s">
        <v>607</v>
      </c>
      <c r="G637" s="178" t="s">
        <v>608</v>
      </c>
      <c r="H637" s="179">
        <v>9</v>
      </c>
      <c r="I637" s="180"/>
      <c r="J637" s="181">
        <f>ROUND(I637*H637,2)</f>
        <v>0</v>
      </c>
      <c r="K637" s="177" t="s">
        <v>1</v>
      </c>
      <c r="L637" s="182"/>
      <c r="M637" s="183" t="s">
        <v>1</v>
      </c>
      <c r="N637" s="184" t="s">
        <v>38</v>
      </c>
      <c r="O637" s="59"/>
      <c r="P637" s="154">
        <f>O637*H637</f>
        <v>0</v>
      </c>
      <c r="Q637" s="154">
        <v>0</v>
      </c>
      <c r="R637" s="154">
        <f>Q637*H637</f>
        <v>0</v>
      </c>
      <c r="S637" s="154">
        <v>0</v>
      </c>
      <c r="T637" s="155">
        <f>S637*H637</f>
        <v>0</v>
      </c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R637" s="156" t="s">
        <v>122</v>
      </c>
      <c r="AT637" s="156" t="s">
        <v>141</v>
      </c>
      <c r="AU637" s="156" t="s">
        <v>82</v>
      </c>
      <c r="AY637" s="18" t="s">
        <v>121</v>
      </c>
      <c r="BE637" s="157">
        <f>IF(N637="základní",J637,0)</f>
        <v>0</v>
      </c>
      <c r="BF637" s="157">
        <f>IF(N637="snížená",J637,0)</f>
        <v>0</v>
      </c>
      <c r="BG637" s="157">
        <f>IF(N637="zákl. přenesená",J637,0)</f>
        <v>0</v>
      </c>
      <c r="BH637" s="157">
        <f>IF(N637="sníž. přenesená",J637,0)</f>
        <v>0</v>
      </c>
      <c r="BI637" s="157">
        <f>IF(N637="nulová",J637,0)</f>
        <v>0</v>
      </c>
      <c r="BJ637" s="18" t="s">
        <v>30</v>
      </c>
      <c r="BK637" s="157">
        <f>ROUND(I637*H637,2)</f>
        <v>0</v>
      </c>
      <c r="BL637" s="18" t="s">
        <v>128</v>
      </c>
      <c r="BM637" s="156" t="s">
        <v>1008</v>
      </c>
    </row>
    <row r="638" spans="1:65" s="13" customFormat="1" ht="11.25">
      <c r="B638" s="158"/>
      <c r="D638" s="159" t="s">
        <v>130</v>
      </c>
      <c r="E638" s="160" t="s">
        <v>1</v>
      </c>
      <c r="F638" s="161" t="s">
        <v>161</v>
      </c>
      <c r="H638" s="162">
        <v>9</v>
      </c>
      <c r="I638" s="163"/>
      <c r="L638" s="158"/>
      <c r="M638" s="164"/>
      <c r="N638" s="165"/>
      <c r="O638" s="165"/>
      <c r="P638" s="165"/>
      <c r="Q638" s="165"/>
      <c r="R638" s="165"/>
      <c r="S638" s="165"/>
      <c r="T638" s="166"/>
      <c r="AT638" s="160" t="s">
        <v>130</v>
      </c>
      <c r="AU638" s="160" t="s">
        <v>82</v>
      </c>
      <c r="AV638" s="13" t="s">
        <v>82</v>
      </c>
      <c r="AW638" s="13" t="s">
        <v>29</v>
      </c>
      <c r="AX638" s="13" t="s">
        <v>30</v>
      </c>
      <c r="AY638" s="160" t="s">
        <v>121</v>
      </c>
    </row>
    <row r="639" spans="1:65" s="2" customFormat="1" ht="16.5" customHeight="1">
      <c r="A639" s="33"/>
      <c r="B639" s="144"/>
      <c r="C639" s="145" t="s">
        <v>1009</v>
      </c>
      <c r="D639" s="145" t="s">
        <v>124</v>
      </c>
      <c r="E639" s="146" t="s">
        <v>611</v>
      </c>
      <c r="F639" s="147" t="s">
        <v>612</v>
      </c>
      <c r="G639" s="148" t="s">
        <v>127</v>
      </c>
      <c r="H639" s="149">
        <v>7</v>
      </c>
      <c r="I639" s="150"/>
      <c r="J639" s="151">
        <f>ROUND(I639*H639,2)</f>
        <v>0</v>
      </c>
      <c r="K639" s="147" t="s">
        <v>135</v>
      </c>
      <c r="L639" s="34"/>
      <c r="M639" s="152" t="s">
        <v>1</v>
      </c>
      <c r="N639" s="153" t="s">
        <v>38</v>
      </c>
      <c r="O639" s="59"/>
      <c r="P639" s="154">
        <f>O639*H639</f>
        <v>0</v>
      </c>
      <c r="Q639" s="154">
        <v>0.05</v>
      </c>
      <c r="R639" s="154">
        <f>Q639*H639</f>
        <v>0.35000000000000003</v>
      </c>
      <c r="S639" s="154">
        <v>0</v>
      </c>
      <c r="T639" s="155">
        <f>S639*H639</f>
        <v>0</v>
      </c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R639" s="156" t="s">
        <v>128</v>
      </c>
      <c r="AT639" s="156" t="s">
        <v>124</v>
      </c>
      <c r="AU639" s="156" t="s">
        <v>82</v>
      </c>
      <c r="AY639" s="18" t="s">
        <v>121</v>
      </c>
      <c r="BE639" s="157">
        <f>IF(N639="základní",J639,0)</f>
        <v>0</v>
      </c>
      <c r="BF639" s="157">
        <f>IF(N639="snížená",J639,0)</f>
        <v>0</v>
      </c>
      <c r="BG639" s="157">
        <f>IF(N639="zákl. přenesená",J639,0)</f>
        <v>0</v>
      </c>
      <c r="BH639" s="157">
        <f>IF(N639="sníž. přenesená",J639,0)</f>
        <v>0</v>
      </c>
      <c r="BI639" s="157">
        <f>IF(N639="nulová",J639,0)</f>
        <v>0</v>
      </c>
      <c r="BJ639" s="18" t="s">
        <v>30</v>
      </c>
      <c r="BK639" s="157">
        <f>ROUND(I639*H639,2)</f>
        <v>0</v>
      </c>
      <c r="BL639" s="18" t="s">
        <v>128</v>
      </c>
      <c r="BM639" s="156" t="s">
        <v>1010</v>
      </c>
    </row>
    <row r="640" spans="1:65" s="15" customFormat="1" ht="11.25">
      <c r="B640" s="190"/>
      <c r="D640" s="159" t="s">
        <v>130</v>
      </c>
      <c r="E640" s="191" t="s">
        <v>1</v>
      </c>
      <c r="F640" s="192" t="s">
        <v>706</v>
      </c>
      <c r="H640" s="191" t="s">
        <v>1</v>
      </c>
      <c r="I640" s="193"/>
      <c r="L640" s="190"/>
      <c r="M640" s="194"/>
      <c r="N640" s="195"/>
      <c r="O640" s="195"/>
      <c r="P640" s="195"/>
      <c r="Q640" s="195"/>
      <c r="R640" s="195"/>
      <c r="S640" s="195"/>
      <c r="T640" s="196"/>
      <c r="AT640" s="191" t="s">
        <v>130</v>
      </c>
      <c r="AU640" s="191" t="s">
        <v>82</v>
      </c>
      <c r="AV640" s="15" t="s">
        <v>30</v>
      </c>
      <c r="AW640" s="15" t="s">
        <v>29</v>
      </c>
      <c r="AX640" s="15" t="s">
        <v>73</v>
      </c>
      <c r="AY640" s="191" t="s">
        <v>121</v>
      </c>
    </row>
    <row r="641" spans="1:65" s="13" customFormat="1" ht="11.25">
      <c r="B641" s="158"/>
      <c r="D641" s="159" t="s">
        <v>130</v>
      </c>
      <c r="E641" s="160" t="s">
        <v>1</v>
      </c>
      <c r="F641" s="161" t="s">
        <v>128</v>
      </c>
      <c r="H641" s="162">
        <v>4</v>
      </c>
      <c r="I641" s="163"/>
      <c r="L641" s="158"/>
      <c r="M641" s="164"/>
      <c r="N641" s="165"/>
      <c r="O641" s="165"/>
      <c r="P641" s="165"/>
      <c r="Q641" s="165"/>
      <c r="R641" s="165"/>
      <c r="S641" s="165"/>
      <c r="T641" s="166"/>
      <c r="AT641" s="160" t="s">
        <v>130</v>
      </c>
      <c r="AU641" s="160" t="s">
        <v>82</v>
      </c>
      <c r="AV641" s="13" t="s">
        <v>82</v>
      </c>
      <c r="AW641" s="13" t="s">
        <v>29</v>
      </c>
      <c r="AX641" s="13" t="s">
        <v>73</v>
      </c>
      <c r="AY641" s="160" t="s">
        <v>121</v>
      </c>
    </row>
    <row r="642" spans="1:65" s="15" customFormat="1" ht="11.25">
      <c r="B642" s="190"/>
      <c r="D642" s="159" t="s">
        <v>130</v>
      </c>
      <c r="E642" s="191" t="s">
        <v>1</v>
      </c>
      <c r="F642" s="192" t="s">
        <v>710</v>
      </c>
      <c r="H642" s="191" t="s">
        <v>1</v>
      </c>
      <c r="I642" s="193"/>
      <c r="L642" s="190"/>
      <c r="M642" s="194"/>
      <c r="N642" s="195"/>
      <c r="O642" s="195"/>
      <c r="P642" s="195"/>
      <c r="Q642" s="195"/>
      <c r="R642" s="195"/>
      <c r="S642" s="195"/>
      <c r="T642" s="196"/>
      <c r="AT642" s="191" t="s">
        <v>130</v>
      </c>
      <c r="AU642" s="191" t="s">
        <v>82</v>
      </c>
      <c r="AV642" s="15" t="s">
        <v>30</v>
      </c>
      <c r="AW642" s="15" t="s">
        <v>29</v>
      </c>
      <c r="AX642" s="15" t="s">
        <v>73</v>
      </c>
      <c r="AY642" s="191" t="s">
        <v>121</v>
      </c>
    </row>
    <row r="643" spans="1:65" s="13" customFormat="1" ht="11.25">
      <c r="B643" s="158"/>
      <c r="D643" s="159" t="s">
        <v>130</v>
      </c>
      <c r="E643" s="160" t="s">
        <v>1</v>
      </c>
      <c r="F643" s="161" t="s">
        <v>137</v>
      </c>
      <c r="H643" s="162">
        <v>3</v>
      </c>
      <c r="I643" s="163"/>
      <c r="L643" s="158"/>
      <c r="M643" s="164"/>
      <c r="N643" s="165"/>
      <c r="O643" s="165"/>
      <c r="P643" s="165"/>
      <c r="Q643" s="165"/>
      <c r="R643" s="165"/>
      <c r="S643" s="165"/>
      <c r="T643" s="166"/>
      <c r="AT643" s="160" t="s">
        <v>130</v>
      </c>
      <c r="AU643" s="160" t="s">
        <v>82</v>
      </c>
      <c r="AV643" s="13" t="s">
        <v>82</v>
      </c>
      <c r="AW643" s="13" t="s">
        <v>29</v>
      </c>
      <c r="AX643" s="13" t="s">
        <v>73</v>
      </c>
      <c r="AY643" s="160" t="s">
        <v>121</v>
      </c>
    </row>
    <row r="644" spans="1:65" s="14" customFormat="1" ht="11.25">
      <c r="B644" s="167"/>
      <c r="D644" s="159" t="s">
        <v>130</v>
      </c>
      <c r="E644" s="168" t="s">
        <v>1</v>
      </c>
      <c r="F644" s="169" t="s">
        <v>132</v>
      </c>
      <c r="H644" s="170">
        <v>7</v>
      </c>
      <c r="I644" s="171"/>
      <c r="L644" s="167"/>
      <c r="M644" s="172"/>
      <c r="N644" s="173"/>
      <c r="O644" s="173"/>
      <c r="P644" s="173"/>
      <c r="Q644" s="173"/>
      <c r="R644" s="173"/>
      <c r="S644" s="173"/>
      <c r="T644" s="174"/>
      <c r="AT644" s="168" t="s">
        <v>130</v>
      </c>
      <c r="AU644" s="168" t="s">
        <v>82</v>
      </c>
      <c r="AV644" s="14" t="s">
        <v>128</v>
      </c>
      <c r="AW644" s="14" t="s">
        <v>29</v>
      </c>
      <c r="AX644" s="14" t="s">
        <v>30</v>
      </c>
      <c r="AY644" s="168" t="s">
        <v>121</v>
      </c>
    </row>
    <row r="645" spans="1:65" s="2" customFormat="1" ht="16.5" customHeight="1">
      <c r="A645" s="33"/>
      <c r="B645" s="144"/>
      <c r="C645" s="175" t="s">
        <v>1011</v>
      </c>
      <c r="D645" s="175" t="s">
        <v>141</v>
      </c>
      <c r="E645" s="176" t="s">
        <v>615</v>
      </c>
      <c r="F645" s="177" t="s">
        <v>616</v>
      </c>
      <c r="G645" s="178" t="s">
        <v>127</v>
      </c>
      <c r="H645" s="179">
        <v>7</v>
      </c>
      <c r="I645" s="180"/>
      <c r="J645" s="181">
        <f>ROUND(I645*H645,2)</f>
        <v>0</v>
      </c>
      <c r="K645" s="177" t="s">
        <v>135</v>
      </c>
      <c r="L645" s="182"/>
      <c r="M645" s="183" t="s">
        <v>1</v>
      </c>
      <c r="N645" s="184" t="s">
        <v>38</v>
      </c>
      <c r="O645" s="59"/>
      <c r="P645" s="154">
        <f>O645*H645</f>
        <v>0</v>
      </c>
      <c r="Q645" s="154">
        <v>2.9499999999999998E-2</v>
      </c>
      <c r="R645" s="154">
        <f>Q645*H645</f>
        <v>0.20649999999999999</v>
      </c>
      <c r="S645" s="154">
        <v>0</v>
      </c>
      <c r="T645" s="155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56" t="s">
        <v>122</v>
      </c>
      <c r="AT645" s="156" t="s">
        <v>141</v>
      </c>
      <c r="AU645" s="156" t="s">
        <v>82</v>
      </c>
      <c r="AY645" s="18" t="s">
        <v>121</v>
      </c>
      <c r="BE645" s="157">
        <f>IF(N645="základní",J645,0)</f>
        <v>0</v>
      </c>
      <c r="BF645" s="157">
        <f>IF(N645="snížená",J645,0)</f>
        <v>0</v>
      </c>
      <c r="BG645" s="157">
        <f>IF(N645="zákl. přenesená",J645,0)</f>
        <v>0</v>
      </c>
      <c r="BH645" s="157">
        <f>IF(N645="sníž. přenesená",J645,0)</f>
        <v>0</v>
      </c>
      <c r="BI645" s="157">
        <f>IF(N645="nulová",J645,0)</f>
        <v>0</v>
      </c>
      <c r="BJ645" s="18" t="s">
        <v>30</v>
      </c>
      <c r="BK645" s="157">
        <f>ROUND(I645*H645,2)</f>
        <v>0</v>
      </c>
      <c r="BL645" s="18" t="s">
        <v>128</v>
      </c>
      <c r="BM645" s="156" t="s">
        <v>1012</v>
      </c>
    </row>
    <row r="646" spans="1:65" s="13" customFormat="1" ht="11.25">
      <c r="B646" s="158"/>
      <c r="D646" s="159" t="s">
        <v>130</v>
      </c>
      <c r="E646" s="160" t="s">
        <v>1</v>
      </c>
      <c r="F646" s="161" t="s">
        <v>154</v>
      </c>
      <c r="H646" s="162">
        <v>7</v>
      </c>
      <c r="I646" s="163"/>
      <c r="L646" s="158"/>
      <c r="M646" s="164"/>
      <c r="N646" s="165"/>
      <c r="O646" s="165"/>
      <c r="P646" s="165"/>
      <c r="Q646" s="165"/>
      <c r="R646" s="165"/>
      <c r="S646" s="165"/>
      <c r="T646" s="166"/>
      <c r="AT646" s="160" t="s">
        <v>130</v>
      </c>
      <c r="AU646" s="160" t="s">
        <v>82</v>
      </c>
      <c r="AV646" s="13" t="s">
        <v>82</v>
      </c>
      <c r="AW646" s="13" t="s">
        <v>29</v>
      </c>
      <c r="AX646" s="13" t="s">
        <v>30</v>
      </c>
      <c r="AY646" s="160" t="s">
        <v>121</v>
      </c>
    </row>
    <row r="647" spans="1:65" s="2" customFormat="1" ht="16.5" customHeight="1">
      <c r="A647" s="33"/>
      <c r="B647" s="144"/>
      <c r="C647" s="175" t="s">
        <v>1013</v>
      </c>
      <c r="D647" s="175" t="s">
        <v>141</v>
      </c>
      <c r="E647" s="176" t="s">
        <v>619</v>
      </c>
      <c r="F647" s="177" t="s">
        <v>607</v>
      </c>
      <c r="G647" s="178" t="s">
        <v>608</v>
      </c>
      <c r="H647" s="179">
        <v>7</v>
      </c>
      <c r="I647" s="180"/>
      <c r="J647" s="181">
        <f>ROUND(I647*H647,2)</f>
        <v>0</v>
      </c>
      <c r="K647" s="177" t="s">
        <v>1</v>
      </c>
      <c r="L647" s="182"/>
      <c r="M647" s="183" t="s">
        <v>1</v>
      </c>
      <c r="N647" s="184" t="s">
        <v>38</v>
      </c>
      <c r="O647" s="59"/>
      <c r="P647" s="154">
        <f>O647*H647</f>
        <v>0</v>
      </c>
      <c r="Q647" s="154">
        <v>0</v>
      </c>
      <c r="R647" s="154">
        <f>Q647*H647</f>
        <v>0</v>
      </c>
      <c r="S647" s="154">
        <v>0</v>
      </c>
      <c r="T647" s="155">
        <f>S647*H647</f>
        <v>0</v>
      </c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R647" s="156" t="s">
        <v>122</v>
      </c>
      <c r="AT647" s="156" t="s">
        <v>141</v>
      </c>
      <c r="AU647" s="156" t="s">
        <v>82</v>
      </c>
      <c r="AY647" s="18" t="s">
        <v>121</v>
      </c>
      <c r="BE647" s="157">
        <f>IF(N647="základní",J647,0)</f>
        <v>0</v>
      </c>
      <c r="BF647" s="157">
        <f>IF(N647="snížená",J647,0)</f>
        <v>0</v>
      </c>
      <c r="BG647" s="157">
        <f>IF(N647="zákl. přenesená",J647,0)</f>
        <v>0</v>
      </c>
      <c r="BH647" s="157">
        <f>IF(N647="sníž. přenesená",J647,0)</f>
        <v>0</v>
      </c>
      <c r="BI647" s="157">
        <f>IF(N647="nulová",J647,0)</f>
        <v>0</v>
      </c>
      <c r="BJ647" s="18" t="s">
        <v>30</v>
      </c>
      <c r="BK647" s="157">
        <f>ROUND(I647*H647,2)</f>
        <v>0</v>
      </c>
      <c r="BL647" s="18" t="s">
        <v>128</v>
      </c>
      <c r="BM647" s="156" t="s">
        <v>1014</v>
      </c>
    </row>
    <row r="648" spans="1:65" s="13" customFormat="1" ht="11.25">
      <c r="B648" s="158"/>
      <c r="D648" s="159" t="s">
        <v>130</v>
      </c>
      <c r="E648" s="160" t="s">
        <v>1</v>
      </c>
      <c r="F648" s="161" t="s">
        <v>154</v>
      </c>
      <c r="H648" s="162">
        <v>7</v>
      </c>
      <c r="I648" s="163"/>
      <c r="L648" s="158"/>
      <c r="M648" s="164"/>
      <c r="N648" s="165"/>
      <c r="O648" s="165"/>
      <c r="P648" s="165"/>
      <c r="Q648" s="165"/>
      <c r="R648" s="165"/>
      <c r="S648" s="165"/>
      <c r="T648" s="166"/>
      <c r="AT648" s="160" t="s">
        <v>130</v>
      </c>
      <c r="AU648" s="160" t="s">
        <v>82</v>
      </c>
      <c r="AV648" s="13" t="s">
        <v>82</v>
      </c>
      <c r="AW648" s="13" t="s">
        <v>29</v>
      </c>
      <c r="AX648" s="13" t="s">
        <v>30</v>
      </c>
      <c r="AY648" s="160" t="s">
        <v>121</v>
      </c>
    </row>
    <row r="649" spans="1:65" s="2" customFormat="1" ht="16.5" customHeight="1">
      <c r="A649" s="33"/>
      <c r="B649" s="144"/>
      <c r="C649" s="145" t="s">
        <v>1015</v>
      </c>
      <c r="D649" s="145" t="s">
        <v>124</v>
      </c>
      <c r="E649" s="146" t="s">
        <v>622</v>
      </c>
      <c r="F649" s="147" t="s">
        <v>623</v>
      </c>
      <c r="G649" s="148" t="s">
        <v>127</v>
      </c>
      <c r="H649" s="149">
        <v>20</v>
      </c>
      <c r="I649" s="150"/>
      <c r="J649" s="151">
        <f>ROUND(I649*H649,2)</f>
        <v>0</v>
      </c>
      <c r="K649" s="147" t="s">
        <v>1</v>
      </c>
      <c r="L649" s="34"/>
      <c r="M649" s="152" t="s">
        <v>1</v>
      </c>
      <c r="N649" s="153" t="s">
        <v>38</v>
      </c>
      <c r="O649" s="59"/>
      <c r="P649" s="154">
        <f>O649*H649</f>
        <v>0</v>
      </c>
      <c r="Q649" s="154">
        <v>2.0000000000000001E-4</v>
      </c>
      <c r="R649" s="154">
        <f>Q649*H649</f>
        <v>4.0000000000000001E-3</v>
      </c>
      <c r="S649" s="154">
        <v>0</v>
      </c>
      <c r="T649" s="155">
        <f>S649*H649</f>
        <v>0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156" t="s">
        <v>128</v>
      </c>
      <c r="AT649" s="156" t="s">
        <v>124</v>
      </c>
      <c r="AU649" s="156" t="s">
        <v>82</v>
      </c>
      <c r="AY649" s="18" t="s">
        <v>121</v>
      </c>
      <c r="BE649" s="157">
        <f>IF(N649="základní",J649,0)</f>
        <v>0</v>
      </c>
      <c r="BF649" s="157">
        <f>IF(N649="snížená",J649,0)</f>
        <v>0</v>
      </c>
      <c r="BG649" s="157">
        <f>IF(N649="zákl. přenesená",J649,0)</f>
        <v>0</v>
      </c>
      <c r="BH649" s="157">
        <f>IF(N649="sníž. přenesená",J649,0)</f>
        <v>0</v>
      </c>
      <c r="BI649" s="157">
        <f>IF(N649="nulová",J649,0)</f>
        <v>0</v>
      </c>
      <c r="BJ649" s="18" t="s">
        <v>30</v>
      </c>
      <c r="BK649" s="157">
        <f>ROUND(I649*H649,2)</f>
        <v>0</v>
      </c>
      <c r="BL649" s="18" t="s">
        <v>128</v>
      </c>
      <c r="BM649" s="156" t="s">
        <v>1016</v>
      </c>
    </row>
    <row r="650" spans="1:65" s="15" customFormat="1" ht="11.25">
      <c r="B650" s="190"/>
      <c r="D650" s="159" t="s">
        <v>130</v>
      </c>
      <c r="E650" s="191" t="s">
        <v>1</v>
      </c>
      <c r="F650" s="192" t="s">
        <v>706</v>
      </c>
      <c r="H650" s="191" t="s">
        <v>1</v>
      </c>
      <c r="I650" s="193"/>
      <c r="L650" s="190"/>
      <c r="M650" s="194"/>
      <c r="N650" s="195"/>
      <c r="O650" s="195"/>
      <c r="P650" s="195"/>
      <c r="Q650" s="195"/>
      <c r="R650" s="195"/>
      <c r="S650" s="195"/>
      <c r="T650" s="196"/>
      <c r="AT650" s="191" t="s">
        <v>130</v>
      </c>
      <c r="AU650" s="191" t="s">
        <v>82</v>
      </c>
      <c r="AV650" s="15" t="s">
        <v>30</v>
      </c>
      <c r="AW650" s="15" t="s">
        <v>29</v>
      </c>
      <c r="AX650" s="15" t="s">
        <v>73</v>
      </c>
      <c r="AY650" s="191" t="s">
        <v>121</v>
      </c>
    </row>
    <row r="651" spans="1:65" s="13" customFormat="1" ht="11.25">
      <c r="B651" s="158"/>
      <c r="D651" s="159" t="s">
        <v>130</v>
      </c>
      <c r="E651" s="160" t="s">
        <v>1</v>
      </c>
      <c r="F651" s="161" t="s">
        <v>179</v>
      </c>
      <c r="H651" s="162">
        <v>13</v>
      </c>
      <c r="I651" s="163"/>
      <c r="L651" s="158"/>
      <c r="M651" s="164"/>
      <c r="N651" s="165"/>
      <c r="O651" s="165"/>
      <c r="P651" s="165"/>
      <c r="Q651" s="165"/>
      <c r="R651" s="165"/>
      <c r="S651" s="165"/>
      <c r="T651" s="166"/>
      <c r="AT651" s="160" t="s">
        <v>130</v>
      </c>
      <c r="AU651" s="160" t="s">
        <v>82</v>
      </c>
      <c r="AV651" s="13" t="s">
        <v>82</v>
      </c>
      <c r="AW651" s="13" t="s">
        <v>29</v>
      </c>
      <c r="AX651" s="13" t="s">
        <v>73</v>
      </c>
      <c r="AY651" s="160" t="s">
        <v>121</v>
      </c>
    </row>
    <row r="652" spans="1:65" s="15" customFormat="1" ht="11.25">
      <c r="B652" s="190"/>
      <c r="D652" s="159" t="s">
        <v>130</v>
      </c>
      <c r="E652" s="191" t="s">
        <v>1</v>
      </c>
      <c r="F652" s="192" t="s">
        <v>710</v>
      </c>
      <c r="H652" s="191" t="s">
        <v>1</v>
      </c>
      <c r="I652" s="193"/>
      <c r="L652" s="190"/>
      <c r="M652" s="194"/>
      <c r="N652" s="195"/>
      <c r="O652" s="195"/>
      <c r="P652" s="195"/>
      <c r="Q652" s="195"/>
      <c r="R652" s="195"/>
      <c r="S652" s="195"/>
      <c r="T652" s="196"/>
      <c r="AT652" s="191" t="s">
        <v>130</v>
      </c>
      <c r="AU652" s="191" t="s">
        <v>82</v>
      </c>
      <c r="AV652" s="15" t="s">
        <v>30</v>
      </c>
      <c r="AW652" s="15" t="s">
        <v>29</v>
      </c>
      <c r="AX652" s="15" t="s">
        <v>73</v>
      </c>
      <c r="AY652" s="191" t="s">
        <v>121</v>
      </c>
    </row>
    <row r="653" spans="1:65" s="13" customFormat="1" ht="11.25">
      <c r="B653" s="158"/>
      <c r="D653" s="159" t="s">
        <v>130</v>
      </c>
      <c r="E653" s="160" t="s">
        <v>1</v>
      </c>
      <c r="F653" s="161" t="s">
        <v>154</v>
      </c>
      <c r="H653" s="162">
        <v>7</v>
      </c>
      <c r="I653" s="163"/>
      <c r="L653" s="158"/>
      <c r="M653" s="164"/>
      <c r="N653" s="165"/>
      <c r="O653" s="165"/>
      <c r="P653" s="165"/>
      <c r="Q653" s="165"/>
      <c r="R653" s="165"/>
      <c r="S653" s="165"/>
      <c r="T653" s="166"/>
      <c r="AT653" s="160" t="s">
        <v>130</v>
      </c>
      <c r="AU653" s="160" t="s">
        <v>82</v>
      </c>
      <c r="AV653" s="13" t="s">
        <v>82</v>
      </c>
      <c r="AW653" s="13" t="s">
        <v>29</v>
      </c>
      <c r="AX653" s="13" t="s">
        <v>73</v>
      </c>
      <c r="AY653" s="160" t="s">
        <v>121</v>
      </c>
    </row>
    <row r="654" spans="1:65" s="14" customFormat="1" ht="11.25">
      <c r="B654" s="167"/>
      <c r="D654" s="159" t="s">
        <v>130</v>
      </c>
      <c r="E654" s="168" t="s">
        <v>1</v>
      </c>
      <c r="F654" s="169" t="s">
        <v>132</v>
      </c>
      <c r="H654" s="170">
        <v>20</v>
      </c>
      <c r="I654" s="171"/>
      <c r="L654" s="167"/>
      <c r="M654" s="172"/>
      <c r="N654" s="173"/>
      <c r="O654" s="173"/>
      <c r="P654" s="173"/>
      <c r="Q654" s="173"/>
      <c r="R654" s="173"/>
      <c r="S654" s="173"/>
      <c r="T654" s="174"/>
      <c r="AT654" s="168" t="s">
        <v>130</v>
      </c>
      <c r="AU654" s="168" t="s">
        <v>82</v>
      </c>
      <c r="AV654" s="14" t="s">
        <v>128</v>
      </c>
      <c r="AW654" s="14" t="s">
        <v>29</v>
      </c>
      <c r="AX654" s="14" t="s">
        <v>30</v>
      </c>
      <c r="AY654" s="168" t="s">
        <v>121</v>
      </c>
    </row>
    <row r="655" spans="1:65" s="2" customFormat="1" ht="16.5" customHeight="1">
      <c r="A655" s="33"/>
      <c r="B655" s="144"/>
      <c r="C655" s="145" t="s">
        <v>1017</v>
      </c>
      <c r="D655" s="145" t="s">
        <v>124</v>
      </c>
      <c r="E655" s="146" t="s">
        <v>626</v>
      </c>
      <c r="F655" s="147" t="s">
        <v>627</v>
      </c>
      <c r="G655" s="148" t="s">
        <v>232</v>
      </c>
      <c r="H655" s="149">
        <v>1311</v>
      </c>
      <c r="I655" s="150"/>
      <c r="J655" s="151">
        <f>ROUND(I655*H655,2)</f>
        <v>0</v>
      </c>
      <c r="K655" s="147" t="s">
        <v>1</v>
      </c>
      <c r="L655" s="34"/>
      <c r="M655" s="152" t="s">
        <v>1</v>
      </c>
      <c r="N655" s="153" t="s">
        <v>38</v>
      </c>
      <c r="O655" s="59"/>
      <c r="P655" s="154">
        <f>O655*H655</f>
        <v>0</v>
      </c>
      <c r="Q655" s="154">
        <v>1.9000000000000001E-4</v>
      </c>
      <c r="R655" s="154">
        <f>Q655*H655</f>
        <v>0.24909000000000001</v>
      </c>
      <c r="S655" s="154">
        <v>0</v>
      </c>
      <c r="T655" s="155">
        <f>S655*H655</f>
        <v>0</v>
      </c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R655" s="156" t="s">
        <v>128</v>
      </c>
      <c r="AT655" s="156" t="s">
        <v>124</v>
      </c>
      <c r="AU655" s="156" t="s">
        <v>82</v>
      </c>
      <c r="AY655" s="18" t="s">
        <v>121</v>
      </c>
      <c r="BE655" s="157">
        <f>IF(N655="základní",J655,0)</f>
        <v>0</v>
      </c>
      <c r="BF655" s="157">
        <f>IF(N655="snížená",J655,0)</f>
        <v>0</v>
      </c>
      <c r="BG655" s="157">
        <f>IF(N655="zákl. přenesená",J655,0)</f>
        <v>0</v>
      </c>
      <c r="BH655" s="157">
        <f>IF(N655="sníž. přenesená",J655,0)</f>
        <v>0</v>
      </c>
      <c r="BI655" s="157">
        <f>IF(N655="nulová",J655,0)</f>
        <v>0</v>
      </c>
      <c r="BJ655" s="18" t="s">
        <v>30</v>
      </c>
      <c r="BK655" s="157">
        <f>ROUND(I655*H655,2)</f>
        <v>0</v>
      </c>
      <c r="BL655" s="18" t="s">
        <v>128</v>
      </c>
      <c r="BM655" s="156" t="s">
        <v>1018</v>
      </c>
    </row>
    <row r="656" spans="1:65" s="15" customFormat="1" ht="11.25">
      <c r="B656" s="190"/>
      <c r="D656" s="159" t="s">
        <v>130</v>
      </c>
      <c r="E656" s="191" t="s">
        <v>1</v>
      </c>
      <c r="F656" s="192" t="s">
        <v>706</v>
      </c>
      <c r="H656" s="191" t="s">
        <v>1</v>
      </c>
      <c r="I656" s="193"/>
      <c r="L656" s="190"/>
      <c r="M656" s="194"/>
      <c r="N656" s="195"/>
      <c r="O656" s="195"/>
      <c r="P656" s="195"/>
      <c r="Q656" s="195"/>
      <c r="R656" s="195"/>
      <c r="S656" s="195"/>
      <c r="T656" s="196"/>
      <c r="AT656" s="191" t="s">
        <v>130</v>
      </c>
      <c r="AU656" s="191" t="s">
        <v>82</v>
      </c>
      <c r="AV656" s="15" t="s">
        <v>30</v>
      </c>
      <c r="AW656" s="15" t="s">
        <v>29</v>
      </c>
      <c r="AX656" s="15" t="s">
        <v>73</v>
      </c>
      <c r="AY656" s="191" t="s">
        <v>121</v>
      </c>
    </row>
    <row r="657" spans="1:65" s="13" customFormat="1" ht="11.25">
      <c r="B657" s="158"/>
      <c r="D657" s="159" t="s">
        <v>130</v>
      </c>
      <c r="E657" s="160" t="s">
        <v>1</v>
      </c>
      <c r="F657" s="161" t="s">
        <v>1019</v>
      </c>
      <c r="H657" s="162">
        <v>502</v>
      </c>
      <c r="I657" s="163"/>
      <c r="L657" s="158"/>
      <c r="M657" s="164"/>
      <c r="N657" s="165"/>
      <c r="O657" s="165"/>
      <c r="P657" s="165"/>
      <c r="Q657" s="165"/>
      <c r="R657" s="165"/>
      <c r="S657" s="165"/>
      <c r="T657" s="166"/>
      <c r="AT657" s="160" t="s">
        <v>130</v>
      </c>
      <c r="AU657" s="160" t="s">
        <v>82</v>
      </c>
      <c r="AV657" s="13" t="s">
        <v>82</v>
      </c>
      <c r="AW657" s="13" t="s">
        <v>29</v>
      </c>
      <c r="AX657" s="13" t="s">
        <v>73</v>
      </c>
      <c r="AY657" s="160" t="s">
        <v>121</v>
      </c>
    </row>
    <row r="658" spans="1:65" s="15" customFormat="1" ht="11.25">
      <c r="B658" s="190"/>
      <c r="D658" s="159" t="s">
        <v>130</v>
      </c>
      <c r="E658" s="191" t="s">
        <v>1</v>
      </c>
      <c r="F658" s="192" t="s">
        <v>710</v>
      </c>
      <c r="H658" s="191" t="s">
        <v>1</v>
      </c>
      <c r="I658" s="193"/>
      <c r="L658" s="190"/>
      <c r="M658" s="194"/>
      <c r="N658" s="195"/>
      <c r="O658" s="195"/>
      <c r="P658" s="195"/>
      <c r="Q658" s="195"/>
      <c r="R658" s="195"/>
      <c r="S658" s="195"/>
      <c r="T658" s="196"/>
      <c r="AT658" s="191" t="s">
        <v>130</v>
      </c>
      <c r="AU658" s="191" t="s">
        <v>82</v>
      </c>
      <c r="AV658" s="15" t="s">
        <v>30</v>
      </c>
      <c r="AW658" s="15" t="s">
        <v>29</v>
      </c>
      <c r="AX658" s="15" t="s">
        <v>73</v>
      </c>
      <c r="AY658" s="191" t="s">
        <v>121</v>
      </c>
    </row>
    <row r="659" spans="1:65" s="13" customFormat="1" ht="11.25">
      <c r="B659" s="158"/>
      <c r="D659" s="159" t="s">
        <v>130</v>
      </c>
      <c r="E659" s="160" t="s">
        <v>1</v>
      </c>
      <c r="F659" s="161" t="s">
        <v>1020</v>
      </c>
      <c r="H659" s="162">
        <v>809</v>
      </c>
      <c r="I659" s="163"/>
      <c r="L659" s="158"/>
      <c r="M659" s="164"/>
      <c r="N659" s="165"/>
      <c r="O659" s="165"/>
      <c r="P659" s="165"/>
      <c r="Q659" s="165"/>
      <c r="R659" s="165"/>
      <c r="S659" s="165"/>
      <c r="T659" s="166"/>
      <c r="AT659" s="160" t="s">
        <v>130</v>
      </c>
      <c r="AU659" s="160" t="s">
        <v>82</v>
      </c>
      <c r="AV659" s="13" t="s">
        <v>82</v>
      </c>
      <c r="AW659" s="13" t="s">
        <v>29</v>
      </c>
      <c r="AX659" s="13" t="s">
        <v>73</v>
      </c>
      <c r="AY659" s="160" t="s">
        <v>121</v>
      </c>
    </row>
    <row r="660" spans="1:65" s="14" customFormat="1" ht="11.25">
      <c r="B660" s="167"/>
      <c r="D660" s="159" t="s">
        <v>130</v>
      </c>
      <c r="E660" s="168" t="s">
        <v>1</v>
      </c>
      <c r="F660" s="169" t="s">
        <v>132</v>
      </c>
      <c r="H660" s="170">
        <v>1311</v>
      </c>
      <c r="I660" s="171"/>
      <c r="L660" s="167"/>
      <c r="M660" s="172"/>
      <c r="N660" s="173"/>
      <c r="O660" s="173"/>
      <c r="P660" s="173"/>
      <c r="Q660" s="173"/>
      <c r="R660" s="173"/>
      <c r="S660" s="173"/>
      <c r="T660" s="174"/>
      <c r="AT660" s="168" t="s">
        <v>130</v>
      </c>
      <c r="AU660" s="168" t="s">
        <v>82</v>
      </c>
      <c r="AV660" s="14" t="s">
        <v>128</v>
      </c>
      <c r="AW660" s="14" t="s">
        <v>29</v>
      </c>
      <c r="AX660" s="14" t="s">
        <v>30</v>
      </c>
      <c r="AY660" s="168" t="s">
        <v>121</v>
      </c>
    </row>
    <row r="661" spans="1:65" s="2" customFormat="1" ht="16.5" customHeight="1">
      <c r="A661" s="33"/>
      <c r="B661" s="144"/>
      <c r="C661" s="145" t="s">
        <v>1021</v>
      </c>
      <c r="D661" s="145" t="s">
        <v>124</v>
      </c>
      <c r="E661" s="146" t="s">
        <v>631</v>
      </c>
      <c r="F661" s="147" t="s">
        <v>632</v>
      </c>
      <c r="G661" s="148" t="s">
        <v>232</v>
      </c>
      <c r="H661" s="149">
        <v>637.5</v>
      </c>
      <c r="I661" s="150"/>
      <c r="J661" s="151">
        <f>ROUND(I661*H661,2)</f>
        <v>0</v>
      </c>
      <c r="K661" s="147" t="s">
        <v>1</v>
      </c>
      <c r="L661" s="34"/>
      <c r="M661" s="152" t="s">
        <v>1</v>
      </c>
      <c r="N661" s="153" t="s">
        <v>38</v>
      </c>
      <c r="O661" s="59"/>
      <c r="P661" s="154">
        <f>O661*H661</f>
        <v>0</v>
      </c>
      <c r="Q661" s="154">
        <v>6.9999999999999994E-5</v>
      </c>
      <c r="R661" s="154">
        <f>Q661*H661</f>
        <v>4.4624999999999998E-2</v>
      </c>
      <c r="S661" s="154">
        <v>0</v>
      </c>
      <c r="T661" s="155">
        <f>S661*H661</f>
        <v>0</v>
      </c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R661" s="156" t="s">
        <v>128</v>
      </c>
      <c r="AT661" s="156" t="s">
        <v>124</v>
      </c>
      <c r="AU661" s="156" t="s">
        <v>82</v>
      </c>
      <c r="AY661" s="18" t="s">
        <v>121</v>
      </c>
      <c r="BE661" s="157">
        <f>IF(N661="základní",J661,0)</f>
        <v>0</v>
      </c>
      <c r="BF661" s="157">
        <f>IF(N661="snížená",J661,0)</f>
        <v>0</v>
      </c>
      <c r="BG661" s="157">
        <f>IF(N661="zákl. přenesená",J661,0)</f>
        <v>0</v>
      </c>
      <c r="BH661" s="157">
        <f>IF(N661="sníž. přenesená",J661,0)</f>
        <v>0</v>
      </c>
      <c r="BI661" s="157">
        <f>IF(N661="nulová",J661,0)</f>
        <v>0</v>
      </c>
      <c r="BJ661" s="18" t="s">
        <v>30</v>
      </c>
      <c r="BK661" s="157">
        <f>ROUND(I661*H661,2)</f>
        <v>0</v>
      </c>
      <c r="BL661" s="18" t="s">
        <v>128</v>
      </c>
      <c r="BM661" s="156" t="s">
        <v>1022</v>
      </c>
    </row>
    <row r="662" spans="1:65" s="15" customFormat="1" ht="11.25">
      <c r="B662" s="190"/>
      <c r="D662" s="159" t="s">
        <v>130</v>
      </c>
      <c r="E662" s="191" t="s">
        <v>1</v>
      </c>
      <c r="F662" s="192" t="s">
        <v>706</v>
      </c>
      <c r="H662" s="191" t="s">
        <v>1</v>
      </c>
      <c r="I662" s="193"/>
      <c r="L662" s="190"/>
      <c r="M662" s="194"/>
      <c r="N662" s="195"/>
      <c r="O662" s="195"/>
      <c r="P662" s="195"/>
      <c r="Q662" s="195"/>
      <c r="R662" s="195"/>
      <c r="S662" s="195"/>
      <c r="T662" s="196"/>
      <c r="AT662" s="191" t="s">
        <v>130</v>
      </c>
      <c r="AU662" s="191" t="s">
        <v>82</v>
      </c>
      <c r="AV662" s="15" t="s">
        <v>30</v>
      </c>
      <c r="AW662" s="15" t="s">
        <v>29</v>
      </c>
      <c r="AX662" s="15" t="s">
        <v>73</v>
      </c>
      <c r="AY662" s="191" t="s">
        <v>121</v>
      </c>
    </row>
    <row r="663" spans="1:65" s="13" customFormat="1" ht="11.25">
      <c r="B663" s="158"/>
      <c r="D663" s="159" t="s">
        <v>130</v>
      </c>
      <c r="E663" s="160" t="s">
        <v>1</v>
      </c>
      <c r="F663" s="161" t="s">
        <v>1023</v>
      </c>
      <c r="H663" s="162">
        <v>251</v>
      </c>
      <c r="I663" s="163"/>
      <c r="L663" s="158"/>
      <c r="M663" s="164"/>
      <c r="N663" s="165"/>
      <c r="O663" s="165"/>
      <c r="P663" s="165"/>
      <c r="Q663" s="165"/>
      <c r="R663" s="165"/>
      <c r="S663" s="165"/>
      <c r="T663" s="166"/>
      <c r="AT663" s="160" t="s">
        <v>130</v>
      </c>
      <c r="AU663" s="160" t="s">
        <v>82</v>
      </c>
      <c r="AV663" s="13" t="s">
        <v>82</v>
      </c>
      <c r="AW663" s="13" t="s">
        <v>29</v>
      </c>
      <c r="AX663" s="13" t="s">
        <v>73</v>
      </c>
      <c r="AY663" s="160" t="s">
        <v>121</v>
      </c>
    </row>
    <row r="664" spans="1:65" s="15" customFormat="1" ht="11.25">
      <c r="B664" s="190"/>
      <c r="D664" s="159" t="s">
        <v>130</v>
      </c>
      <c r="E664" s="191" t="s">
        <v>1</v>
      </c>
      <c r="F664" s="192" t="s">
        <v>710</v>
      </c>
      <c r="H664" s="191" t="s">
        <v>1</v>
      </c>
      <c r="I664" s="193"/>
      <c r="L664" s="190"/>
      <c r="M664" s="194"/>
      <c r="N664" s="195"/>
      <c r="O664" s="195"/>
      <c r="P664" s="195"/>
      <c r="Q664" s="195"/>
      <c r="R664" s="195"/>
      <c r="S664" s="195"/>
      <c r="T664" s="196"/>
      <c r="AT664" s="191" t="s">
        <v>130</v>
      </c>
      <c r="AU664" s="191" t="s">
        <v>82</v>
      </c>
      <c r="AV664" s="15" t="s">
        <v>30</v>
      </c>
      <c r="AW664" s="15" t="s">
        <v>29</v>
      </c>
      <c r="AX664" s="15" t="s">
        <v>73</v>
      </c>
      <c r="AY664" s="191" t="s">
        <v>121</v>
      </c>
    </row>
    <row r="665" spans="1:65" s="13" customFormat="1" ht="11.25">
      <c r="B665" s="158"/>
      <c r="D665" s="159" t="s">
        <v>130</v>
      </c>
      <c r="E665" s="160" t="s">
        <v>1</v>
      </c>
      <c r="F665" s="161" t="s">
        <v>1024</v>
      </c>
      <c r="H665" s="162">
        <v>386.5</v>
      </c>
      <c r="I665" s="163"/>
      <c r="L665" s="158"/>
      <c r="M665" s="164"/>
      <c r="N665" s="165"/>
      <c r="O665" s="165"/>
      <c r="P665" s="165"/>
      <c r="Q665" s="165"/>
      <c r="R665" s="165"/>
      <c r="S665" s="165"/>
      <c r="T665" s="166"/>
      <c r="AT665" s="160" t="s">
        <v>130</v>
      </c>
      <c r="AU665" s="160" t="s">
        <v>82</v>
      </c>
      <c r="AV665" s="13" t="s">
        <v>82</v>
      </c>
      <c r="AW665" s="13" t="s">
        <v>29</v>
      </c>
      <c r="AX665" s="13" t="s">
        <v>73</v>
      </c>
      <c r="AY665" s="160" t="s">
        <v>121</v>
      </c>
    </row>
    <row r="666" spans="1:65" s="14" customFormat="1" ht="11.25">
      <c r="B666" s="167"/>
      <c r="D666" s="159" t="s">
        <v>130</v>
      </c>
      <c r="E666" s="168" t="s">
        <v>1</v>
      </c>
      <c r="F666" s="169" t="s">
        <v>132</v>
      </c>
      <c r="H666" s="170">
        <v>637.5</v>
      </c>
      <c r="I666" s="171"/>
      <c r="L666" s="167"/>
      <c r="M666" s="172"/>
      <c r="N666" s="173"/>
      <c r="O666" s="173"/>
      <c r="P666" s="173"/>
      <c r="Q666" s="173"/>
      <c r="R666" s="173"/>
      <c r="S666" s="173"/>
      <c r="T666" s="174"/>
      <c r="AT666" s="168" t="s">
        <v>130</v>
      </c>
      <c r="AU666" s="168" t="s">
        <v>82</v>
      </c>
      <c r="AV666" s="14" t="s">
        <v>128</v>
      </c>
      <c r="AW666" s="14" t="s">
        <v>29</v>
      </c>
      <c r="AX666" s="14" t="s">
        <v>30</v>
      </c>
      <c r="AY666" s="168" t="s">
        <v>121</v>
      </c>
    </row>
    <row r="667" spans="1:65" s="2" customFormat="1" ht="16.5" customHeight="1">
      <c r="A667" s="33"/>
      <c r="B667" s="144"/>
      <c r="C667" s="145" t="s">
        <v>1025</v>
      </c>
      <c r="D667" s="145" t="s">
        <v>124</v>
      </c>
      <c r="E667" s="146" t="s">
        <v>636</v>
      </c>
      <c r="F667" s="147" t="s">
        <v>637</v>
      </c>
      <c r="G667" s="148" t="s">
        <v>127</v>
      </c>
      <c r="H667" s="149">
        <v>16</v>
      </c>
      <c r="I667" s="150"/>
      <c r="J667" s="151">
        <f>ROUND(I667*H667,2)</f>
        <v>0</v>
      </c>
      <c r="K667" s="147" t="s">
        <v>1</v>
      </c>
      <c r="L667" s="34"/>
      <c r="M667" s="152" t="s">
        <v>1</v>
      </c>
      <c r="N667" s="153" t="s">
        <v>38</v>
      </c>
      <c r="O667" s="59"/>
      <c r="P667" s="154">
        <f>O667*H667</f>
        <v>0</v>
      </c>
      <c r="Q667" s="154">
        <v>5.0000000000000001E-4</v>
      </c>
      <c r="R667" s="154">
        <f>Q667*H667</f>
        <v>8.0000000000000002E-3</v>
      </c>
      <c r="S667" s="154">
        <v>0</v>
      </c>
      <c r="T667" s="155">
        <f>S667*H667</f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56" t="s">
        <v>128</v>
      </c>
      <c r="AT667" s="156" t="s">
        <v>124</v>
      </c>
      <c r="AU667" s="156" t="s">
        <v>82</v>
      </c>
      <c r="AY667" s="18" t="s">
        <v>121</v>
      </c>
      <c r="BE667" s="157">
        <f>IF(N667="základní",J667,0)</f>
        <v>0</v>
      </c>
      <c r="BF667" s="157">
        <f>IF(N667="snížená",J667,0)</f>
        <v>0</v>
      </c>
      <c r="BG667" s="157">
        <f>IF(N667="zákl. přenesená",J667,0)</f>
        <v>0</v>
      </c>
      <c r="BH667" s="157">
        <f>IF(N667="sníž. přenesená",J667,0)</f>
        <v>0</v>
      </c>
      <c r="BI667" s="157">
        <f>IF(N667="nulová",J667,0)</f>
        <v>0</v>
      </c>
      <c r="BJ667" s="18" t="s">
        <v>30</v>
      </c>
      <c r="BK667" s="157">
        <f>ROUND(I667*H667,2)</f>
        <v>0</v>
      </c>
      <c r="BL667" s="18" t="s">
        <v>128</v>
      </c>
      <c r="BM667" s="156" t="s">
        <v>1026</v>
      </c>
    </row>
    <row r="668" spans="1:65" s="15" customFormat="1" ht="11.25">
      <c r="B668" s="190"/>
      <c r="D668" s="159" t="s">
        <v>130</v>
      </c>
      <c r="E668" s="191" t="s">
        <v>1</v>
      </c>
      <c r="F668" s="192" t="s">
        <v>706</v>
      </c>
      <c r="H668" s="191" t="s">
        <v>1</v>
      </c>
      <c r="I668" s="193"/>
      <c r="L668" s="190"/>
      <c r="M668" s="194"/>
      <c r="N668" s="195"/>
      <c r="O668" s="195"/>
      <c r="P668" s="195"/>
      <c r="Q668" s="195"/>
      <c r="R668" s="195"/>
      <c r="S668" s="195"/>
      <c r="T668" s="196"/>
      <c r="AT668" s="191" t="s">
        <v>130</v>
      </c>
      <c r="AU668" s="191" t="s">
        <v>82</v>
      </c>
      <c r="AV668" s="15" t="s">
        <v>30</v>
      </c>
      <c r="AW668" s="15" t="s">
        <v>29</v>
      </c>
      <c r="AX668" s="15" t="s">
        <v>73</v>
      </c>
      <c r="AY668" s="191" t="s">
        <v>121</v>
      </c>
    </row>
    <row r="669" spans="1:65" s="15" customFormat="1" ht="11.25">
      <c r="B669" s="190"/>
      <c r="D669" s="159" t="s">
        <v>130</v>
      </c>
      <c r="E669" s="191" t="s">
        <v>1</v>
      </c>
      <c r="F669" s="192" t="s">
        <v>1027</v>
      </c>
      <c r="H669" s="191" t="s">
        <v>1</v>
      </c>
      <c r="I669" s="193"/>
      <c r="L669" s="190"/>
      <c r="M669" s="194"/>
      <c r="N669" s="195"/>
      <c r="O669" s="195"/>
      <c r="P669" s="195"/>
      <c r="Q669" s="195"/>
      <c r="R669" s="195"/>
      <c r="S669" s="195"/>
      <c r="T669" s="196"/>
      <c r="AT669" s="191" t="s">
        <v>130</v>
      </c>
      <c r="AU669" s="191" t="s">
        <v>82</v>
      </c>
      <c r="AV669" s="15" t="s">
        <v>30</v>
      </c>
      <c r="AW669" s="15" t="s">
        <v>29</v>
      </c>
      <c r="AX669" s="15" t="s">
        <v>73</v>
      </c>
      <c r="AY669" s="191" t="s">
        <v>121</v>
      </c>
    </row>
    <row r="670" spans="1:65" s="13" customFormat="1" ht="11.25">
      <c r="B670" s="158"/>
      <c r="D670" s="159" t="s">
        <v>130</v>
      </c>
      <c r="E670" s="160" t="s">
        <v>1</v>
      </c>
      <c r="F670" s="161" t="s">
        <v>128</v>
      </c>
      <c r="H670" s="162">
        <v>4</v>
      </c>
      <c r="I670" s="163"/>
      <c r="L670" s="158"/>
      <c r="M670" s="164"/>
      <c r="N670" s="165"/>
      <c r="O670" s="165"/>
      <c r="P670" s="165"/>
      <c r="Q670" s="165"/>
      <c r="R670" s="165"/>
      <c r="S670" s="165"/>
      <c r="T670" s="166"/>
      <c r="AT670" s="160" t="s">
        <v>130</v>
      </c>
      <c r="AU670" s="160" t="s">
        <v>82</v>
      </c>
      <c r="AV670" s="13" t="s">
        <v>82</v>
      </c>
      <c r="AW670" s="13" t="s">
        <v>29</v>
      </c>
      <c r="AX670" s="13" t="s">
        <v>73</v>
      </c>
      <c r="AY670" s="160" t="s">
        <v>121</v>
      </c>
    </row>
    <row r="671" spans="1:65" s="15" customFormat="1" ht="11.25">
      <c r="B671" s="190"/>
      <c r="D671" s="159" t="s">
        <v>130</v>
      </c>
      <c r="E671" s="191" t="s">
        <v>1</v>
      </c>
      <c r="F671" s="192" t="s">
        <v>1028</v>
      </c>
      <c r="H671" s="191" t="s">
        <v>1</v>
      </c>
      <c r="I671" s="193"/>
      <c r="L671" s="190"/>
      <c r="M671" s="194"/>
      <c r="N671" s="195"/>
      <c r="O671" s="195"/>
      <c r="P671" s="195"/>
      <c r="Q671" s="195"/>
      <c r="R671" s="195"/>
      <c r="S671" s="195"/>
      <c r="T671" s="196"/>
      <c r="AT671" s="191" t="s">
        <v>130</v>
      </c>
      <c r="AU671" s="191" t="s">
        <v>82</v>
      </c>
      <c r="AV671" s="15" t="s">
        <v>30</v>
      </c>
      <c r="AW671" s="15" t="s">
        <v>29</v>
      </c>
      <c r="AX671" s="15" t="s">
        <v>73</v>
      </c>
      <c r="AY671" s="191" t="s">
        <v>121</v>
      </c>
    </row>
    <row r="672" spans="1:65" s="13" customFormat="1" ht="11.25">
      <c r="B672" s="158"/>
      <c r="D672" s="159" t="s">
        <v>130</v>
      </c>
      <c r="E672" s="160" t="s">
        <v>1</v>
      </c>
      <c r="F672" s="161" t="s">
        <v>150</v>
      </c>
      <c r="H672" s="162">
        <v>6</v>
      </c>
      <c r="I672" s="163"/>
      <c r="L672" s="158"/>
      <c r="M672" s="164"/>
      <c r="N672" s="165"/>
      <c r="O672" s="165"/>
      <c r="P672" s="165"/>
      <c r="Q672" s="165"/>
      <c r="R672" s="165"/>
      <c r="S672" s="165"/>
      <c r="T672" s="166"/>
      <c r="AT672" s="160" t="s">
        <v>130</v>
      </c>
      <c r="AU672" s="160" t="s">
        <v>82</v>
      </c>
      <c r="AV672" s="13" t="s">
        <v>82</v>
      </c>
      <c r="AW672" s="13" t="s">
        <v>29</v>
      </c>
      <c r="AX672" s="13" t="s">
        <v>73</v>
      </c>
      <c r="AY672" s="160" t="s">
        <v>121</v>
      </c>
    </row>
    <row r="673" spans="1:65" s="15" customFormat="1" ht="11.25">
      <c r="B673" s="190"/>
      <c r="D673" s="159" t="s">
        <v>130</v>
      </c>
      <c r="E673" s="191" t="s">
        <v>1</v>
      </c>
      <c r="F673" s="192" t="s">
        <v>710</v>
      </c>
      <c r="H673" s="191" t="s">
        <v>1</v>
      </c>
      <c r="I673" s="193"/>
      <c r="L673" s="190"/>
      <c r="M673" s="194"/>
      <c r="N673" s="195"/>
      <c r="O673" s="195"/>
      <c r="P673" s="195"/>
      <c r="Q673" s="195"/>
      <c r="R673" s="195"/>
      <c r="S673" s="195"/>
      <c r="T673" s="196"/>
      <c r="AT673" s="191" t="s">
        <v>130</v>
      </c>
      <c r="AU673" s="191" t="s">
        <v>82</v>
      </c>
      <c r="AV673" s="15" t="s">
        <v>30</v>
      </c>
      <c r="AW673" s="15" t="s">
        <v>29</v>
      </c>
      <c r="AX673" s="15" t="s">
        <v>73</v>
      </c>
      <c r="AY673" s="191" t="s">
        <v>121</v>
      </c>
    </row>
    <row r="674" spans="1:65" s="15" customFormat="1" ht="11.25">
      <c r="B674" s="190"/>
      <c r="D674" s="159" t="s">
        <v>130</v>
      </c>
      <c r="E674" s="191" t="s">
        <v>1</v>
      </c>
      <c r="F674" s="192" t="s">
        <v>1027</v>
      </c>
      <c r="H674" s="191" t="s">
        <v>1</v>
      </c>
      <c r="I674" s="193"/>
      <c r="L674" s="190"/>
      <c r="M674" s="194"/>
      <c r="N674" s="195"/>
      <c r="O674" s="195"/>
      <c r="P674" s="195"/>
      <c r="Q674" s="195"/>
      <c r="R674" s="195"/>
      <c r="S674" s="195"/>
      <c r="T674" s="196"/>
      <c r="AT674" s="191" t="s">
        <v>130</v>
      </c>
      <c r="AU674" s="191" t="s">
        <v>82</v>
      </c>
      <c r="AV674" s="15" t="s">
        <v>30</v>
      </c>
      <c r="AW674" s="15" t="s">
        <v>29</v>
      </c>
      <c r="AX674" s="15" t="s">
        <v>73</v>
      </c>
      <c r="AY674" s="191" t="s">
        <v>121</v>
      </c>
    </row>
    <row r="675" spans="1:65" s="13" customFormat="1" ht="11.25">
      <c r="B675" s="158"/>
      <c r="D675" s="159" t="s">
        <v>130</v>
      </c>
      <c r="E675" s="160" t="s">
        <v>1</v>
      </c>
      <c r="F675" s="161" t="s">
        <v>137</v>
      </c>
      <c r="H675" s="162">
        <v>3</v>
      </c>
      <c r="I675" s="163"/>
      <c r="L675" s="158"/>
      <c r="M675" s="164"/>
      <c r="N675" s="165"/>
      <c r="O675" s="165"/>
      <c r="P675" s="165"/>
      <c r="Q675" s="165"/>
      <c r="R675" s="165"/>
      <c r="S675" s="165"/>
      <c r="T675" s="166"/>
      <c r="AT675" s="160" t="s">
        <v>130</v>
      </c>
      <c r="AU675" s="160" t="s">
        <v>82</v>
      </c>
      <c r="AV675" s="13" t="s">
        <v>82</v>
      </c>
      <c r="AW675" s="13" t="s">
        <v>29</v>
      </c>
      <c r="AX675" s="13" t="s">
        <v>73</v>
      </c>
      <c r="AY675" s="160" t="s">
        <v>121</v>
      </c>
    </row>
    <row r="676" spans="1:65" s="15" customFormat="1" ht="11.25">
      <c r="B676" s="190"/>
      <c r="D676" s="159" t="s">
        <v>130</v>
      </c>
      <c r="E676" s="191" t="s">
        <v>1</v>
      </c>
      <c r="F676" s="192" t="s">
        <v>1028</v>
      </c>
      <c r="H676" s="191" t="s">
        <v>1</v>
      </c>
      <c r="I676" s="193"/>
      <c r="L676" s="190"/>
      <c r="M676" s="194"/>
      <c r="N676" s="195"/>
      <c r="O676" s="195"/>
      <c r="P676" s="195"/>
      <c r="Q676" s="195"/>
      <c r="R676" s="195"/>
      <c r="S676" s="195"/>
      <c r="T676" s="196"/>
      <c r="AT676" s="191" t="s">
        <v>130</v>
      </c>
      <c r="AU676" s="191" t="s">
        <v>82</v>
      </c>
      <c r="AV676" s="15" t="s">
        <v>30</v>
      </c>
      <c r="AW676" s="15" t="s">
        <v>29</v>
      </c>
      <c r="AX676" s="15" t="s">
        <v>73</v>
      </c>
      <c r="AY676" s="191" t="s">
        <v>121</v>
      </c>
    </row>
    <row r="677" spans="1:65" s="13" customFormat="1" ht="11.25">
      <c r="B677" s="158"/>
      <c r="D677" s="159" t="s">
        <v>130</v>
      </c>
      <c r="E677" s="160" t="s">
        <v>1</v>
      </c>
      <c r="F677" s="161" t="s">
        <v>137</v>
      </c>
      <c r="H677" s="162">
        <v>3</v>
      </c>
      <c r="I677" s="163"/>
      <c r="L677" s="158"/>
      <c r="M677" s="164"/>
      <c r="N677" s="165"/>
      <c r="O677" s="165"/>
      <c r="P677" s="165"/>
      <c r="Q677" s="165"/>
      <c r="R677" s="165"/>
      <c r="S677" s="165"/>
      <c r="T677" s="166"/>
      <c r="AT677" s="160" t="s">
        <v>130</v>
      </c>
      <c r="AU677" s="160" t="s">
        <v>82</v>
      </c>
      <c r="AV677" s="13" t="s">
        <v>82</v>
      </c>
      <c r="AW677" s="13" t="s">
        <v>29</v>
      </c>
      <c r="AX677" s="13" t="s">
        <v>73</v>
      </c>
      <c r="AY677" s="160" t="s">
        <v>121</v>
      </c>
    </row>
    <row r="678" spans="1:65" s="14" customFormat="1" ht="11.25">
      <c r="B678" s="167"/>
      <c r="D678" s="159" t="s">
        <v>130</v>
      </c>
      <c r="E678" s="168" t="s">
        <v>1</v>
      </c>
      <c r="F678" s="169" t="s">
        <v>132</v>
      </c>
      <c r="H678" s="170">
        <v>16</v>
      </c>
      <c r="I678" s="171"/>
      <c r="L678" s="167"/>
      <c r="M678" s="172"/>
      <c r="N678" s="173"/>
      <c r="O678" s="173"/>
      <c r="P678" s="173"/>
      <c r="Q678" s="173"/>
      <c r="R678" s="173"/>
      <c r="S678" s="173"/>
      <c r="T678" s="174"/>
      <c r="AT678" s="168" t="s">
        <v>130</v>
      </c>
      <c r="AU678" s="168" t="s">
        <v>82</v>
      </c>
      <c r="AV678" s="14" t="s">
        <v>128</v>
      </c>
      <c r="AW678" s="14" t="s">
        <v>29</v>
      </c>
      <c r="AX678" s="14" t="s">
        <v>30</v>
      </c>
      <c r="AY678" s="168" t="s">
        <v>121</v>
      </c>
    </row>
    <row r="679" spans="1:65" s="2" customFormat="1" ht="24.2" customHeight="1">
      <c r="A679" s="33"/>
      <c r="B679" s="144"/>
      <c r="C679" s="145" t="s">
        <v>1029</v>
      </c>
      <c r="D679" s="145" t="s">
        <v>124</v>
      </c>
      <c r="E679" s="146" t="s">
        <v>1030</v>
      </c>
      <c r="F679" s="147" t="s">
        <v>1031</v>
      </c>
      <c r="G679" s="148" t="s">
        <v>195</v>
      </c>
      <c r="H679" s="149">
        <v>1</v>
      </c>
      <c r="I679" s="150"/>
      <c r="J679" s="151">
        <f>ROUND(I679*H679,2)</f>
        <v>0</v>
      </c>
      <c r="K679" s="147" t="s">
        <v>1</v>
      </c>
      <c r="L679" s="34"/>
      <c r="M679" s="152" t="s">
        <v>1</v>
      </c>
      <c r="N679" s="153" t="s">
        <v>38</v>
      </c>
      <c r="O679" s="59"/>
      <c r="P679" s="154">
        <f>O679*H679</f>
        <v>0</v>
      </c>
      <c r="Q679" s="154">
        <v>0</v>
      </c>
      <c r="R679" s="154">
        <f>Q679*H679</f>
        <v>0</v>
      </c>
      <c r="S679" s="154">
        <v>0</v>
      </c>
      <c r="T679" s="155">
        <f>S679*H679</f>
        <v>0</v>
      </c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R679" s="156" t="s">
        <v>128</v>
      </c>
      <c r="AT679" s="156" t="s">
        <v>124</v>
      </c>
      <c r="AU679" s="156" t="s">
        <v>82</v>
      </c>
      <c r="AY679" s="18" t="s">
        <v>121</v>
      </c>
      <c r="BE679" s="157">
        <f>IF(N679="základní",J679,0)</f>
        <v>0</v>
      </c>
      <c r="BF679" s="157">
        <f>IF(N679="snížená",J679,0)</f>
        <v>0</v>
      </c>
      <c r="BG679" s="157">
        <f>IF(N679="zákl. přenesená",J679,0)</f>
        <v>0</v>
      </c>
      <c r="BH679" s="157">
        <f>IF(N679="sníž. přenesená",J679,0)</f>
        <v>0</v>
      </c>
      <c r="BI679" s="157">
        <f>IF(N679="nulová",J679,0)</f>
        <v>0</v>
      </c>
      <c r="BJ679" s="18" t="s">
        <v>30</v>
      </c>
      <c r="BK679" s="157">
        <f>ROUND(I679*H679,2)</f>
        <v>0</v>
      </c>
      <c r="BL679" s="18" t="s">
        <v>128</v>
      </c>
      <c r="BM679" s="156" t="s">
        <v>1032</v>
      </c>
    </row>
    <row r="680" spans="1:65" s="13" customFormat="1" ht="11.25">
      <c r="B680" s="158"/>
      <c r="D680" s="159" t="s">
        <v>130</v>
      </c>
      <c r="E680" s="160" t="s">
        <v>1</v>
      </c>
      <c r="F680" s="161" t="s">
        <v>30</v>
      </c>
      <c r="H680" s="162">
        <v>1</v>
      </c>
      <c r="I680" s="163"/>
      <c r="L680" s="158"/>
      <c r="M680" s="164"/>
      <c r="N680" s="165"/>
      <c r="O680" s="165"/>
      <c r="P680" s="165"/>
      <c r="Q680" s="165"/>
      <c r="R680" s="165"/>
      <c r="S680" s="165"/>
      <c r="T680" s="166"/>
      <c r="AT680" s="160" t="s">
        <v>130</v>
      </c>
      <c r="AU680" s="160" t="s">
        <v>82</v>
      </c>
      <c r="AV680" s="13" t="s">
        <v>82</v>
      </c>
      <c r="AW680" s="13" t="s">
        <v>29</v>
      </c>
      <c r="AX680" s="13" t="s">
        <v>30</v>
      </c>
      <c r="AY680" s="160" t="s">
        <v>121</v>
      </c>
    </row>
    <row r="681" spans="1:65" s="2" customFormat="1" ht="16.5" customHeight="1">
      <c r="A681" s="33"/>
      <c r="B681" s="144"/>
      <c r="C681" s="145" t="s">
        <v>1033</v>
      </c>
      <c r="D681" s="145" t="s">
        <v>124</v>
      </c>
      <c r="E681" s="146" t="s">
        <v>1034</v>
      </c>
      <c r="F681" s="147" t="s">
        <v>1035</v>
      </c>
      <c r="G681" s="148" t="s">
        <v>195</v>
      </c>
      <c r="H681" s="149">
        <v>1</v>
      </c>
      <c r="I681" s="150"/>
      <c r="J681" s="151">
        <f>ROUND(I681*H681,2)</f>
        <v>0</v>
      </c>
      <c r="K681" s="147" t="s">
        <v>1</v>
      </c>
      <c r="L681" s="34"/>
      <c r="M681" s="152" t="s">
        <v>1</v>
      </c>
      <c r="N681" s="153" t="s">
        <v>38</v>
      </c>
      <c r="O681" s="59"/>
      <c r="P681" s="154">
        <f>O681*H681</f>
        <v>0</v>
      </c>
      <c r="Q681" s="154">
        <v>0</v>
      </c>
      <c r="R681" s="154">
        <f>Q681*H681</f>
        <v>0</v>
      </c>
      <c r="S681" s="154">
        <v>0</v>
      </c>
      <c r="T681" s="155">
        <f>S681*H681</f>
        <v>0</v>
      </c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R681" s="156" t="s">
        <v>128</v>
      </c>
      <c r="AT681" s="156" t="s">
        <v>124</v>
      </c>
      <c r="AU681" s="156" t="s">
        <v>82</v>
      </c>
      <c r="AY681" s="18" t="s">
        <v>121</v>
      </c>
      <c r="BE681" s="157">
        <f>IF(N681="základní",J681,0)</f>
        <v>0</v>
      </c>
      <c r="BF681" s="157">
        <f>IF(N681="snížená",J681,0)</f>
        <v>0</v>
      </c>
      <c r="BG681" s="157">
        <f>IF(N681="zákl. přenesená",J681,0)</f>
        <v>0</v>
      </c>
      <c r="BH681" s="157">
        <f>IF(N681="sníž. přenesená",J681,0)</f>
        <v>0</v>
      </c>
      <c r="BI681" s="157">
        <f>IF(N681="nulová",J681,0)</f>
        <v>0</v>
      </c>
      <c r="BJ681" s="18" t="s">
        <v>30</v>
      </c>
      <c r="BK681" s="157">
        <f>ROUND(I681*H681,2)</f>
        <v>0</v>
      </c>
      <c r="BL681" s="18" t="s">
        <v>128</v>
      </c>
      <c r="BM681" s="156" t="s">
        <v>1036</v>
      </c>
    </row>
    <row r="682" spans="1:65" s="13" customFormat="1" ht="11.25">
      <c r="B682" s="158"/>
      <c r="D682" s="159" t="s">
        <v>130</v>
      </c>
      <c r="E682" s="160" t="s">
        <v>1</v>
      </c>
      <c r="F682" s="161" t="s">
        <v>30</v>
      </c>
      <c r="H682" s="162">
        <v>1</v>
      </c>
      <c r="I682" s="163"/>
      <c r="L682" s="158"/>
      <c r="M682" s="164"/>
      <c r="N682" s="165"/>
      <c r="O682" s="165"/>
      <c r="P682" s="165"/>
      <c r="Q682" s="165"/>
      <c r="R682" s="165"/>
      <c r="S682" s="165"/>
      <c r="T682" s="166"/>
      <c r="AT682" s="160" t="s">
        <v>130</v>
      </c>
      <c r="AU682" s="160" t="s">
        <v>82</v>
      </c>
      <c r="AV682" s="13" t="s">
        <v>82</v>
      </c>
      <c r="AW682" s="13" t="s">
        <v>29</v>
      </c>
      <c r="AX682" s="13" t="s">
        <v>30</v>
      </c>
      <c r="AY682" s="160" t="s">
        <v>121</v>
      </c>
    </row>
    <row r="683" spans="1:65" s="2" customFormat="1" ht="24.2" customHeight="1">
      <c r="A683" s="33"/>
      <c r="B683" s="144"/>
      <c r="C683" s="145" t="s">
        <v>1037</v>
      </c>
      <c r="D683" s="145" t="s">
        <v>124</v>
      </c>
      <c r="E683" s="146" t="s">
        <v>1038</v>
      </c>
      <c r="F683" s="147" t="s">
        <v>1039</v>
      </c>
      <c r="G683" s="148" t="s">
        <v>195</v>
      </c>
      <c r="H683" s="149">
        <v>1</v>
      </c>
      <c r="I683" s="150"/>
      <c r="J683" s="151">
        <f>ROUND(I683*H683,2)</f>
        <v>0</v>
      </c>
      <c r="K683" s="147" t="s">
        <v>1</v>
      </c>
      <c r="L683" s="34"/>
      <c r="M683" s="152" t="s">
        <v>1</v>
      </c>
      <c r="N683" s="153" t="s">
        <v>38</v>
      </c>
      <c r="O683" s="59"/>
      <c r="P683" s="154">
        <f>O683*H683</f>
        <v>0</v>
      </c>
      <c r="Q683" s="154">
        <v>0</v>
      </c>
      <c r="R683" s="154">
        <f>Q683*H683</f>
        <v>0</v>
      </c>
      <c r="S683" s="154">
        <v>0</v>
      </c>
      <c r="T683" s="155">
        <f>S683*H683</f>
        <v>0</v>
      </c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R683" s="156" t="s">
        <v>128</v>
      </c>
      <c r="AT683" s="156" t="s">
        <v>124</v>
      </c>
      <c r="AU683" s="156" t="s">
        <v>82</v>
      </c>
      <c r="AY683" s="18" t="s">
        <v>121</v>
      </c>
      <c r="BE683" s="157">
        <f>IF(N683="základní",J683,0)</f>
        <v>0</v>
      </c>
      <c r="BF683" s="157">
        <f>IF(N683="snížená",J683,0)</f>
        <v>0</v>
      </c>
      <c r="BG683" s="157">
        <f>IF(N683="zákl. přenesená",J683,0)</f>
        <v>0</v>
      </c>
      <c r="BH683" s="157">
        <f>IF(N683="sníž. přenesená",J683,0)</f>
        <v>0</v>
      </c>
      <c r="BI683" s="157">
        <f>IF(N683="nulová",J683,0)</f>
        <v>0</v>
      </c>
      <c r="BJ683" s="18" t="s">
        <v>30</v>
      </c>
      <c r="BK683" s="157">
        <f>ROUND(I683*H683,2)</f>
        <v>0</v>
      </c>
      <c r="BL683" s="18" t="s">
        <v>128</v>
      </c>
      <c r="BM683" s="156" t="s">
        <v>1040</v>
      </c>
    </row>
    <row r="684" spans="1:65" s="13" customFormat="1" ht="11.25">
      <c r="B684" s="158"/>
      <c r="D684" s="159" t="s">
        <v>130</v>
      </c>
      <c r="E684" s="160" t="s">
        <v>1</v>
      </c>
      <c r="F684" s="161" t="s">
        <v>30</v>
      </c>
      <c r="H684" s="162">
        <v>1</v>
      </c>
      <c r="I684" s="163"/>
      <c r="L684" s="158"/>
      <c r="M684" s="164"/>
      <c r="N684" s="165"/>
      <c r="O684" s="165"/>
      <c r="P684" s="165"/>
      <c r="Q684" s="165"/>
      <c r="R684" s="165"/>
      <c r="S684" s="165"/>
      <c r="T684" s="166"/>
      <c r="AT684" s="160" t="s">
        <v>130</v>
      </c>
      <c r="AU684" s="160" t="s">
        <v>82</v>
      </c>
      <c r="AV684" s="13" t="s">
        <v>82</v>
      </c>
      <c r="AW684" s="13" t="s">
        <v>29</v>
      </c>
      <c r="AX684" s="13" t="s">
        <v>30</v>
      </c>
      <c r="AY684" s="160" t="s">
        <v>121</v>
      </c>
    </row>
    <row r="685" spans="1:65" s="12" customFormat="1" ht="22.9" customHeight="1">
      <c r="B685" s="131"/>
      <c r="D685" s="132" t="s">
        <v>72</v>
      </c>
      <c r="E685" s="142" t="s">
        <v>161</v>
      </c>
      <c r="F685" s="142" t="s">
        <v>201</v>
      </c>
      <c r="I685" s="134"/>
      <c r="J685" s="143">
        <f>BK685</f>
        <v>0</v>
      </c>
      <c r="L685" s="131"/>
      <c r="M685" s="136"/>
      <c r="N685" s="137"/>
      <c r="O685" s="137"/>
      <c r="P685" s="138">
        <f>SUM(P686:P709)</f>
        <v>0</v>
      </c>
      <c r="Q685" s="137"/>
      <c r="R685" s="138">
        <f>SUM(R686:R709)</f>
        <v>0</v>
      </c>
      <c r="S685" s="137"/>
      <c r="T685" s="139">
        <f>SUM(T686:T709)</f>
        <v>0</v>
      </c>
      <c r="AR685" s="132" t="s">
        <v>30</v>
      </c>
      <c r="AT685" s="140" t="s">
        <v>72</v>
      </c>
      <c r="AU685" s="140" t="s">
        <v>30</v>
      </c>
      <c r="AY685" s="132" t="s">
        <v>121</v>
      </c>
      <c r="BK685" s="141">
        <f>SUM(BK686:BK709)</f>
        <v>0</v>
      </c>
    </row>
    <row r="686" spans="1:65" s="2" customFormat="1" ht="16.5" customHeight="1">
      <c r="A686" s="33"/>
      <c r="B686" s="144"/>
      <c r="C686" s="145" t="s">
        <v>1041</v>
      </c>
      <c r="D686" s="145" t="s">
        <v>124</v>
      </c>
      <c r="E686" s="146" t="s">
        <v>670</v>
      </c>
      <c r="F686" s="147" t="s">
        <v>671</v>
      </c>
      <c r="G686" s="148" t="s">
        <v>232</v>
      </c>
      <c r="H686" s="149">
        <v>88.4</v>
      </c>
      <c r="I686" s="150"/>
      <c r="J686" s="151">
        <f>ROUND(I686*H686,2)</f>
        <v>0</v>
      </c>
      <c r="K686" s="147" t="s">
        <v>135</v>
      </c>
      <c r="L686" s="34"/>
      <c r="M686" s="152" t="s">
        <v>1</v>
      </c>
      <c r="N686" s="153" t="s">
        <v>38</v>
      </c>
      <c r="O686" s="59"/>
      <c r="P686" s="154">
        <f>O686*H686</f>
        <v>0</v>
      </c>
      <c r="Q686" s="154">
        <v>0</v>
      </c>
      <c r="R686" s="154">
        <f>Q686*H686</f>
        <v>0</v>
      </c>
      <c r="S686" s="154">
        <v>0</v>
      </c>
      <c r="T686" s="155">
        <f>S686*H686</f>
        <v>0</v>
      </c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R686" s="156" t="s">
        <v>128</v>
      </c>
      <c r="AT686" s="156" t="s">
        <v>124</v>
      </c>
      <c r="AU686" s="156" t="s">
        <v>82</v>
      </c>
      <c r="AY686" s="18" t="s">
        <v>121</v>
      </c>
      <c r="BE686" s="157">
        <f>IF(N686="základní",J686,0)</f>
        <v>0</v>
      </c>
      <c r="BF686" s="157">
        <f>IF(N686="snížená",J686,0)</f>
        <v>0</v>
      </c>
      <c r="BG686" s="157">
        <f>IF(N686="zákl. přenesená",J686,0)</f>
        <v>0</v>
      </c>
      <c r="BH686" s="157">
        <f>IF(N686="sníž. přenesená",J686,0)</f>
        <v>0</v>
      </c>
      <c r="BI686" s="157">
        <f>IF(N686="nulová",J686,0)</f>
        <v>0</v>
      </c>
      <c r="BJ686" s="18" t="s">
        <v>30</v>
      </c>
      <c r="BK686" s="157">
        <f>ROUND(I686*H686,2)</f>
        <v>0</v>
      </c>
      <c r="BL686" s="18" t="s">
        <v>128</v>
      </c>
      <c r="BM686" s="156" t="s">
        <v>1042</v>
      </c>
    </row>
    <row r="687" spans="1:65" s="15" customFormat="1" ht="11.25">
      <c r="B687" s="190"/>
      <c r="D687" s="159" t="s">
        <v>130</v>
      </c>
      <c r="E687" s="191" t="s">
        <v>1</v>
      </c>
      <c r="F687" s="192" t="s">
        <v>706</v>
      </c>
      <c r="H687" s="191" t="s">
        <v>1</v>
      </c>
      <c r="I687" s="193"/>
      <c r="L687" s="190"/>
      <c r="M687" s="194"/>
      <c r="N687" s="195"/>
      <c r="O687" s="195"/>
      <c r="P687" s="195"/>
      <c r="Q687" s="195"/>
      <c r="R687" s="195"/>
      <c r="S687" s="195"/>
      <c r="T687" s="196"/>
      <c r="AT687" s="191" t="s">
        <v>130</v>
      </c>
      <c r="AU687" s="191" t="s">
        <v>82</v>
      </c>
      <c r="AV687" s="15" t="s">
        <v>30</v>
      </c>
      <c r="AW687" s="15" t="s">
        <v>29</v>
      </c>
      <c r="AX687" s="15" t="s">
        <v>73</v>
      </c>
      <c r="AY687" s="191" t="s">
        <v>121</v>
      </c>
    </row>
    <row r="688" spans="1:65" s="13" customFormat="1" ht="11.25">
      <c r="B688" s="158"/>
      <c r="D688" s="159" t="s">
        <v>130</v>
      </c>
      <c r="E688" s="160" t="s">
        <v>1</v>
      </c>
      <c r="F688" s="161" t="s">
        <v>1043</v>
      </c>
      <c r="H688" s="162">
        <v>68.099999999999994</v>
      </c>
      <c r="I688" s="163"/>
      <c r="L688" s="158"/>
      <c r="M688" s="164"/>
      <c r="N688" s="165"/>
      <c r="O688" s="165"/>
      <c r="P688" s="165"/>
      <c r="Q688" s="165"/>
      <c r="R688" s="165"/>
      <c r="S688" s="165"/>
      <c r="T688" s="166"/>
      <c r="AT688" s="160" t="s">
        <v>130</v>
      </c>
      <c r="AU688" s="160" t="s">
        <v>82</v>
      </c>
      <c r="AV688" s="13" t="s">
        <v>82</v>
      </c>
      <c r="AW688" s="13" t="s">
        <v>29</v>
      </c>
      <c r="AX688" s="13" t="s">
        <v>73</v>
      </c>
      <c r="AY688" s="160" t="s">
        <v>121</v>
      </c>
    </row>
    <row r="689" spans="1:65" s="13" customFormat="1" ht="11.25">
      <c r="B689" s="158"/>
      <c r="D689" s="159" t="s">
        <v>130</v>
      </c>
      <c r="E689" s="160" t="s">
        <v>1</v>
      </c>
      <c r="F689" s="161" t="s">
        <v>717</v>
      </c>
      <c r="H689" s="162">
        <v>1.1000000000000001</v>
      </c>
      <c r="I689" s="163"/>
      <c r="L689" s="158"/>
      <c r="M689" s="164"/>
      <c r="N689" s="165"/>
      <c r="O689" s="165"/>
      <c r="P689" s="165"/>
      <c r="Q689" s="165"/>
      <c r="R689" s="165"/>
      <c r="S689" s="165"/>
      <c r="T689" s="166"/>
      <c r="AT689" s="160" t="s">
        <v>130</v>
      </c>
      <c r="AU689" s="160" t="s">
        <v>82</v>
      </c>
      <c r="AV689" s="13" t="s">
        <v>82</v>
      </c>
      <c r="AW689" s="13" t="s">
        <v>29</v>
      </c>
      <c r="AX689" s="13" t="s">
        <v>73</v>
      </c>
      <c r="AY689" s="160" t="s">
        <v>121</v>
      </c>
    </row>
    <row r="690" spans="1:65" s="13" customFormat="1" ht="11.25">
      <c r="B690" s="158"/>
      <c r="D690" s="159" t="s">
        <v>130</v>
      </c>
      <c r="E690" s="160" t="s">
        <v>1</v>
      </c>
      <c r="F690" s="161" t="s">
        <v>1044</v>
      </c>
      <c r="H690" s="162">
        <v>8.5</v>
      </c>
      <c r="I690" s="163"/>
      <c r="L690" s="158"/>
      <c r="M690" s="164"/>
      <c r="N690" s="165"/>
      <c r="O690" s="165"/>
      <c r="P690" s="165"/>
      <c r="Q690" s="165"/>
      <c r="R690" s="165"/>
      <c r="S690" s="165"/>
      <c r="T690" s="166"/>
      <c r="AT690" s="160" t="s">
        <v>130</v>
      </c>
      <c r="AU690" s="160" t="s">
        <v>82</v>
      </c>
      <c r="AV690" s="13" t="s">
        <v>82</v>
      </c>
      <c r="AW690" s="13" t="s">
        <v>29</v>
      </c>
      <c r="AX690" s="13" t="s">
        <v>73</v>
      </c>
      <c r="AY690" s="160" t="s">
        <v>121</v>
      </c>
    </row>
    <row r="691" spans="1:65" s="15" customFormat="1" ht="11.25">
      <c r="B691" s="190"/>
      <c r="D691" s="159" t="s">
        <v>130</v>
      </c>
      <c r="E691" s="191" t="s">
        <v>1</v>
      </c>
      <c r="F691" s="192" t="s">
        <v>710</v>
      </c>
      <c r="H691" s="191" t="s">
        <v>1</v>
      </c>
      <c r="I691" s="193"/>
      <c r="L691" s="190"/>
      <c r="M691" s="194"/>
      <c r="N691" s="195"/>
      <c r="O691" s="195"/>
      <c r="P691" s="195"/>
      <c r="Q691" s="195"/>
      <c r="R691" s="195"/>
      <c r="S691" s="195"/>
      <c r="T691" s="196"/>
      <c r="AT691" s="191" t="s">
        <v>130</v>
      </c>
      <c r="AU691" s="191" t="s">
        <v>82</v>
      </c>
      <c r="AV691" s="15" t="s">
        <v>30</v>
      </c>
      <c r="AW691" s="15" t="s">
        <v>29</v>
      </c>
      <c r="AX691" s="15" t="s">
        <v>73</v>
      </c>
      <c r="AY691" s="191" t="s">
        <v>121</v>
      </c>
    </row>
    <row r="692" spans="1:65" s="13" customFormat="1" ht="11.25">
      <c r="B692" s="158"/>
      <c r="D692" s="159" t="s">
        <v>130</v>
      </c>
      <c r="E692" s="160" t="s">
        <v>1</v>
      </c>
      <c r="F692" s="161" t="s">
        <v>1045</v>
      </c>
      <c r="H692" s="162">
        <v>2.2000000000000002</v>
      </c>
      <c r="I692" s="163"/>
      <c r="L692" s="158"/>
      <c r="M692" s="164"/>
      <c r="N692" s="165"/>
      <c r="O692" s="165"/>
      <c r="P692" s="165"/>
      <c r="Q692" s="165"/>
      <c r="R692" s="165"/>
      <c r="S692" s="165"/>
      <c r="T692" s="166"/>
      <c r="AT692" s="160" t="s">
        <v>130</v>
      </c>
      <c r="AU692" s="160" t="s">
        <v>82</v>
      </c>
      <c r="AV692" s="13" t="s">
        <v>82</v>
      </c>
      <c r="AW692" s="13" t="s">
        <v>29</v>
      </c>
      <c r="AX692" s="13" t="s">
        <v>73</v>
      </c>
      <c r="AY692" s="160" t="s">
        <v>121</v>
      </c>
    </row>
    <row r="693" spans="1:65" s="13" customFormat="1" ht="11.25">
      <c r="B693" s="158"/>
      <c r="D693" s="159" t="s">
        <v>130</v>
      </c>
      <c r="E693" s="160" t="s">
        <v>1</v>
      </c>
      <c r="F693" s="161" t="s">
        <v>1046</v>
      </c>
      <c r="H693" s="162">
        <v>8.5</v>
      </c>
      <c r="I693" s="163"/>
      <c r="L693" s="158"/>
      <c r="M693" s="164"/>
      <c r="N693" s="165"/>
      <c r="O693" s="165"/>
      <c r="P693" s="165"/>
      <c r="Q693" s="165"/>
      <c r="R693" s="165"/>
      <c r="S693" s="165"/>
      <c r="T693" s="166"/>
      <c r="AT693" s="160" t="s">
        <v>130</v>
      </c>
      <c r="AU693" s="160" t="s">
        <v>82</v>
      </c>
      <c r="AV693" s="13" t="s">
        <v>82</v>
      </c>
      <c r="AW693" s="13" t="s">
        <v>29</v>
      </c>
      <c r="AX693" s="13" t="s">
        <v>73</v>
      </c>
      <c r="AY693" s="160" t="s">
        <v>121</v>
      </c>
    </row>
    <row r="694" spans="1:65" s="14" customFormat="1" ht="11.25">
      <c r="B694" s="167"/>
      <c r="D694" s="159" t="s">
        <v>130</v>
      </c>
      <c r="E694" s="168" t="s">
        <v>1</v>
      </c>
      <c r="F694" s="169" t="s">
        <v>132</v>
      </c>
      <c r="H694" s="170">
        <v>88.4</v>
      </c>
      <c r="I694" s="171"/>
      <c r="L694" s="167"/>
      <c r="M694" s="172"/>
      <c r="N694" s="173"/>
      <c r="O694" s="173"/>
      <c r="P694" s="173"/>
      <c r="Q694" s="173"/>
      <c r="R694" s="173"/>
      <c r="S694" s="173"/>
      <c r="T694" s="174"/>
      <c r="AT694" s="168" t="s">
        <v>130</v>
      </c>
      <c r="AU694" s="168" t="s">
        <v>82</v>
      </c>
      <c r="AV694" s="14" t="s">
        <v>128</v>
      </c>
      <c r="AW694" s="14" t="s">
        <v>29</v>
      </c>
      <c r="AX694" s="14" t="s">
        <v>30</v>
      </c>
      <c r="AY694" s="168" t="s">
        <v>121</v>
      </c>
    </row>
    <row r="695" spans="1:65" s="2" customFormat="1" ht="16.5" customHeight="1">
      <c r="A695" s="33"/>
      <c r="B695" s="144"/>
      <c r="C695" s="145" t="s">
        <v>1047</v>
      </c>
      <c r="D695" s="145" t="s">
        <v>124</v>
      </c>
      <c r="E695" s="146" t="s">
        <v>676</v>
      </c>
      <c r="F695" s="147" t="s">
        <v>677</v>
      </c>
      <c r="G695" s="148" t="s">
        <v>232</v>
      </c>
      <c r="H695" s="149">
        <v>88.4</v>
      </c>
      <c r="I695" s="150"/>
      <c r="J695" s="151">
        <f>ROUND(I695*H695,2)</f>
        <v>0</v>
      </c>
      <c r="K695" s="147" t="s">
        <v>1</v>
      </c>
      <c r="L695" s="34"/>
      <c r="M695" s="152" t="s">
        <v>1</v>
      </c>
      <c r="N695" s="153" t="s">
        <v>38</v>
      </c>
      <c r="O695" s="59"/>
      <c r="P695" s="154">
        <f>O695*H695</f>
        <v>0</v>
      </c>
      <c r="Q695" s="154">
        <v>0</v>
      </c>
      <c r="R695" s="154">
        <f>Q695*H695</f>
        <v>0</v>
      </c>
      <c r="S695" s="154">
        <v>0</v>
      </c>
      <c r="T695" s="155">
        <f>S695*H695</f>
        <v>0</v>
      </c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R695" s="156" t="s">
        <v>128</v>
      </c>
      <c r="AT695" s="156" t="s">
        <v>124</v>
      </c>
      <c r="AU695" s="156" t="s">
        <v>82</v>
      </c>
      <c r="AY695" s="18" t="s">
        <v>121</v>
      </c>
      <c r="BE695" s="157">
        <f>IF(N695="základní",J695,0)</f>
        <v>0</v>
      </c>
      <c r="BF695" s="157">
        <f>IF(N695="snížená",J695,0)</f>
        <v>0</v>
      </c>
      <c r="BG695" s="157">
        <f>IF(N695="zákl. přenesená",J695,0)</f>
        <v>0</v>
      </c>
      <c r="BH695" s="157">
        <f>IF(N695="sníž. přenesená",J695,0)</f>
        <v>0</v>
      </c>
      <c r="BI695" s="157">
        <f>IF(N695="nulová",J695,0)</f>
        <v>0</v>
      </c>
      <c r="BJ695" s="18" t="s">
        <v>30</v>
      </c>
      <c r="BK695" s="157">
        <f>ROUND(I695*H695,2)</f>
        <v>0</v>
      </c>
      <c r="BL695" s="18" t="s">
        <v>128</v>
      </c>
      <c r="BM695" s="156" t="s">
        <v>1048</v>
      </c>
    </row>
    <row r="696" spans="1:65" s="13" customFormat="1" ht="11.25">
      <c r="B696" s="158"/>
      <c r="D696" s="159" t="s">
        <v>130</v>
      </c>
      <c r="E696" s="160" t="s">
        <v>1</v>
      </c>
      <c r="F696" s="161" t="s">
        <v>1049</v>
      </c>
      <c r="H696" s="162">
        <v>88.4</v>
      </c>
      <c r="I696" s="163"/>
      <c r="L696" s="158"/>
      <c r="M696" s="164"/>
      <c r="N696" s="165"/>
      <c r="O696" s="165"/>
      <c r="P696" s="165"/>
      <c r="Q696" s="165"/>
      <c r="R696" s="165"/>
      <c r="S696" s="165"/>
      <c r="T696" s="166"/>
      <c r="AT696" s="160" t="s">
        <v>130</v>
      </c>
      <c r="AU696" s="160" t="s">
        <v>82</v>
      </c>
      <c r="AV696" s="13" t="s">
        <v>82</v>
      </c>
      <c r="AW696" s="13" t="s">
        <v>29</v>
      </c>
      <c r="AX696" s="13" t="s">
        <v>30</v>
      </c>
      <c r="AY696" s="160" t="s">
        <v>121</v>
      </c>
    </row>
    <row r="697" spans="1:65" s="2" customFormat="1" ht="16.5" customHeight="1">
      <c r="A697" s="33"/>
      <c r="B697" s="144"/>
      <c r="C697" s="145" t="s">
        <v>1050</v>
      </c>
      <c r="D697" s="145" t="s">
        <v>124</v>
      </c>
      <c r="E697" s="146" t="s">
        <v>681</v>
      </c>
      <c r="F697" s="147" t="s">
        <v>682</v>
      </c>
      <c r="G697" s="148" t="s">
        <v>209</v>
      </c>
      <c r="H697" s="149">
        <v>56.119</v>
      </c>
      <c r="I697" s="150"/>
      <c r="J697" s="151">
        <f>ROUND(I697*H697,2)</f>
        <v>0</v>
      </c>
      <c r="K697" s="147" t="s">
        <v>135</v>
      </c>
      <c r="L697" s="34"/>
      <c r="M697" s="152" t="s">
        <v>1</v>
      </c>
      <c r="N697" s="153" t="s">
        <v>38</v>
      </c>
      <c r="O697" s="59"/>
      <c r="P697" s="154">
        <f>O697*H697</f>
        <v>0</v>
      </c>
      <c r="Q697" s="154">
        <v>0</v>
      </c>
      <c r="R697" s="154">
        <f>Q697*H697</f>
        <v>0</v>
      </c>
      <c r="S697" s="154">
        <v>0</v>
      </c>
      <c r="T697" s="155">
        <f>S697*H697</f>
        <v>0</v>
      </c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R697" s="156" t="s">
        <v>128</v>
      </c>
      <c r="AT697" s="156" t="s">
        <v>124</v>
      </c>
      <c r="AU697" s="156" t="s">
        <v>82</v>
      </c>
      <c r="AY697" s="18" t="s">
        <v>121</v>
      </c>
      <c r="BE697" s="157">
        <f>IF(N697="základní",J697,0)</f>
        <v>0</v>
      </c>
      <c r="BF697" s="157">
        <f>IF(N697="snížená",J697,0)</f>
        <v>0</v>
      </c>
      <c r="BG697" s="157">
        <f>IF(N697="zákl. přenesená",J697,0)</f>
        <v>0</v>
      </c>
      <c r="BH697" s="157">
        <f>IF(N697="sníž. přenesená",J697,0)</f>
        <v>0</v>
      </c>
      <c r="BI697" s="157">
        <f>IF(N697="nulová",J697,0)</f>
        <v>0</v>
      </c>
      <c r="BJ697" s="18" t="s">
        <v>30</v>
      </c>
      <c r="BK697" s="157">
        <f>ROUND(I697*H697,2)</f>
        <v>0</v>
      </c>
      <c r="BL697" s="18" t="s">
        <v>128</v>
      </c>
      <c r="BM697" s="156" t="s">
        <v>1051</v>
      </c>
    </row>
    <row r="698" spans="1:65" s="13" customFormat="1" ht="11.25">
      <c r="B698" s="158"/>
      <c r="D698" s="159" t="s">
        <v>130</v>
      </c>
      <c r="E698" s="160" t="s">
        <v>1</v>
      </c>
      <c r="F698" s="161" t="s">
        <v>1052</v>
      </c>
      <c r="H698" s="162">
        <v>56.119</v>
      </c>
      <c r="I698" s="163"/>
      <c r="L698" s="158"/>
      <c r="M698" s="164"/>
      <c r="N698" s="165"/>
      <c r="O698" s="165"/>
      <c r="P698" s="165"/>
      <c r="Q698" s="165"/>
      <c r="R698" s="165"/>
      <c r="S698" s="165"/>
      <c r="T698" s="166"/>
      <c r="AT698" s="160" t="s">
        <v>130</v>
      </c>
      <c r="AU698" s="160" t="s">
        <v>82</v>
      </c>
      <c r="AV698" s="13" t="s">
        <v>82</v>
      </c>
      <c r="AW698" s="13" t="s">
        <v>29</v>
      </c>
      <c r="AX698" s="13" t="s">
        <v>30</v>
      </c>
      <c r="AY698" s="160" t="s">
        <v>121</v>
      </c>
    </row>
    <row r="699" spans="1:65" s="2" customFormat="1" ht="16.5" customHeight="1">
      <c r="A699" s="33"/>
      <c r="B699" s="144"/>
      <c r="C699" s="145" t="s">
        <v>1053</v>
      </c>
      <c r="D699" s="145" t="s">
        <v>124</v>
      </c>
      <c r="E699" s="146" t="s">
        <v>686</v>
      </c>
      <c r="F699" s="147" t="s">
        <v>687</v>
      </c>
      <c r="G699" s="148" t="s">
        <v>209</v>
      </c>
      <c r="H699" s="149">
        <v>448.952</v>
      </c>
      <c r="I699" s="150"/>
      <c r="J699" s="151">
        <f>ROUND(I699*H699,2)</f>
        <v>0</v>
      </c>
      <c r="K699" s="147" t="s">
        <v>135</v>
      </c>
      <c r="L699" s="34"/>
      <c r="M699" s="152" t="s">
        <v>1</v>
      </c>
      <c r="N699" s="153" t="s">
        <v>38</v>
      </c>
      <c r="O699" s="59"/>
      <c r="P699" s="154">
        <f>O699*H699</f>
        <v>0</v>
      </c>
      <c r="Q699" s="154">
        <v>0</v>
      </c>
      <c r="R699" s="154">
        <f>Q699*H699</f>
        <v>0</v>
      </c>
      <c r="S699" s="154">
        <v>0</v>
      </c>
      <c r="T699" s="155">
        <f>S699*H699</f>
        <v>0</v>
      </c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R699" s="156" t="s">
        <v>128</v>
      </c>
      <c r="AT699" s="156" t="s">
        <v>124</v>
      </c>
      <c r="AU699" s="156" t="s">
        <v>82</v>
      </c>
      <c r="AY699" s="18" t="s">
        <v>121</v>
      </c>
      <c r="BE699" s="157">
        <f>IF(N699="základní",J699,0)</f>
        <v>0</v>
      </c>
      <c r="BF699" s="157">
        <f>IF(N699="snížená",J699,0)</f>
        <v>0</v>
      </c>
      <c r="BG699" s="157">
        <f>IF(N699="zákl. přenesená",J699,0)</f>
        <v>0</v>
      </c>
      <c r="BH699" s="157">
        <f>IF(N699="sníž. přenesená",J699,0)</f>
        <v>0</v>
      </c>
      <c r="BI699" s="157">
        <f>IF(N699="nulová",J699,0)</f>
        <v>0</v>
      </c>
      <c r="BJ699" s="18" t="s">
        <v>30</v>
      </c>
      <c r="BK699" s="157">
        <f>ROUND(I699*H699,2)</f>
        <v>0</v>
      </c>
      <c r="BL699" s="18" t="s">
        <v>128</v>
      </c>
      <c r="BM699" s="156" t="s">
        <v>1054</v>
      </c>
    </row>
    <row r="700" spans="1:65" s="13" customFormat="1" ht="11.25">
      <c r="B700" s="158"/>
      <c r="D700" s="159" t="s">
        <v>130</v>
      </c>
      <c r="E700" s="160" t="s">
        <v>1</v>
      </c>
      <c r="F700" s="161" t="s">
        <v>1055</v>
      </c>
      <c r="H700" s="162">
        <v>448.952</v>
      </c>
      <c r="I700" s="163"/>
      <c r="L700" s="158"/>
      <c r="M700" s="164"/>
      <c r="N700" s="165"/>
      <c r="O700" s="165"/>
      <c r="P700" s="165"/>
      <c r="Q700" s="165"/>
      <c r="R700" s="165"/>
      <c r="S700" s="165"/>
      <c r="T700" s="166"/>
      <c r="AT700" s="160" t="s">
        <v>130</v>
      </c>
      <c r="AU700" s="160" t="s">
        <v>82</v>
      </c>
      <c r="AV700" s="13" t="s">
        <v>82</v>
      </c>
      <c r="AW700" s="13" t="s">
        <v>29</v>
      </c>
      <c r="AX700" s="13" t="s">
        <v>73</v>
      </c>
      <c r="AY700" s="160" t="s">
        <v>121</v>
      </c>
    </row>
    <row r="701" spans="1:65" s="14" customFormat="1" ht="11.25">
      <c r="B701" s="167"/>
      <c r="D701" s="159" t="s">
        <v>130</v>
      </c>
      <c r="E701" s="168" t="s">
        <v>1</v>
      </c>
      <c r="F701" s="169" t="s">
        <v>132</v>
      </c>
      <c r="H701" s="170">
        <v>448.952</v>
      </c>
      <c r="I701" s="171"/>
      <c r="L701" s="167"/>
      <c r="M701" s="172"/>
      <c r="N701" s="173"/>
      <c r="O701" s="173"/>
      <c r="P701" s="173"/>
      <c r="Q701" s="173"/>
      <c r="R701" s="173"/>
      <c r="S701" s="173"/>
      <c r="T701" s="174"/>
      <c r="AT701" s="168" t="s">
        <v>130</v>
      </c>
      <c r="AU701" s="168" t="s">
        <v>82</v>
      </c>
      <c r="AV701" s="14" t="s">
        <v>128</v>
      </c>
      <c r="AW701" s="14" t="s">
        <v>29</v>
      </c>
      <c r="AX701" s="14" t="s">
        <v>30</v>
      </c>
      <c r="AY701" s="168" t="s">
        <v>121</v>
      </c>
    </row>
    <row r="702" spans="1:65" s="2" customFormat="1" ht="16.5" customHeight="1">
      <c r="A702" s="33"/>
      <c r="B702" s="144"/>
      <c r="C702" s="145" t="s">
        <v>1056</v>
      </c>
      <c r="D702" s="145" t="s">
        <v>124</v>
      </c>
      <c r="E702" s="146" t="s">
        <v>691</v>
      </c>
      <c r="F702" s="147" t="s">
        <v>692</v>
      </c>
      <c r="G702" s="148" t="s">
        <v>209</v>
      </c>
      <c r="H702" s="149">
        <v>15.587999999999999</v>
      </c>
      <c r="I702" s="150"/>
      <c r="J702" s="151">
        <f>ROUND(I702*H702,2)</f>
        <v>0</v>
      </c>
      <c r="K702" s="147" t="s">
        <v>1</v>
      </c>
      <c r="L702" s="34"/>
      <c r="M702" s="152" t="s">
        <v>1</v>
      </c>
      <c r="N702" s="153" t="s">
        <v>38</v>
      </c>
      <c r="O702" s="59"/>
      <c r="P702" s="154">
        <f>O702*H702</f>
        <v>0</v>
      </c>
      <c r="Q702" s="154">
        <v>0</v>
      </c>
      <c r="R702" s="154">
        <f>Q702*H702</f>
        <v>0</v>
      </c>
      <c r="S702" s="154">
        <v>0</v>
      </c>
      <c r="T702" s="155">
        <f>S702*H702</f>
        <v>0</v>
      </c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R702" s="156" t="s">
        <v>128</v>
      </c>
      <c r="AT702" s="156" t="s">
        <v>124</v>
      </c>
      <c r="AU702" s="156" t="s">
        <v>82</v>
      </c>
      <c r="AY702" s="18" t="s">
        <v>121</v>
      </c>
      <c r="BE702" s="157">
        <f>IF(N702="základní",J702,0)</f>
        <v>0</v>
      </c>
      <c r="BF702" s="157">
        <f>IF(N702="snížená",J702,0)</f>
        <v>0</v>
      </c>
      <c r="BG702" s="157">
        <f>IF(N702="zákl. přenesená",J702,0)</f>
        <v>0</v>
      </c>
      <c r="BH702" s="157">
        <f>IF(N702="sníž. přenesená",J702,0)</f>
        <v>0</v>
      </c>
      <c r="BI702" s="157">
        <f>IF(N702="nulová",J702,0)</f>
        <v>0</v>
      </c>
      <c r="BJ702" s="18" t="s">
        <v>30</v>
      </c>
      <c r="BK702" s="157">
        <f>ROUND(I702*H702,2)</f>
        <v>0</v>
      </c>
      <c r="BL702" s="18" t="s">
        <v>128</v>
      </c>
      <c r="BM702" s="156" t="s">
        <v>1057</v>
      </c>
    </row>
    <row r="703" spans="1:65" s="13" customFormat="1" ht="11.25">
      <c r="B703" s="158"/>
      <c r="D703" s="159" t="s">
        <v>130</v>
      </c>
      <c r="E703" s="160" t="s">
        <v>1</v>
      </c>
      <c r="F703" s="161" t="s">
        <v>1058</v>
      </c>
      <c r="H703" s="162">
        <v>15.587999999999999</v>
      </c>
      <c r="I703" s="163"/>
      <c r="L703" s="158"/>
      <c r="M703" s="164"/>
      <c r="N703" s="165"/>
      <c r="O703" s="165"/>
      <c r="P703" s="165"/>
      <c r="Q703" s="165"/>
      <c r="R703" s="165"/>
      <c r="S703" s="165"/>
      <c r="T703" s="166"/>
      <c r="AT703" s="160" t="s">
        <v>130</v>
      </c>
      <c r="AU703" s="160" t="s">
        <v>82</v>
      </c>
      <c r="AV703" s="13" t="s">
        <v>82</v>
      </c>
      <c r="AW703" s="13" t="s">
        <v>29</v>
      </c>
      <c r="AX703" s="13" t="s">
        <v>30</v>
      </c>
      <c r="AY703" s="160" t="s">
        <v>121</v>
      </c>
    </row>
    <row r="704" spans="1:65" s="2" customFormat="1" ht="16.5" customHeight="1">
      <c r="A704" s="33"/>
      <c r="B704" s="144"/>
      <c r="C704" s="145" t="s">
        <v>1059</v>
      </c>
      <c r="D704" s="145" t="s">
        <v>124</v>
      </c>
      <c r="E704" s="146" t="s">
        <v>696</v>
      </c>
      <c r="F704" s="147" t="s">
        <v>415</v>
      </c>
      <c r="G704" s="148" t="s">
        <v>209</v>
      </c>
      <c r="H704" s="149">
        <v>40.530999999999999</v>
      </c>
      <c r="I704" s="150"/>
      <c r="J704" s="151">
        <f>ROUND(I704*H704,2)</f>
        <v>0</v>
      </c>
      <c r="K704" s="147" t="s">
        <v>1</v>
      </c>
      <c r="L704" s="34"/>
      <c r="M704" s="152" t="s">
        <v>1</v>
      </c>
      <c r="N704" s="153" t="s">
        <v>38</v>
      </c>
      <c r="O704" s="59"/>
      <c r="P704" s="154">
        <f>O704*H704</f>
        <v>0</v>
      </c>
      <c r="Q704" s="154">
        <v>0</v>
      </c>
      <c r="R704" s="154">
        <f>Q704*H704</f>
        <v>0</v>
      </c>
      <c r="S704" s="154">
        <v>0</v>
      </c>
      <c r="T704" s="155">
        <f>S704*H704</f>
        <v>0</v>
      </c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R704" s="156" t="s">
        <v>128</v>
      </c>
      <c r="AT704" s="156" t="s">
        <v>124</v>
      </c>
      <c r="AU704" s="156" t="s">
        <v>82</v>
      </c>
      <c r="AY704" s="18" t="s">
        <v>121</v>
      </c>
      <c r="BE704" s="157">
        <f>IF(N704="základní",J704,0)</f>
        <v>0</v>
      </c>
      <c r="BF704" s="157">
        <f>IF(N704="snížená",J704,0)</f>
        <v>0</v>
      </c>
      <c r="BG704" s="157">
        <f>IF(N704="zákl. přenesená",J704,0)</f>
        <v>0</v>
      </c>
      <c r="BH704" s="157">
        <f>IF(N704="sníž. přenesená",J704,0)</f>
        <v>0</v>
      </c>
      <c r="BI704" s="157">
        <f>IF(N704="nulová",J704,0)</f>
        <v>0</v>
      </c>
      <c r="BJ704" s="18" t="s">
        <v>30</v>
      </c>
      <c r="BK704" s="157">
        <f>ROUND(I704*H704,2)</f>
        <v>0</v>
      </c>
      <c r="BL704" s="18" t="s">
        <v>128</v>
      </c>
      <c r="BM704" s="156" t="s">
        <v>1060</v>
      </c>
    </row>
    <row r="705" spans="1:65" s="13" customFormat="1" ht="11.25">
      <c r="B705" s="158"/>
      <c r="D705" s="159" t="s">
        <v>130</v>
      </c>
      <c r="E705" s="160" t="s">
        <v>1</v>
      </c>
      <c r="F705" s="161" t="s">
        <v>1061</v>
      </c>
      <c r="H705" s="162">
        <v>40.530999999999999</v>
      </c>
      <c r="I705" s="163"/>
      <c r="L705" s="158"/>
      <c r="M705" s="164"/>
      <c r="N705" s="165"/>
      <c r="O705" s="165"/>
      <c r="P705" s="165"/>
      <c r="Q705" s="165"/>
      <c r="R705" s="165"/>
      <c r="S705" s="165"/>
      <c r="T705" s="166"/>
      <c r="AT705" s="160" t="s">
        <v>130</v>
      </c>
      <c r="AU705" s="160" t="s">
        <v>82</v>
      </c>
      <c r="AV705" s="13" t="s">
        <v>82</v>
      </c>
      <c r="AW705" s="13" t="s">
        <v>29</v>
      </c>
      <c r="AX705" s="13" t="s">
        <v>73</v>
      </c>
      <c r="AY705" s="160" t="s">
        <v>121</v>
      </c>
    </row>
    <row r="706" spans="1:65" s="14" customFormat="1" ht="11.25">
      <c r="B706" s="167"/>
      <c r="D706" s="159" t="s">
        <v>130</v>
      </c>
      <c r="E706" s="168" t="s">
        <v>1</v>
      </c>
      <c r="F706" s="169" t="s">
        <v>132</v>
      </c>
      <c r="H706" s="170">
        <v>40.530999999999999</v>
      </c>
      <c r="I706" s="171"/>
      <c r="L706" s="167"/>
      <c r="M706" s="172"/>
      <c r="N706" s="173"/>
      <c r="O706" s="173"/>
      <c r="P706" s="173"/>
      <c r="Q706" s="173"/>
      <c r="R706" s="173"/>
      <c r="S706" s="173"/>
      <c r="T706" s="174"/>
      <c r="AT706" s="168" t="s">
        <v>130</v>
      </c>
      <c r="AU706" s="168" t="s">
        <v>82</v>
      </c>
      <c r="AV706" s="14" t="s">
        <v>128</v>
      </c>
      <c r="AW706" s="14" t="s">
        <v>29</v>
      </c>
      <c r="AX706" s="14" t="s">
        <v>30</v>
      </c>
      <c r="AY706" s="168" t="s">
        <v>121</v>
      </c>
    </row>
    <row r="707" spans="1:65" s="2" customFormat="1" ht="16.5" customHeight="1">
      <c r="A707" s="33"/>
      <c r="B707" s="144"/>
      <c r="C707" s="145" t="s">
        <v>1062</v>
      </c>
      <c r="D707" s="145" t="s">
        <v>124</v>
      </c>
      <c r="E707" s="146" t="s">
        <v>700</v>
      </c>
      <c r="F707" s="147" t="s">
        <v>701</v>
      </c>
      <c r="G707" s="148" t="s">
        <v>209</v>
      </c>
      <c r="H707" s="149">
        <v>149.71299999999999</v>
      </c>
      <c r="I707" s="150"/>
      <c r="J707" s="151">
        <f>ROUND(I707*H707,2)</f>
        <v>0</v>
      </c>
      <c r="K707" s="147" t="s">
        <v>135</v>
      </c>
      <c r="L707" s="34"/>
      <c r="M707" s="152" t="s">
        <v>1</v>
      </c>
      <c r="N707" s="153" t="s">
        <v>38</v>
      </c>
      <c r="O707" s="59"/>
      <c r="P707" s="154">
        <f>O707*H707</f>
        <v>0</v>
      </c>
      <c r="Q707" s="154">
        <v>0</v>
      </c>
      <c r="R707" s="154">
        <f>Q707*H707</f>
        <v>0</v>
      </c>
      <c r="S707" s="154">
        <v>0</v>
      </c>
      <c r="T707" s="155">
        <f>S707*H707</f>
        <v>0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R707" s="156" t="s">
        <v>128</v>
      </c>
      <c r="AT707" s="156" t="s">
        <v>124</v>
      </c>
      <c r="AU707" s="156" t="s">
        <v>82</v>
      </c>
      <c r="AY707" s="18" t="s">
        <v>121</v>
      </c>
      <c r="BE707" s="157">
        <f>IF(N707="základní",J707,0)</f>
        <v>0</v>
      </c>
      <c r="BF707" s="157">
        <f>IF(N707="snížená",J707,0)</f>
        <v>0</v>
      </c>
      <c r="BG707" s="157">
        <f>IF(N707="zákl. přenesená",J707,0)</f>
        <v>0</v>
      </c>
      <c r="BH707" s="157">
        <f>IF(N707="sníž. přenesená",J707,0)</f>
        <v>0</v>
      </c>
      <c r="BI707" s="157">
        <f>IF(N707="nulová",J707,0)</f>
        <v>0</v>
      </c>
      <c r="BJ707" s="18" t="s">
        <v>30</v>
      </c>
      <c r="BK707" s="157">
        <f>ROUND(I707*H707,2)</f>
        <v>0</v>
      </c>
      <c r="BL707" s="18" t="s">
        <v>128</v>
      </c>
      <c r="BM707" s="156" t="s">
        <v>1063</v>
      </c>
    </row>
    <row r="708" spans="1:65" s="13" customFormat="1" ht="11.25">
      <c r="B708" s="158"/>
      <c r="D708" s="159" t="s">
        <v>130</v>
      </c>
      <c r="E708" s="160" t="s">
        <v>1</v>
      </c>
      <c r="F708" s="161" t="s">
        <v>1064</v>
      </c>
      <c r="H708" s="162">
        <v>149.71299999999999</v>
      </c>
      <c r="I708" s="163"/>
      <c r="L708" s="158"/>
      <c r="M708" s="164"/>
      <c r="N708" s="165"/>
      <c r="O708" s="165"/>
      <c r="P708" s="165"/>
      <c r="Q708" s="165"/>
      <c r="R708" s="165"/>
      <c r="S708" s="165"/>
      <c r="T708" s="166"/>
      <c r="AT708" s="160" t="s">
        <v>130</v>
      </c>
      <c r="AU708" s="160" t="s">
        <v>82</v>
      </c>
      <c r="AV708" s="13" t="s">
        <v>82</v>
      </c>
      <c r="AW708" s="13" t="s">
        <v>29</v>
      </c>
      <c r="AX708" s="13" t="s">
        <v>73</v>
      </c>
      <c r="AY708" s="160" t="s">
        <v>121</v>
      </c>
    </row>
    <row r="709" spans="1:65" s="14" customFormat="1" ht="11.25">
      <c r="B709" s="167"/>
      <c r="D709" s="159" t="s">
        <v>130</v>
      </c>
      <c r="E709" s="168" t="s">
        <v>1</v>
      </c>
      <c r="F709" s="169" t="s">
        <v>132</v>
      </c>
      <c r="H709" s="170">
        <v>149.71299999999999</v>
      </c>
      <c r="I709" s="171"/>
      <c r="L709" s="167"/>
      <c r="M709" s="205"/>
      <c r="N709" s="206"/>
      <c r="O709" s="206"/>
      <c r="P709" s="206"/>
      <c r="Q709" s="206"/>
      <c r="R709" s="206"/>
      <c r="S709" s="206"/>
      <c r="T709" s="207"/>
      <c r="AT709" s="168" t="s">
        <v>130</v>
      </c>
      <c r="AU709" s="168" t="s">
        <v>82</v>
      </c>
      <c r="AV709" s="14" t="s">
        <v>128</v>
      </c>
      <c r="AW709" s="14" t="s">
        <v>29</v>
      </c>
      <c r="AX709" s="14" t="s">
        <v>30</v>
      </c>
      <c r="AY709" s="168" t="s">
        <v>121</v>
      </c>
    </row>
    <row r="710" spans="1:65" s="2" customFormat="1" ht="6.95" customHeight="1">
      <c r="A710" s="33"/>
      <c r="B710" s="48"/>
      <c r="C710" s="49"/>
      <c r="D710" s="49"/>
      <c r="E710" s="49"/>
      <c r="F710" s="49"/>
      <c r="G710" s="49"/>
      <c r="H710" s="49"/>
      <c r="I710" s="49"/>
      <c r="J710" s="49"/>
      <c r="K710" s="49"/>
      <c r="L710" s="34"/>
      <c r="M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</row>
  </sheetData>
  <autoFilter ref="C122:K70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0"/>
  <sheetViews>
    <sheetView showGridLines="0" workbookViewId="0">
      <selection activeCell="J12" sqref="J1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95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0" t="str">
        <f>'Rekapitulace stavby'!K6</f>
        <v>BRNO, LOKALITA VINIČNÍ - ŠEDOVÁ, POSÍLENÍ ZÁSOBENÍ VODOU, II. ETAPA</v>
      </c>
      <c r="F7" s="251"/>
      <c r="G7" s="251"/>
      <c r="H7" s="251"/>
      <c r="L7" s="21"/>
    </row>
    <row r="8" spans="1:46" s="2" customFormat="1" ht="12" customHeight="1">
      <c r="A8" s="33"/>
      <c r="B8" s="34"/>
      <c r="C8" s="33"/>
      <c r="D8" s="28" t="s">
        <v>96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1" t="s">
        <v>1065</v>
      </c>
      <c r="F9" s="252"/>
      <c r="G9" s="252"/>
      <c r="H9" s="25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3" t="str">
        <f>'Rekapitulace stavby'!E14</f>
        <v>Vyplň údaj</v>
      </c>
      <c r="F18" s="233"/>
      <c r="G18" s="233"/>
      <c r="H18" s="233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38" t="s">
        <v>1</v>
      </c>
      <c r="F27" s="238"/>
      <c r="G27" s="238"/>
      <c r="H27" s="238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ROUND(J130,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ROUND((SUM(BE130:BE469)),  0)</f>
        <v>0</v>
      </c>
      <c r="G33" s="33"/>
      <c r="H33" s="33"/>
      <c r="I33" s="101">
        <v>0.21</v>
      </c>
      <c r="J33" s="100">
        <f>ROUND(((SUM(BE130:BE469))*I33),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ROUND((SUM(BF130:BF469)),  0)</f>
        <v>0</v>
      </c>
      <c r="G34" s="33"/>
      <c r="H34" s="33"/>
      <c r="I34" s="101">
        <v>0.12</v>
      </c>
      <c r="J34" s="100">
        <f>ROUND(((SUM(BF130:BF469))*I34),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ROUND((SUM(BG130:BG469)),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ROUND((SUM(BH130:BH469)),  0)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ROUND((SUM(BI130:BI469)),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0" t="str">
        <f>E7</f>
        <v>BRNO, LOKALITA VINIČNÍ - ŠEDOVÁ, POSÍLENÍ ZÁSOBENÍ VODOU, II. ETAPA</v>
      </c>
      <c r="F85" s="251"/>
      <c r="G85" s="251"/>
      <c r="H85" s="25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96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1" t="str">
        <f>E9</f>
        <v>SO 342 - Armaturní šachta</v>
      </c>
      <c r="F87" s="252"/>
      <c r="G87" s="252"/>
      <c r="H87" s="25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99</v>
      </c>
      <c r="D94" s="102"/>
      <c r="E94" s="102"/>
      <c r="F94" s="102"/>
      <c r="G94" s="102"/>
      <c r="H94" s="102"/>
      <c r="I94" s="102"/>
      <c r="J94" s="111" t="s">
        <v>100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101</v>
      </c>
      <c r="D96" s="33"/>
      <c r="E96" s="33"/>
      <c r="F96" s="33"/>
      <c r="G96" s="33"/>
      <c r="H96" s="33"/>
      <c r="I96" s="33"/>
      <c r="J96" s="72">
        <f>J130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102</v>
      </c>
    </row>
    <row r="97" spans="1:31" s="9" customFormat="1" ht="24.95" customHeight="1">
      <c r="B97" s="113"/>
      <c r="D97" s="114" t="s">
        <v>103</v>
      </c>
      <c r="E97" s="115"/>
      <c r="F97" s="115"/>
      <c r="G97" s="115"/>
      <c r="H97" s="115"/>
      <c r="I97" s="115"/>
      <c r="J97" s="116">
        <f>J131</f>
        <v>0</v>
      </c>
      <c r="L97" s="113"/>
    </row>
    <row r="98" spans="1:31" s="10" customFormat="1" ht="19.899999999999999" customHeight="1">
      <c r="B98" s="117"/>
      <c r="D98" s="118" t="s">
        <v>212</v>
      </c>
      <c r="E98" s="119"/>
      <c r="F98" s="119"/>
      <c r="G98" s="119"/>
      <c r="H98" s="119"/>
      <c r="I98" s="119"/>
      <c r="J98" s="120">
        <f>J132</f>
        <v>0</v>
      </c>
      <c r="L98" s="117"/>
    </row>
    <row r="99" spans="1:31" s="10" customFormat="1" ht="19.899999999999999" customHeight="1">
      <c r="B99" s="117"/>
      <c r="D99" s="118" t="s">
        <v>1066</v>
      </c>
      <c r="E99" s="119"/>
      <c r="F99" s="119"/>
      <c r="G99" s="119"/>
      <c r="H99" s="119"/>
      <c r="I99" s="119"/>
      <c r="J99" s="120">
        <f>J199</f>
        <v>0</v>
      </c>
      <c r="L99" s="117"/>
    </row>
    <row r="100" spans="1:31" s="10" customFormat="1" ht="19.899999999999999" customHeight="1">
      <c r="B100" s="117"/>
      <c r="D100" s="118" t="s">
        <v>213</v>
      </c>
      <c r="E100" s="119"/>
      <c r="F100" s="119"/>
      <c r="G100" s="119"/>
      <c r="H100" s="119"/>
      <c r="I100" s="119"/>
      <c r="J100" s="120">
        <f>J225</f>
        <v>0</v>
      </c>
      <c r="L100" s="117"/>
    </row>
    <row r="101" spans="1:31" s="10" customFormat="1" ht="19.899999999999999" customHeight="1">
      <c r="B101" s="117"/>
      <c r="D101" s="118" t="s">
        <v>214</v>
      </c>
      <c r="E101" s="119"/>
      <c r="F101" s="119"/>
      <c r="G101" s="119"/>
      <c r="H101" s="119"/>
      <c r="I101" s="119"/>
      <c r="J101" s="120">
        <f>J247</f>
        <v>0</v>
      </c>
      <c r="L101" s="117"/>
    </row>
    <row r="102" spans="1:31" s="10" customFormat="1" ht="19.899999999999999" customHeight="1">
      <c r="B102" s="117"/>
      <c r="D102" s="118" t="s">
        <v>215</v>
      </c>
      <c r="E102" s="119"/>
      <c r="F102" s="119"/>
      <c r="G102" s="119"/>
      <c r="H102" s="119"/>
      <c r="I102" s="119"/>
      <c r="J102" s="120">
        <f>J271</f>
        <v>0</v>
      </c>
      <c r="L102" s="117"/>
    </row>
    <row r="103" spans="1:31" s="10" customFormat="1" ht="19.899999999999999" customHeight="1">
      <c r="B103" s="117"/>
      <c r="D103" s="118" t="s">
        <v>1067</v>
      </c>
      <c r="E103" s="119"/>
      <c r="F103" s="119"/>
      <c r="G103" s="119"/>
      <c r="H103" s="119"/>
      <c r="I103" s="119"/>
      <c r="J103" s="120">
        <f>J281</f>
        <v>0</v>
      </c>
      <c r="L103" s="117"/>
    </row>
    <row r="104" spans="1:31" s="10" customFormat="1" ht="19.899999999999999" customHeight="1">
      <c r="B104" s="117"/>
      <c r="D104" s="118" t="s">
        <v>104</v>
      </c>
      <c r="E104" s="119"/>
      <c r="F104" s="119"/>
      <c r="G104" s="119"/>
      <c r="H104" s="119"/>
      <c r="I104" s="119"/>
      <c r="J104" s="120">
        <f>J306</f>
        <v>0</v>
      </c>
      <c r="L104" s="117"/>
    </row>
    <row r="105" spans="1:31" s="10" customFormat="1" ht="19.899999999999999" customHeight="1">
      <c r="B105" s="117"/>
      <c r="D105" s="118" t="s">
        <v>105</v>
      </c>
      <c r="E105" s="119"/>
      <c r="F105" s="119"/>
      <c r="G105" s="119"/>
      <c r="H105" s="119"/>
      <c r="I105" s="119"/>
      <c r="J105" s="120">
        <f>J310</f>
        <v>0</v>
      </c>
      <c r="L105" s="117"/>
    </row>
    <row r="106" spans="1:31" s="9" customFormat="1" ht="24.95" customHeight="1">
      <c r="B106" s="113"/>
      <c r="D106" s="114" t="s">
        <v>1068</v>
      </c>
      <c r="E106" s="115"/>
      <c r="F106" s="115"/>
      <c r="G106" s="115"/>
      <c r="H106" s="115"/>
      <c r="I106" s="115"/>
      <c r="J106" s="116">
        <f>J312</f>
        <v>0</v>
      </c>
      <c r="L106" s="113"/>
    </row>
    <row r="107" spans="1:31" s="10" customFormat="1" ht="19.899999999999999" customHeight="1">
      <c r="B107" s="117"/>
      <c r="D107" s="118" t="s">
        <v>1069</v>
      </c>
      <c r="E107" s="119"/>
      <c r="F107" s="119"/>
      <c r="G107" s="119"/>
      <c r="H107" s="119"/>
      <c r="I107" s="119"/>
      <c r="J107" s="120">
        <f>J313</f>
        <v>0</v>
      </c>
      <c r="L107" s="117"/>
    </row>
    <row r="108" spans="1:31" s="10" customFormat="1" ht="19.899999999999999" customHeight="1">
      <c r="B108" s="117"/>
      <c r="D108" s="118" t="s">
        <v>1070</v>
      </c>
      <c r="E108" s="119"/>
      <c r="F108" s="119"/>
      <c r="G108" s="119"/>
      <c r="H108" s="119"/>
      <c r="I108" s="119"/>
      <c r="J108" s="120">
        <f>J384</f>
        <v>0</v>
      </c>
      <c r="L108" s="117"/>
    </row>
    <row r="109" spans="1:31" s="10" customFormat="1" ht="19.899999999999999" customHeight="1">
      <c r="B109" s="117"/>
      <c r="D109" s="118" t="s">
        <v>1071</v>
      </c>
      <c r="E109" s="119"/>
      <c r="F109" s="119"/>
      <c r="G109" s="119"/>
      <c r="H109" s="119"/>
      <c r="I109" s="119"/>
      <c r="J109" s="120">
        <f>J398</f>
        <v>0</v>
      </c>
      <c r="L109" s="117"/>
    </row>
    <row r="110" spans="1:31" s="10" customFormat="1" ht="19.899999999999999" customHeight="1">
      <c r="B110" s="117"/>
      <c r="D110" s="118" t="s">
        <v>1072</v>
      </c>
      <c r="E110" s="119"/>
      <c r="F110" s="119"/>
      <c r="G110" s="119"/>
      <c r="H110" s="119"/>
      <c r="I110" s="119"/>
      <c r="J110" s="120">
        <f>J449</f>
        <v>0</v>
      </c>
      <c r="L110" s="117"/>
    </row>
    <row r="111" spans="1:31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106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50" t="str">
        <f>E7</f>
        <v>BRNO, LOKALITA VINIČNÍ - ŠEDOVÁ, POSÍLENÍ ZÁSOBENÍ VODOU, II. ETAPA</v>
      </c>
      <c r="F120" s="251"/>
      <c r="G120" s="251"/>
      <c r="H120" s="251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96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11" t="str">
        <f>E9</f>
        <v>SO 342 - Armaturní šachta</v>
      </c>
      <c r="F122" s="252"/>
      <c r="G122" s="252"/>
      <c r="H122" s="252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20</v>
      </c>
      <c r="D124" s="33"/>
      <c r="E124" s="33"/>
      <c r="F124" s="26" t="str">
        <f>F12</f>
        <v xml:space="preserve"> </v>
      </c>
      <c r="G124" s="33"/>
      <c r="H124" s="33"/>
      <c r="I124" s="28" t="s">
        <v>22</v>
      </c>
      <c r="J124" s="56" t="str">
        <f>IF(J12="","",J12)</f>
        <v/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23</v>
      </c>
      <c r="D126" s="33"/>
      <c r="E126" s="33"/>
      <c r="F126" s="26" t="str">
        <f>E15</f>
        <v xml:space="preserve"> </v>
      </c>
      <c r="G126" s="33"/>
      <c r="H126" s="33"/>
      <c r="I126" s="28" t="s">
        <v>28</v>
      </c>
      <c r="J126" s="31" t="str">
        <f>E21</f>
        <v xml:space="preserve"> 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26</v>
      </c>
      <c r="D127" s="33"/>
      <c r="E127" s="33"/>
      <c r="F127" s="26" t="str">
        <f>IF(E18="","",E18)</f>
        <v>Vyplň údaj</v>
      </c>
      <c r="G127" s="33"/>
      <c r="H127" s="33"/>
      <c r="I127" s="28" t="s">
        <v>31</v>
      </c>
      <c r="J127" s="31" t="str">
        <f>E24</f>
        <v xml:space="preserve"> 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21"/>
      <c r="B129" s="122"/>
      <c r="C129" s="123" t="s">
        <v>107</v>
      </c>
      <c r="D129" s="124" t="s">
        <v>58</v>
      </c>
      <c r="E129" s="124" t="s">
        <v>54</v>
      </c>
      <c r="F129" s="124" t="s">
        <v>55</v>
      </c>
      <c r="G129" s="124" t="s">
        <v>108</v>
      </c>
      <c r="H129" s="124" t="s">
        <v>109</v>
      </c>
      <c r="I129" s="124" t="s">
        <v>110</v>
      </c>
      <c r="J129" s="124" t="s">
        <v>100</v>
      </c>
      <c r="K129" s="125" t="s">
        <v>111</v>
      </c>
      <c r="L129" s="126"/>
      <c r="M129" s="63" t="s">
        <v>1</v>
      </c>
      <c r="N129" s="64" t="s">
        <v>37</v>
      </c>
      <c r="O129" s="64" t="s">
        <v>112</v>
      </c>
      <c r="P129" s="64" t="s">
        <v>113</v>
      </c>
      <c r="Q129" s="64" t="s">
        <v>114</v>
      </c>
      <c r="R129" s="64" t="s">
        <v>115</v>
      </c>
      <c r="S129" s="64" t="s">
        <v>116</v>
      </c>
      <c r="T129" s="65" t="s">
        <v>117</v>
      </c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</row>
    <row r="130" spans="1:65" s="2" customFormat="1" ht="22.9" customHeight="1">
      <c r="A130" s="33"/>
      <c r="B130" s="34"/>
      <c r="C130" s="70" t="s">
        <v>118</v>
      </c>
      <c r="D130" s="33"/>
      <c r="E130" s="33"/>
      <c r="F130" s="33"/>
      <c r="G130" s="33"/>
      <c r="H130" s="33"/>
      <c r="I130" s="33"/>
      <c r="J130" s="127">
        <f>BK130</f>
        <v>0</v>
      </c>
      <c r="K130" s="33"/>
      <c r="L130" s="34"/>
      <c r="M130" s="66"/>
      <c r="N130" s="57"/>
      <c r="O130" s="67"/>
      <c r="P130" s="128">
        <f>P131+P312</f>
        <v>0</v>
      </c>
      <c r="Q130" s="67"/>
      <c r="R130" s="128">
        <f>R131+R312</f>
        <v>13.023986969999999</v>
      </c>
      <c r="S130" s="67"/>
      <c r="T130" s="129">
        <f>T131+T312</f>
        <v>3.3000000000000002E-2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72</v>
      </c>
      <c r="AU130" s="18" t="s">
        <v>102</v>
      </c>
      <c r="BK130" s="130">
        <f>BK131+BK312</f>
        <v>0</v>
      </c>
    </row>
    <row r="131" spans="1:65" s="12" customFormat="1" ht="25.9" customHeight="1">
      <c r="B131" s="131"/>
      <c r="D131" s="132" t="s">
        <v>72</v>
      </c>
      <c r="E131" s="133" t="s">
        <v>119</v>
      </c>
      <c r="F131" s="133" t="s">
        <v>120</v>
      </c>
      <c r="I131" s="134"/>
      <c r="J131" s="135">
        <f>BK131</f>
        <v>0</v>
      </c>
      <c r="L131" s="131"/>
      <c r="M131" s="136"/>
      <c r="N131" s="137"/>
      <c r="O131" s="137"/>
      <c r="P131" s="138">
        <f>P132+P199+P225+P247+P271+P281+P306+P310</f>
        <v>0</v>
      </c>
      <c r="Q131" s="137"/>
      <c r="R131" s="138">
        <f>R132+R199+R225+R247+R271+R281+R306+R310</f>
        <v>12.526311489999999</v>
      </c>
      <c r="S131" s="137"/>
      <c r="T131" s="139">
        <f>T132+T199+T225+T247+T271+T281+T306+T310</f>
        <v>0</v>
      </c>
      <c r="AR131" s="132" t="s">
        <v>30</v>
      </c>
      <c r="AT131" s="140" t="s">
        <v>72</v>
      </c>
      <c r="AU131" s="140" t="s">
        <v>73</v>
      </c>
      <c r="AY131" s="132" t="s">
        <v>121</v>
      </c>
      <c r="BK131" s="141">
        <f>BK132+BK199+BK225+BK247+BK271+BK281+BK306+BK310</f>
        <v>0</v>
      </c>
    </row>
    <row r="132" spans="1:65" s="12" customFormat="1" ht="22.9" customHeight="1">
      <c r="B132" s="131"/>
      <c r="D132" s="132" t="s">
        <v>72</v>
      </c>
      <c r="E132" s="142" t="s">
        <v>30</v>
      </c>
      <c r="F132" s="142" t="s">
        <v>216</v>
      </c>
      <c r="I132" s="134"/>
      <c r="J132" s="143">
        <f>BK132</f>
        <v>0</v>
      </c>
      <c r="L132" s="131"/>
      <c r="M132" s="136"/>
      <c r="N132" s="137"/>
      <c r="O132" s="137"/>
      <c r="P132" s="138">
        <f>SUM(P133:P198)</f>
        <v>0</v>
      </c>
      <c r="Q132" s="137"/>
      <c r="R132" s="138">
        <f>SUM(R133:R198)</f>
        <v>0.34803260000000003</v>
      </c>
      <c r="S132" s="137"/>
      <c r="T132" s="139">
        <f>SUM(T133:T198)</f>
        <v>0</v>
      </c>
      <c r="AR132" s="132" t="s">
        <v>30</v>
      </c>
      <c r="AT132" s="140" t="s">
        <v>72</v>
      </c>
      <c r="AU132" s="140" t="s">
        <v>30</v>
      </c>
      <c r="AY132" s="132" t="s">
        <v>121</v>
      </c>
      <c r="BK132" s="141">
        <f>SUM(BK133:BK198)</f>
        <v>0</v>
      </c>
    </row>
    <row r="133" spans="1:65" s="2" customFormat="1" ht="16.5" customHeight="1">
      <c r="A133" s="33"/>
      <c r="B133" s="144"/>
      <c r="C133" s="145" t="s">
        <v>30</v>
      </c>
      <c r="D133" s="145" t="s">
        <v>124</v>
      </c>
      <c r="E133" s="146" t="s">
        <v>235</v>
      </c>
      <c r="F133" s="147" t="s">
        <v>236</v>
      </c>
      <c r="G133" s="148" t="s">
        <v>237</v>
      </c>
      <c r="H133" s="149">
        <v>80</v>
      </c>
      <c r="I133" s="150"/>
      <c r="J133" s="151">
        <f>ROUND(I133*H133,2)</f>
        <v>0</v>
      </c>
      <c r="K133" s="147" t="s">
        <v>135</v>
      </c>
      <c r="L133" s="34"/>
      <c r="M133" s="152" t="s">
        <v>1</v>
      </c>
      <c r="N133" s="153" t="s">
        <v>38</v>
      </c>
      <c r="O133" s="59"/>
      <c r="P133" s="154">
        <f>O133*H133</f>
        <v>0</v>
      </c>
      <c r="Q133" s="154">
        <v>3.0000000000000001E-5</v>
      </c>
      <c r="R133" s="154">
        <f>Q133*H133</f>
        <v>2.4000000000000002E-3</v>
      </c>
      <c r="S133" s="154">
        <v>0</v>
      </c>
      <c r="T133" s="15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6" t="s">
        <v>128</v>
      </c>
      <c r="AT133" s="156" t="s">
        <v>124</v>
      </c>
      <c r="AU133" s="156" t="s">
        <v>82</v>
      </c>
      <c r="AY133" s="18" t="s">
        <v>121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8" t="s">
        <v>30</v>
      </c>
      <c r="BK133" s="157">
        <f>ROUND(I133*H133,2)</f>
        <v>0</v>
      </c>
      <c r="BL133" s="18" t="s">
        <v>128</v>
      </c>
      <c r="BM133" s="156" t="s">
        <v>1073</v>
      </c>
    </row>
    <row r="134" spans="1:65" s="13" customFormat="1" ht="11.25">
      <c r="B134" s="158"/>
      <c r="D134" s="159" t="s">
        <v>130</v>
      </c>
      <c r="E134" s="160" t="s">
        <v>1</v>
      </c>
      <c r="F134" s="161" t="s">
        <v>618</v>
      </c>
      <c r="H134" s="162">
        <v>80</v>
      </c>
      <c r="I134" s="163"/>
      <c r="L134" s="158"/>
      <c r="M134" s="164"/>
      <c r="N134" s="165"/>
      <c r="O134" s="165"/>
      <c r="P134" s="165"/>
      <c r="Q134" s="165"/>
      <c r="R134" s="165"/>
      <c r="S134" s="165"/>
      <c r="T134" s="166"/>
      <c r="AT134" s="160" t="s">
        <v>130</v>
      </c>
      <c r="AU134" s="160" t="s">
        <v>82</v>
      </c>
      <c r="AV134" s="13" t="s">
        <v>82</v>
      </c>
      <c r="AW134" s="13" t="s">
        <v>29</v>
      </c>
      <c r="AX134" s="13" t="s">
        <v>30</v>
      </c>
      <c r="AY134" s="160" t="s">
        <v>121</v>
      </c>
    </row>
    <row r="135" spans="1:65" s="2" customFormat="1" ht="16.5" customHeight="1">
      <c r="A135" s="33"/>
      <c r="B135" s="144"/>
      <c r="C135" s="145" t="s">
        <v>82</v>
      </c>
      <c r="D135" s="145" t="s">
        <v>124</v>
      </c>
      <c r="E135" s="146" t="s">
        <v>241</v>
      </c>
      <c r="F135" s="147" t="s">
        <v>242</v>
      </c>
      <c r="G135" s="148" t="s">
        <v>243</v>
      </c>
      <c r="H135" s="149">
        <v>6</v>
      </c>
      <c r="I135" s="150"/>
      <c r="J135" s="151">
        <f>ROUND(I135*H135,2)</f>
        <v>0</v>
      </c>
      <c r="K135" s="147" t="s">
        <v>135</v>
      </c>
      <c r="L135" s="34"/>
      <c r="M135" s="152" t="s">
        <v>1</v>
      </c>
      <c r="N135" s="153" t="s">
        <v>38</v>
      </c>
      <c r="O135" s="59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6" t="s">
        <v>128</v>
      </c>
      <c r="AT135" s="156" t="s">
        <v>124</v>
      </c>
      <c r="AU135" s="156" t="s">
        <v>82</v>
      </c>
      <c r="AY135" s="18" t="s">
        <v>121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8" t="s">
        <v>30</v>
      </c>
      <c r="BK135" s="157">
        <f>ROUND(I135*H135,2)</f>
        <v>0</v>
      </c>
      <c r="BL135" s="18" t="s">
        <v>128</v>
      </c>
      <c r="BM135" s="156" t="s">
        <v>1074</v>
      </c>
    </row>
    <row r="136" spans="1:65" s="13" customFormat="1" ht="11.25">
      <c r="B136" s="158"/>
      <c r="D136" s="159" t="s">
        <v>130</v>
      </c>
      <c r="E136" s="160" t="s">
        <v>1</v>
      </c>
      <c r="F136" s="161" t="s">
        <v>150</v>
      </c>
      <c r="H136" s="162">
        <v>6</v>
      </c>
      <c r="I136" s="163"/>
      <c r="L136" s="158"/>
      <c r="M136" s="164"/>
      <c r="N136" s="165"/>
      <c r="O136" s="165"/>
      <c r="P136" s="165"/>
      <c r="Q136" s="165"/>
      <c r="R136" s="165"/>
      <c r="S136" s="165"/>
      <c r="T136" s="166"/>
      <c r="AT136" s="160" t="s">
        <v>130</v>
      </c>
      <c r="AU136" s="160" t="s">
        <v>82</v>
      </c>
      <c r="AV136" s="13" t="s">
        <v>82</v>
      </c>
      <c r="AW136" s="13" t="s">
        <v>29</v>
      </c>
      <c r="AX136" s="13" t="s">
        <v>30</v>
      </c>
      <c r="AY136" s="160" t="s">
        <v>121</v>
      </c>
    </row>
    <row r="137" spans="1:65" s="2" customFormat="1" ht="24.2" customHeight="1">
      <c r="A137" s="33"/>
      <c r="B137" s="144"/>
      <c r="C137" s="145" t="s">
        <v>137</v>
      </c>
      <c r="D137" s="145" t="s">
        <v>124</v>
      </c>
      <c r="E137" s="146" t="s">
        <v>1075</v>
      </c>
      <c r="F137" s="147" t="s">
        <v>1076</v>
      </c>
      <c r="G137" s="148" t="s">
        <v>266</v>
      </c>
      <c r="H137" s="149">
        <v>58.982999999999997</v>
      </c>
      <c r="I137" s="150"/>
      <c r="J137" s="151">
        <f>ROUND(I137*H137,2)</f>
        <v>0</v>
      </c>
      <c r="K137" s="147" t="s">
        <v>135</v>
      </c>
      <c r="L137" s="34"/>
      <c r="M137" s="152" t="s">
        <v>1</v>
      </c>
      <c r="N137" s="153" t="s">
        <v>38</v>
      </c>
      <c r="O137" s="59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128</v>
      </c>
      <c r="AT137" s="156" t="s">
        <v>124</v>
      </c>
      <c r="AU137" s="156" t="s">
        <v>82</v>
      </c>
      <c r="AY137" s="18" t="s">
        <v>121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30</v>
      </c>
      <c r="BK137" s="157">
        <f>ROUND(I137*H137,2)</f>
        <v>0</v>
      </c>
      <c r="BL137" s="18" t="s">
        <v>128</v>
      </c>
      <c r="BM137" s="156" t="s">
        <v>1077</v>
      </c>
    </row>
    <row r="138" spans="1:65" s="13" customFormat="1" ht="11.25">
      <c r="B138" s="158"/>
      <c r="D138" s="159" t="s">
        <v>130</v>
      </c>
      <c r="E138" s="160" t="s">
        <v>1</v>
      </c>
      <c r="F138" s="161" t="s">
        <v>1078</v>
      </c>
      <c r="H138" s="162">
        <v>98.305000000000007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130</v>
      </c>
      <c r="AU138" s="160" t="s">
        <v>82</v>
      </c>
      <c r="AV138" s="13" t="s">
        <v>82</v>
      </c>
      <c r="AW138" s="13" t="s">
        <v>29</v>
      </c>
      <c r="AX138" s="13" t="s">
        <v>73</v>
      </c>
      <c r="AY138" s="160" t="s">
        <v>121</v>
      </c>
    </row>
    <row r="139" spans="1:65" s="14" customFormat="1" ht="11.25">
      <c r="B139" s="167"/>
      <c r="D139" s="159" t="s">
        <v>130</v>
      </c>
      <c r="E139" s="168" t="s">
        <v>1</v>
      </c>
      <c r="F139" s="169" t="s">
        <v>132</v>
      </c>
      <c r="H139" s="170">
        <v>98.305000000000007</v>
      </c>
      <c r="I139" s="171"/>
      <c r="L139" s="167"/>
      <c r="M139" s="172"/>
      <c r="N139" s="173"/>
      <c r="O139" s="173"/>
      <c r="P139" s="173"/>
      <c r="Q139" s="173"/>
      <c r="R139" s="173"/>
      <c r="S139" s="173"/>
      <c r="T139" s="174"/>
      <c r="AT139" s="168" t="s">
        <v>130</v>
      </c>
      <c r="AU139" s="168" t="s">
        <v>82</v>
      </c>
      <c r="AV139" s="14" t="s">
        <v>128</v>
      </c>
      <c r="AW139" s="14" t="s">
        <v>29</v>
      </c>
      <c r="AX139" s="14" t="s">
        <v>73</v>
      </c>
      <c r="AY139" s="168" t="s">
        <v>121</v>
      </c>
    </row>
    <row r="140" spans="1:65" s="13" customFormat="1" ht="11.25">
      <c r="B140" s="158"/>
      <c r="D140" s="159" t="s">
        <v>130</v>
      </c>
      <c r="E140" s="160" t="s">
        <v>1</v>
      </c>
      <c r="F140" s="161" t="s">
        <v>1079</v>
      </c>
      <c r="H140" s="162">
        <v>58.982999999999997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130</v>
      </c>
      <c r="AU140" s="160" t="s">
        <v>82</v>
      </c>
      <c r="AV140" s="13" t="s">
        <v>82</v>
      </c>
      <c r="AW140" s="13" t="s">
        <v>29</v>
      </c>
      <c r="AX140" s="13" t="s">
        <v>30</v>
      </c>
      <c r="AY140" s="160" t="s">
        <v>121</v>
      </c>
    </row>
    <row r="141" spans="1:65" s="2" customFormat="1" ht="24.2" customHeight="1">
      <c r="A141" s="33"/>
      <c r="B141" s="144"/>
      <c r="C141" s="145" t="s">
        <v>128</v>
      </c>
      <c r="D141" s="145" t="s">
        <v>124</v>
      </c>
      <c r="E141" s="146" t="s">
        <v>1080</v>
      </c>
      <c r="F141" s="147" t="s">
        <v>1081</v>
      </c>
      <c r="G141" s="148" t="s">
        <v>266</v>
      </c>
      <c r="H141" s="149">
        <v>39.322000000000003</v>
      </c>
      <c r="I141" s="150"/>
      <c r="J141" s="151">
        <f>ROUND(I141*H141,2)</f>
        <v>0</v>
      </c>
      <c r="K141" s="147" t="s">
        <v>135</v>
      </c>
      <c r="L141" s="34"/>
      <c r="M141" s="152" t="s">
        <v>1</v>
      </c>
      <c r="N141" s="153" t="s">
        <v>38</v>
      </c>
      <c r="O141" s="59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6" t="s">
        <v>128</v>
      </c>
      <c r="AT141" s="156" t="s">
        <v>124</v>
      </c>
      <c r="AU141" s="156" t="s">
        <v>82</v>
      </c>
      <c r="AY141" s="18" t="s">
        <v>121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8" t="s">
        <v>30</v>
      </c>
      <c r="BK141" s="157">
        <f>ROUND(I141*H141,2)</f>
        <v>0</v>
      </c>
      <c r="BL141" s="18" t="s">
        <v>128</v>
      </c>
      <c r="BM141" s="156" t="s">
        <v>1082</v>
      </c>
    </row>
    <row r="142" spans="1:65" s="13" customFormat="1" ht="11.25">
      <c r="B142" s="158"/>
      <c r="D142" s="159" t="s">
        <v>130</v>
      </c>
      <c r="E142" s="160" t="s">
        <v>1</v>
      </c>
      <c r="F142" s="161" t="s">
        <v>1083</v>
      </c>
      <c r="H142" s="162">
        <v>39.322000000000003</v>
      </c>
      <c r="I142" s="163"/>
      <c r="L142" s="158"/>
      <c r="M142" s="164"/>
      <c r="N142" s="165"/>
      <c r="O142" s="165"/>
      <c r="P142" s="165"/>
      <c r="Q142" s="165"/>
      <c r="R142" s="165"/>
      <c r="S142" s="165"/>
      <c r="T142" s="166"/>
      <c r="AT142" s="160" t="s">
        <v>130</v>
      </c>
      <c r="AU142" s="160" t="s">
        <v>82</v>
      </c>
      <c r="AV142" s="13" t="s">
        <v>82</v>
      </c>
      <c r="AW142" s="13" t="s">
        <v>29</v>
      </c>
      <c r="AX142" s="13" t="s">
        <v>30</v>
      </c>
      <c r="AY142" s="160" t="s">
        <v>121</v>
      </c>
    </row>
    <row r="143" spans="1:65" s="2" customFormat="1" ht="16.5" customHeight="1">
      <c r="A143" s="33"/>
      <c r="B143" s="144"/>
      <c r="C143" s="145" t="s">
        <v>146</v>
      </c>
      <c r="D143" s="145" t="s">
        <v>124</v>
      </c>
      <c r="E143" s="146" t="s">
        <v>1084</v>
      </c>
      <c r="F143" s="147" t="s">
        <v>1085</v>
      </c>
      <c r="G143" s="148" t="s">
        <v>195</v>
      </c>
      <c r="H143" s="149">
        <v>1</v>
      </c>
      <c r="I143" s="150"/>
      <c r="J143" s="151">
        <f>ROUND(I143*H143,2)</f>
        <v>0</v>
      </c>
      <c r="K143" s="147" t="s">
        <v>1</v>
      </c>
      <c r="L143" s="34"/>
      <c r="M143" s="152" t="s">
        <v>1</v>
      </c>
      <c r="N143" s="153" t="s">
        <v>38</v>
      </c>
      <c r="O143" s="59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6" t="s">
        <v>1086</v>
      </c>
      <c r="AT143" s="156" t="s">
        <v>124</v>
      </c>
      <c r="AU143" s="156" t="s">
        <v>82</v>
      </c>
      <c r="AY143" s="18" t="s">
        <v>121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8" t="s">
        <v>30</v>
      </c>
      <c r="BK143" s="157">
        <f>ROUND(I143*H143,2)</f>
        <v>0</v>
      </c>
      <c r="BL143" s="18" t="s">
        <v>1086</v>
      </c>
      <c r="BM143" s="156" t="s">
        <v>1087</v>
      </c>
    </row>
    <row r="144" spans="1:65" s="15" customFormat="1" ht="11.25">
      <c r="B144" s="190"/>
      <c r="D144" s="159" t="s">
        <v>130</v>
      </c>
      <c r="E144" s="191" t="s">
        <v>1</v>
      </c>
      <c r="F144" s="192" t="s">
        <v>1088</v>
      </c>
      <c r="H144" s="191" t="s">
        <v>1</v>
      </c>
      <c r="I144" s="193"/>
      <c r="L144" s="190"/>
      <c r="M144" s="194"/>
      <c r="N144" s="195"/>
      <c r="O144" s="195"/>
      <c r="P144" s="195"/>
      <c r="Q144" s="195"/>
      <c r="R144" s="195"/>
      <c r="S144" s="195"/>
      <c r="T144" s="196"/>
      <c r="AT144" s="191" t="s">
        <v>130</v>
      </c>
      <c r="AU144" s="191" t="s">
        <v>82</v>
      </c>
      <c r="AV144" s="15" t="s">
        <v>30</v>
      </c>
      <c r="AW144" s="15" t="s">
        <v>29</v>
      </c>
      <c r="AX144" s="15" t="s">
        <v>73</v>
      </c>
      <c r="AY144" s="191" t="s">
        <v>121</v>
      </c>
    </row>
    <row r="145" spans="1:65" s="15" customFormat="1" ht="11.25">
      <c r="B145" s="190"/>
      <c r="D145" s="159" t="s">
        <v>130</v>
      </c>
      <c r="E145" s="191" t="s">
        <v>1</v>
      </c>
      <c r="F145" s="192" t="s">
        <v>1089</v>
      </c>
      <c r="H145" s="191" t="s">
        <v>1</v>
      </c>
      <c r="I145" s="193"/>
      <c r="L145" s="190"/>
      <c r="M145" s="194"/>
      <c r="N145" s="195"/>
      <c r="O145" s="195"/>
      <c r="P145" s="195"/>
      <c r="Q145" s="195"/>
      <c r="R145" s="195"/>
      <c r="S145" s="195"/>
      <c r="T145" s="196"/>
      <c r="AT145" s="191" t="s">
        <v>130</v>
      </c>
      <c r="AU145" s="191" t="s">
        <v>82</v>
      </c>
      <c r="AV145" s="15" t="s">
        <v>30</v>
      </c>
      <c r="AW145" s="15" t="s">
        <v>29</v>
      </c>
      <c r="AX145" s="15" t="s">
        <v>73</v>
      </c>
      <c r="AY145" s="191" t="s">
        <v>121</v>
      </c>
    </row>
    <row r="146" spans="1:65" s="15" customFormat="1" ht="11.25">
      <c r="B146" s="190"/>
      <c r="D146" s="159" t="s">
        <v>130</v>
      </c>
      <c r="E146" s="191" t="s">
        <v>1</v>
      </c>
      <c r="F146" s="192" t="s">
        <v>1090</v>
      </c>
      <c r="H146" s="191" t="s">
        <v>1</v>
      </c>
      <c r="I146" s="193"/>
      <c r="L146" s="190"/>
      <c r="M146" s="194"/>
      <c r="N146" s="195"/>
      <c r="O146" s="195"/>
      <c r="P146" s="195"/>
      <c r="Q146" s="195"/>
      <c r="R146" s="195"/>
      <c r="S146" s="195"/>
      <c r="T146" s="196"/>
      <c r="AT146" s="191" t="s">
        <v>130</v>
      </c>
      <c r="AU146" s="191" t="s">
        <v>82</v>
      </c>
      <c r="AV146" s="15" t="s">
        <v>30</v>
      </c>
      <c r="AW146" s="15" t="s">
        <v>29</v>
      </c>
      <c r="AX146" s="15" t="s">
        <v>73</v>
      </c>
      <c r="AY146" s="191" t="s">
        <v>121</v>
      </c>
    </row>
    <row r="147" spans="1:65" s="13" customFormat="1" ht="11.25">
      <c r="B147" s="158"/>
      <c r="D147" s="159" t="s">
        <v>130</v>
      </c>
      <c r="E147" s="160" t="s">
        <v>1</v>
      </c>
      <c r="F147" s="161" t="s">
        <v>30</v>
      </c>
      <c r="H147" s="162">
        <v>1</v>
      </c>
      <c r="I147" s="16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130</v>
      </c>
      <c r="AU147" s="160" t="s">
        <v>82</v>
      </c>
      <c r="AV147" s="13" t="s">
        <v>82</v>
      </c>
      <c r="AW147" s="13" t="s">
        <v>29</v>
      </c>
      <c r="AX147" s="13" t="s">
        <v>30</v>
      </c>
      <c r="AY147" s="160" t="s">
        <v>121</v>
      </c>
    </row>
    <row r="148" spans="1:65" s="2" customFormat="1" ht="16.5" customHeight="1">
      <c r="A148" s="33"/>
      <c r="B148" s="144"/>
      <c r="C148" s="145" t="s">
        <v>150</v>
      </c>
      <c r="D148" s="145" t="s">
        <v>124</v>
      </c>
      <c r="E148" s="146" t="s">
        <v>1091</v>
      </c>
      <c r="F148" s="147" t="s">
        <v>1092</v>
      </c>
      <c r="G148" s="148" t="s">
        <v>195</v>
      </c>
      <c r="H148" s="149">
        <v>1</v>
      </c>
      <c r="I148" s="150"/>
      <c r="J148" s="151">
        <f>ROUND(I148*H148,2)</f>
        <v>0</v>
      </c>
      <c r="K148" s="147" t="s">
        <v>1</v>
      </c>
      <c r="L148" s="34"/>
      <c r="M148" s="152" t="s">
        <v>1</v>
      </c>
      <c r="N148" s="153" t="s">
        <v>38</v>
      </c>
      <c r="O148" s="59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6" t="s">
        <v>1086</v>
      </c>
      <c r="AT148" s="156" t="s">
        <v>124</v>
      </c>
      <c r="AU148" s="156" t="s">
        <v>82</v>
      </c>
      <c r="AY148" s="18" t="s">
        <v>121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8" t="s">
        <v>30</v>
      </c>
      <c r="BK148" s="157">
        <f>ROUND(I148*H148,2)</f>
        <v>0</v>
      </c>
      <c r="BL148" s="18" t="s">
        <v>1086</v>
      </c>
      <c r="BM148" s="156" t="s">
        <v>1093</v>
      </c>
    </row>
    <row r="149" spans="1:65" s="15" customFormat="1" ht="11.25">
      <c r="B149" s="190"/>
      <c r="D149" s="159" t="s">
        <v>130</v>
      </c>
      <c r="E149" s="191" t="s">
        <v>1</v>
      </c>
      <c r="F149" s="192" t="s">
        <v>1088</v>
      </c>
      <c r="H149" s="191" t="s">
        <v>1</v>
      </c>
      <c r="I149" s="193"/>
      <c r="L149" s="190"/>
      <c r="M149" s="194"/>
      <c r="N149" s="195"/>
      <c r="O149" s="195"/>
      <c r="P149" s="195"/>
      <c r="Q149" s="195"/>
      <c r="R149" s="195"/>
      <c r="S149" s="195"/>
      <c r="T149" s="196"/>
      <c r="AT149" s="191" t="s">
        <v>130</v>
      </c>
      <c r="AU149" s="191" t="s">
        <v>82</v>
      </c>
      <c r="AV149" s="15" t="s">
        <v>30</v>
      </c>
      <c r="AW149" s="15" t="s">
        <v>29</v>
      </c>
      <c r="AX149" s="15" t="s">
        <v>73</v>
      </c>
      <c r="AY149" s="191" t="s">
        <v>121</v>
      </c>
    </row>
    <row r="150" spans="1:65" s="15" customFormat="1" ht="11.25">
      <c r="B150" s="190"/>
      <c r="D150" s="159" t="s">
        <v>130</v>
      </c>
      <c r="E150" s="191" t="s">
        <v>1</v>
      </c>
      <c r="F150" s="192" t="s">
        <v>1094</v>
      </c>
      <c r="H150" s="191" t="s">
        <v>1</v>
      </c>
      <c r="I150" s="193"/>
      <c r="L150" s="190"/>
      <c r="M150" s="194"/>
      <c r="N150" s="195"/>
      <c r="O150" s="195"/>
      <c r="P150" s="195"/>
      <c r="Q150" s="195"/>
      <c r="R150" s="195"/>
      <c r="S150" s="195"/>
      <c r="T150" s="196"/>
      <c r="AT150" s="191" t="s">
        <v>130</v>
      </c>
      <c r="AU150" s="191" t="s">
        <v>82</v>
      </c>
      <c r="AV150" s="15" t="s">
        <v>30</v>
      </c>
      <c r="AW150" s="15" t="s">
        <v>29</v>
      </c>
      <c r="AX150" s="15" t="s">
        <v>73</v>
      </c>
      <c r="AY150" s="191" t="s">
        <v>121</v>
      </c>
    </row>
    <row r="151" spans="1:65" s="15" customFormat="1" ht="11.25">
      <c r="B151" s="190"/>
      <c r="D151" s="159" t="s">
        <v>130</v>
      </c>
      <c r="E151" s="191" t="s">
        <v>1</v>
      </c>
      <c r="F151" s="192" t="s">
        <v>1095</v>
      </c>
      <c r="H151" s="191" t="s">
        <v>1</v>
      </c>
      <c r="I151" s="193"/>
      <c r="L151" s="190"/>
      <c r="M151" s="194"/>
      <c r="N151" s="195"/>
      <c r="O151" s="195"/>
      <c r="P151" s="195"/>
      <c r="Q151" s="195"/>
      <c r="R151" s="195"/>
      <c r="S151" s="195"/>
      <c r="T151" s="196"/>
      <c r="AT151" s="191" t="s">
        <v>130</v>
      </c>
      <c r="AU151" s="191" t="s">
        <v>82</v>
      </c>
      <c r="AV151" s="15" t="s">
        <v>30</v>
      </c>
      <c r="AW151" s="15" t="s">
        <v>29</v>
      </c>
      <c r="AX151" s="15" t="s">
        <v>73</v>
      </c>
      <c r="AY151" s="191" t="s">
        <v>121</v>
      </c>
    </row>
    <row r="152" spans="1:65" s="15" customFormat="1" ht="11.25">
      <c r="B152" s="190"/>
      <c r="D152" s="159" t="s">
        <v>130</v>
      </c>
      <c r="E152" s="191" t="s">
        <v>1</v>
      </c>
      <c r="F152" s="192" t="s">
        <v>1096</v>
      </c>
      <c r="H152" s="191" t="s">
        <v>1</v>
      </c>
      <c r="I152" s="193"/>
      <c r="L152" s="190"/>
      <c r="M152" s="194"/>
      <c r="N152" s="195"/>
      <c r="O152" s="195"/>
      <c r="P152" s="195"/>
      <c r="Q152" s="195"/>
      <c r="R152" s="195"/>
      <c r="S152" s="195"/>
      <c r="T152" s="196"/>
      <c r="AT152" s="191" t="s">
        <v>130</v>
      </c>
      <c r="AU152" s="191" t="s">
        <v>82</v>
      </c>
      <c r="AV152" s="15" t="s">
        <v>30</v>
      </c>
      <c r="AW152" s="15" t="s">
        <v>29</v>
      </c>
      <c r="AX152" s="15" t="s">
        <v>73</v>
      </c>
      <c r="AY152" s="191" t="s">
        <v>121</v>
      </c>
    </row>
    <row r="153" spans="1:65" s="13" customFormat="1" ht="11.25">
      <c r="B153" s="158"/>
      <c r="D153" s="159" t="s">
        <v>130</v>
      </c>
      <c r="E153" s="160" t="s">
        <v>1</v>
      </c>
      <c r="F153" s="161" t="s">
        <v>30</v>
      </c>
      <c r="H153" s="162">
        <v>1</v>
      </c>
      <c r="I153" s="163"/>
      <c r="L153" s="158"/>
      <c r="M153" s="164"/>
      <c r="N153" s="165"/>
      <c r="O153" s="165"/>
      <c r="P153" s="165"/>
      <c r="Q153" s="165"/>
      <c r="R153" s="165"/>
      <c r="S153" s="165"/>
      <c r="T153" s="166"/>
      <c r="AT153" s="160" t="s">
        <v>130</v>
      </c>
      <c r="AU153" s="160" t="s">
        <v>82</v>
      </c>
      <c r="AV153" s="13" t="s">
        <v>82</v>
      </c>
      <c r="AW153" s="13" t="s">
        <v>29</v>
      </c>
      <c r="AX153" s="13" t="s">
        <v>30</v>
      </c>
      <c r="AY153" s="160" t="s">
        <v>121</v>
      </c>
    </row>
    <row r="154" spans="1:65" s="2" customFormat="1" ht="16.5" customHeight="1">
      <c r="A154" s="33"/>
      <c r="B154" s="144"/>
      <c r="C154" s="145" t="s">
        <v>154</v>
      </c>
      <c r="D154" s="145" t="s">
        <v>124</v>
      </c>
      <c r="E154" s="146" t="s">
        <v>1097</v>
      </c>
      <c r="F154" s="147" t="s">
        <v>1098</v>
      </c>
      <c r="G154" s="148" t="s">
        <v>219</v>
      </c>
      <c r="H154" s="149">
        <v>69.36</v>
      </c>
      <c r="I154" s="150"/>
      <c r="J154" s="151">
        <f>ROUND(I154*H154,2)</f>
        <v>0</v>
      </c>
      <c r="K154" s="147" t="s">
        <v>1</v>
      </c>
      <c r="L154" s="34"/>
      <c r="M154" s="152" t="s">
        <v>1</v>
      </c>
      <c r="N154" s="153" t="s">
        <v>38</v>
      </c>
      <c r="O154" s="59"/>
      <c r="P154" s="154">
        <f>O154*H154</f>
        <v>0</v>
      </c>
      <c r="Q154" s="154">
        <v>4.96E-3</v>
      </c>
      <c r="R154" s="154">
        <f>Q154*H154</f>
        <v>0.34402559999999999</v>
      </c>
      <c r="S154" s="154">
        <v>0</v>
      </c>
      <c r="T154" s="15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6" t="s">
        <v>128</v>
      </c>
      <c r="AT154" s="156" t="s">
        <v>124</v>
      </c>
      <c r="AU154" s="156" t="s">
        <v>82</v>
      </c>
      <c r="AY154" s="18" t="s">
        <v>121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8" t="s">
        <v>30</v>
      </c>
      <c r="BK154" s="157">
        <f>ROUND(I154*H154,2)</f>
        <v>0</v>
      </c>
      <c r="BL154" s="18" t="s">
        <v>128</v>
      </c>
      <c r="BM154" s="156" t="s">
        <v>1099</v>
      </c>
    </row>
    <row r="155" spans="1:65" s="13" customFormat="1" ht="11.25">
      <c r="B155" s="158"/>
      <c r="D155" s="159" t="s">
        <v>130</v>
      </c>
      <c r="E155" s="160" t="s">
        <v>1</v>
      </c>
      <c r="F155" s="161" t="s">
        <v>1100</v>
      </c>
      <c r="H155" s="162">
        <v>69.36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130</v>
      </c>
      <c r="AU155" s="160" t="s">
        <v>82</v>
      </c>
      <c r="AV155" s="13" t="s">
        <v>82</v>
      </c>
      <c r="AW155" s="13" t="s">
        <v>29</v>
      </c>
      <c r="AX155" s="13" t="s">
        <v>73</v>
      </c>
      <c r="AY155" s="160" t="s">
        <v>121</v>
      </c>
    </row>
    <row r="156" spans="1:65" s="14" customFormat="1" ht="11.25">
      <c r="B156" s="167"/>
      <c r="D156" s="159" t="s">
        <v>130</v>
      </c>
      <c r="E156" s="168" t="s">
        <v>1</v>
      </c>
      <c r="F156" s="169" t="s">
        <v>132</v>
      </c>
      <c r="H156" s="170">
        <v>69.36</v>
      </c>
      <c r="I156" s="171"/>
      <c r="L156" s="167"/>
      <c r="M156" s="172"/>
      <c r="N156" s="173"/>
      <c r="O156" s="173"/>
      <c r="P156" s="173"/>
      <c r="Q156" s="173"/>
      <c r="R156" s="173"/>
      <c r="S156" s="173"/>
      <c r="T156" s="174"/>
      <c r="AT156" s="168" t="s">
        <v>130</v>
      </c>
      <c r="AU156" s="168" t="s">
        <v>82</v>
      </c>
      <c r="AV156" s="14" t="s">
        <v>128</v>
      </c>
      <c r="AW156" s="14" t="s">
        <v>29</v>
      </c>
      <c r="AX156" s="14" t="s">
        <v>30</v>
      </c>
      <c r="AY156" s="168" t="s">
        <v>121</v>
      </c>
    </row>
    <row r="157" spans="1:65" s="2" customFormat="1" ht="21.75" customHeight="1">
      <c r="A157" s="33"/>
      <c r="B157" s="144"/>
      <c r="C157" s="145" t="s">
        <v>122</v>
      </c>
      <c r="D157" s="145" t="s">
        <v>124</v>
      </c>
      <c r="E157" s="146" t="s">
        <v>310</v>
      </c>
      <c r="F157" s="147" t="s">
        <v>311</v>
      </c>
      <c r="G157" s="148" t="s">
        <v>266</v>
      </c>
      <c r="H157" s="149">
        <v>58.982999999999997</v>
      </c>
      <c r="I157" s="150"/>
      <c r="J157" s="151">
        <f>ROUND(I157*H157,2)</f>
        <v>0</v>
      </c>
      <c r="K157" s="147" t="s">
        <v>135</v>
      </c>
      <c r="L157" s="34"/>
      <c r="M157" s="152" t="s">
        <v>1</v>
      </c>
      <c r="N157" s="153" t="s">
        <v>38</v>
      </c>
      <c r="O157" s="59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6" t="s">
        <v>128</v>
      </c>
      <c r="AT157" s="156" t="s">
        <v>124</v>
      </c>
      <c r="AU157" s="156" t="s">
        <v>82</v>
      </c>
      <c r="AY157" s="18" t="s">
        <v>121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8" t="s">
        <v>30</v>
      </c>
      <c r="BK157" s="157">
        <f>ROUND(I157*H157,2)</f>
        <v>0</v>
      </c>
      <c r="BL157" s="18" t="s">
        <v>128</v>
      </c>
      <c r="BM157" s="156" t="s">
        <v>1101</v>
      </c>
    </row>
    <row r="158" spans="1:65" s="13" customFormat="1" ht="11.25">
      <c r="B158" s="158"/>
      <c r="D158" s="159" t="s">
        <v>130</v>
      </c>
      <c r="E158" s="160" t="s">
        <v>1</v>
      </c>
      <c r="F158" s="161" t="s">
        <v>1102</v>
      </c>
      <c r="H158" s="162">
        <v>58.982999999999997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130</v>
      </c>
      <c r="AU158" s="160" t="s">
        <v>82</v>
      </c>
      <c r="AV158" s="13" t="s">
        <v>82</v>
      </c>
      <c r="AW158" s="13" t="s">
        <v>29</v>
      </c>
      <c r="AX158" s="13" t="s">
        <v>30</v>
      </c>
      <c r="AY158" s="160" t="s">
        <v>121</v>
      </c>
    </row>
    <row r="159" spans="1:65" s="2" customFormat="1" ht="21.75" customHeight="1">
      <c r="A159" s="33"/>
      <c r="B159" s="144"/>
      <c r="C159" s="145" t="s">
        <v>161</v>
      </c>
      <c r="D159" s="145" t="s">
        <v>124</v>
      </c>
      <c r="E159" s="146" t="s">
        <v>314</v>
      </c>
      <c r="F159" s="147" t="s">
        <v>315</v>
      </c>
      <c r="G159" s="148" t="s">
        <v>266</v>
      </c>
      <c r="H159" s="149">
        <v>39.322000000000003</v>
      </c>
      <c r="I159" s="150"/>
      <c r="J159" s="151">
        <f>ROUND(I159*H159,2)</f>
        <v>0</v>
      </c>
      <c r="K159" s="147" t="s">
        <v>135</v>
      </c>
      <c r="L159" s="34"/>
      <c r="M159" s="152" t="s">
        <v>1</v>
      </c>
      <c r="N159" s="153" t="s">
        <v>38</v>
      </c>
      <c r="O159" s="59"/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6" t="s">
        <v>128</v>
      </c>
      <c r="AT159" s="156" t="s">
        <v>124</v>
      </c>
      <c r="AU159" s="156" t="s">
        <v>82</v>
      </c>
      <c r="AY159" s="18" t="s">
        <v>121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8" t="s">
        <v>30</v>
      </c>
      <c r="BK159" s="157">
        <f>ROUND(I159*H159,2)</f>
        <v>0</v>
      </c>
      <c r="BL159" s="18" t="s">
        <v>128</v>
      </c>
      <c r="BM159" s="156" t="s">
        <v>1103</v>
      </c>
    </row>
    <row r="160" spans="1:65" s="13" customFormat="1" ht="11.25">
      <c r="B160" s="158"/>
      <c r="D160" s="159" t="s">
        <v>130</v>
      </c>
      <c r="E160" s="160" t="s">
        <v>1</v>
      </c>
      <c r="F160" s="161" t="s">
        <v>1104</v>
      </c>
      <c r="H160" s="162">
        <v>39.322000000000003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130</v>
      </c>
      <c r="AU160" s="160" t="s">
        <v>82</v>
      </c>
      <c r="AV160" s="13" t="s">
        <v>82</v>
      </c>
      <c r="AW160" s="13" t="s">
        <v>29</v>
      </c>
      <c r="AX160" s="13" t="s">
        <v>30</v>
      </c>
      <c r="AY160" s="160" t="s">
        <v>121</v>
      </c>
    </row>
    <row r="161" spans="1:65" s="2" customFormat="1" ht="16.5" customHeight="1">
      <c r="A161" s="33"/>
      <c r="B161" s="144"/>
      <c r="C161" s="145" t="s">
        <v>165</v>
      </c>
      <c r="D161" s="145" t="s">
        <v>124</v>
      </c>
      <c r="E161" s="146" t="s">
        <v>318</v>
      </c>
      <c r="F161" s="147" t="s">
        <v>319</v>
      </c>
      <c r="G161" s="148" t="s">
        <v>266</v>
      </c>
      <c r="H161" s="149">
        <v>98.305000000000007</v>
      </c>
      <c r="I161" s="150"/>
      <c r="J161" s="151">
        <f>ROUND(I161*H161,2)</f>
        <v>0</v>
      </c>
      <c r="K161" s="147" t="s">
        <v>135</v>
      </c>
      <c r="L161" s="34"/>
      <c r="M161" s="152" t="s">
        <v>1</v>
      </c>
      <c r="N161" s="153" t="s">
        <v>38</v>
      </c>
      <c r="O161" s="59"/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6" t="s">
        <v>128</v>
      </c>
      <c r="AT161" s="156" t="s">
        <v>124</v>
      </c>
      <c r="AU161" s="156" t="s">
        <v>82</v>
      </c>
      <c r="AY161" s="18" t="s">
        <v>121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8" t="s">
        <v>30</v>
      </c>
      <c r="BK161" s="157">
        <f>ROUND(I161*H161,2)</f>
        <v>0</v>
      </c>
      <c r="BL161" s="18" t="s">
        <v>128</v>
      </c>
      <c r="BM161" s="156" t="s">
        <v>1105</v>
      </c>
    </row>
    <row r="162" spans="1:65" s="13" customFormat="1" ht="11.25">
      <c r="B162" s="158"/>
      <c r="D162" s="159" t="s">
        <v>130</v>
      </c>
      <c r="E162" s="160" t="s">
        <v>1</v>
      </c>
      <c r="F162" s="161" t="s">
        <v>1106</v>
      </c>
      <c r="H162" s="162">
        <v>98.305000000000007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130</v>
      </c>
      <c r="AU162" s="160" t="s">
        <v>82</v>
      </c>
      <c r="AV162" s="13" t="s">
        <v>82</v>
      </c>
      <c r="AW162" s="13" t="s">
        <v>29</v>
      </c>
      <c r="AX162" s="13" t="s">
        <v>73</v>
      </c>
      <c r="AY162" s="160" t="s">
        <v>121</v>
      </c>
    </row>
    <row r="163" spans="1:65" s="14" customFormat="1" ht="11.25">
      <c r="B163" s="167"/>
      <c r="D163" s="159" t="s">
        <v>130</v>
      </c>
      <c r="E163" s="168" t="s">
        <v>1</v>
      </c>
      <c r="F163" s="169" t="s">
        <v>132</v>
      </c>
      <c r="H163" s="170">
        <v>98.305000000000007</v>
      </c>
      <c r="I163" s="171"/>
      <c r="L163" s="167"/>
      <c r="M163" s="172"/>
      <c r="N163" s="173"/>
      <c r="O163" s="173"/>
      <c r="P163" s="173"/>
      <c r="Q163" s="173"/>
      <c r="R163" s="173"/>
      <c r="S163" s="173"/>
      <c r="T163" s="174"/>
      <c r="AT163" s="168" t="s">
        <v>130</v>
      </c>
      <c r="AU163" s="168" t="s">
        <v>82</v>
      </c>
      <c r="AV163" s="14" t="s">
        <v>128</v>
      </c>
      <c r="AW163" s="14" t="s">
        <v>29</v>
      </c>
      <c r="AX163" s="14" t="s">
        <v>30</v>
      </c>
      <c r="AY163" s="168" t="s">
        <v>121</v>
      </c>
    </row>
    <row r="164" spans="1:65" s="2" customFormat="1" ht="16.5" customHeight="1">
      <c r="A164" s="33"/>
      <c r="B164" s="144"/>
      <c r="C164" s="145" t="s">
        <v>169</v>
      </c>
      <c r="D164" s="145" t="s">
        <v>124</v>
      </c>
      <c r="E164" s="146" t="s">
        <v>322</v>
      </c>
      <c r="F164" s="147" t="s">
        <v>323</v>
      </c>
      <c r="G164" s="148" t="s">
        <v>266</v>
      </c>
      <c r="H164" s="149">
        <v>88.474999999999994</v>
      </c>
      <c r="I164" s="150"/>
      <c r="J164" s="151">
        <f>ROUND(I164*H164,2)</f>
        <v>0</v>
      </c>
      <c r="K164" s="147" t="s">
        <v>1</v>
      </c>
      <c r="L164" s="34"/>
      <c r="M164" s="152" t="s">
        <v>1</v>
      </c>
      <c r="N164" s="153" t="s">
        <v>38</v>
      </c>
      <c r="O164" s="59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6" t="s">
        <v>128</v>
      </c>
      <c r="AT164" s="156" t="s">
        <v>124</v>
      </c>
      <c r="AU164" s="156" t="s">
        <v>82</v>
      </c>
      <c r="AY164" s="18" t="s">
        <v>121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8" t="s">
        <v>30</v>
      </c>
      <c r="BK164" s="157">
        <f>ROUND(I164*H164,2)</f>
        <v>0</v>
      </c>
      <c r="BL164" s="18" t="s">
        <v>128</v>
      </c>
      <c r="BM164" s="156" t="s">
        <v>1107</v>
      </c>
    </row>
    <row r="165" spans="1:65" s="13" customFormat="1" ht="11.25">
      <c r="B165" s="158"/>
      <c r="D165" s="159" t="s">
        <v>130</v>
      </c>
      <c r="E165" s="160" t="s">
        <v>1</v>
      </c>
      <c r="F165" s="161" t="s">
        <v>1108</v>
      </c>
      <c r="H165" s="162">
        <v>88.474999999999994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130</v>
      </c>
      <c r="AU165" s="160" t="s">
        <v>82</v>
      </c>
      <c r="AV165" s="13" t="s">
        <v>82</v>
      </c>
      <c r="AW165" s="13" t="s">
        <v>29</v>
      </c>
      <c r="AX165" s="13" t="s">
        <v>30</v>
      </c>
      <c r="AY165" s="160" t="s">
        <v>121</v>
      </c>
    </row>
    <row r="166" spans="1:65" s="2" customFormat="1" ht="16.5" customHeight="1">
      <c r="A166" s="33"/>
      <c r="B166" s="144"/>
      <c r="C166" s="145" t="s">
        <v>8</v>
      </c>
      <c r="D166" s="145" t="s">
        <v>124</v>
      </c>
      <c r="E166" s="146" t="s">
        <v>326</v>
      </c>
      <c r="F166" s="147" t="s">
        <v>327</v>
      </c>
      <c r="G166" s="148" t="s">
        <v>266</v>
      </c>
      <c r="H166" s="149">
        <v>9.8309999999999995</v>
      </c>
      <c r="I166" s="150"/>
      <c r="J166" s="151">
        <f>ROUND(I166*H166,2)</f>
        <v>0</v>
      </c>
      <c r="K166" s="147" t="s">
        <v>1</v>
      </c>
      <c r="L166" s="34"/>
      <c r="M166" s="152" t="s">
        <v>1</v>
      </c>
      <c r="N166" s="153" t="s">
        <v>38</v>
      </c>
      <c r="O166" s="59"/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6" t="s">
        <v>128</v>
      </c>
      <c r="AT166" s="156" t="s">
        <v>124</v>
      </c>
      <c r="AU166" s="156" t="s">
        <v>82</v>
      </c>
      <c r="AY166" s="18" t="s">
        <v>121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8" t="s">
        <v>30</v>
      </c>
      <c r="BK166" s="157">
        <f>ROUND(I166*H166,2)</f>
        <v>0</v>
      </c>
      <c r="BL166" s="18" t="s">
        <v>128</v>
      </c>
      <c r="BM166" s="156" t="s">
        <v>1109</v>
      </c>
    </row>
    <row r="167" spans="1:65" s="13" customFormat="1" ht="11.25">
      <c r="B167" s="158"/>
      <c r="D167" s="159" t="s">
        <v>130</v>
      </c>
      <c r="E167" s="160" t="s">
        <v>1</v>
      </c>
      <c r="F167" s="161" t="s">
        <v>1110</v>
      </c>
      <c r="H167" s="162">
        <v>9.8309999999999995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130</v>
      </c>
      <c r="AU167" s="160" t="s">
        <v>82</v>
      </c>
      <c r="AV167" s="13" t="s">
        <v>82</v>
      </c>
      <c r="AW167" s="13" t="s">
        <v>29</v>
      </c>
      <c r="AX167" s="13" t="s">
        <v>30</v>
      </c>
      <c r="AY167" s="160" t="s">
        <v>121</v>
      </c>
    </row>
    <row r="168" spans="1:65" s="2" customFormat="1" ht="16.5" customHeight="1">
      <c r="A168" s="33"/>
      <c r="B168" s="144"/>
      <c r="C168" s="145" t="s">
        <v>179</v>
      </c>
      <c r="D168" s="145" t="s">
        <v>124</v>
      </c>
      <c r="E168" s="146" t="s">
        <v>1111</v>
      </c>
      <c r="F168" s="147" t="s">
        <v>1112</v>
      </c>
      <c r="G168" s="148" t="s">
        <v>266</v>
      </c>
      <c r="H168" s="149">
        <v>58.951999999999998</v>
      </c>
      <c r="I168" s="150"/>
      <c r="J168" s="151">
        <f>ROUND(I168*H168,2)</f>
        <v>0</v>
      </c>
      <c r="K168" s="147" t="s">
        <v>135</v>
      </c>
      <c r="L168" s="34"/>
      <c r="M168" s="152" t="s">
        <v>1</v>
      </c>
      <c r="N168" s="153" t="s">
        <v>38</v>
      </c>
      <c r="O168" s="59"/>
      <c r="P168" s="154">
        <f>O168*H168</f>
        <v>0</v>
      </c>
      <c r="Q168" s="154">
        <v>0</v>
      </c>
      <c r="R168" s="154">
        <f>Q168*H168</f>
        <v>0</v>
      </c>
      <c r="S168" s="154">
        <v>0</v>
      </c>
      <c r="T168" s="15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6" t="s">
        <v>128</v>
      </c>
      <c r="AT168" s="156" t="s">
        <v>124</v>
      </c>
      <c r="AU168" s="156" t="s">
        <v>82</v>
      </c>
      <c r="AY168" s="18" t="s">
        <v>121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8" t="s">
        <v>30</v>
      </c>
      <c r="BK168" s="157">
        <f>ROUND(I168*H168,2)</f>
        <v>0</v>
      </c>
      <c r="BL168" s="18" t="s">
        <v>128</v>
      </c>
      <c r="BM168" s="156" t="s">
        <v>1113</v>
      </c>
    </row>
    <row r="169" spans="1:65" s="15" customFormat="1" ht="11.25">
      <c r="B169" s="190"/>
      <c r="D169" s="159" t="s">
        <v>130</v>
      </c>
      <c r="E169" s="191" t="s">
        <v>1</v>
      </c>
      <c r="F169" s="192" t="s">
        <v>1114</v>
      </c>
      <c r="H169" s="191" t="s">
        <v>1</v>
      </c>
      <c r="I169" s="193"/>
      <c r="L169" s="190"/>
      <c r="M169" s="194"/>
      <c r="N169" s="195"/>
      <c r="O169" s="195"/>
      <c r="P169" s="195"/>
      <c r="Q169" s="195"/>
      <c r="R169" s="195"/>
      <c r="S169" s="195"/>
      <c r="T169" s="196"/>
      <c r="AT169" s="191" t="s">
        <v>130</v>
      </c>
      <c r="AU169" s="191" t="s">
        <v>82</v>
      </c>
      <c r="AV169" s="15" t="s">
        <v>30</v>
      </c>
      <c r="AW169" s="15" t="s">
        <v>29</v>
      </c>
      <c r="AX169" s="15" t="s">
        <v>73</v>
      </c>
      <c r="AY169" s="191" t="s">
        <v>121</v>
      </c>
    </row>
    <row r="170" spans="1:65" s="13" customFormat="1" ht="11.25">
      <c r="B170" s="158"/>
      <c r="D170" s="159" t="s">
        <v>130</v>
      </c>
      <c r="E170" s="160" t="s">
        <v>1</v>
      </c>
      <c r="F170" s="161" t="s">
        <v>1115</v>
      </c>
      <c r="H170" s="162">
        <v>58.951999999999998</v>
      </c>
      <c r="I170" s="163"/>
      <c r="L170" s="158"/>
      <c r="M170" s="164"/>
      <c r="N170" s="165"/>
      <c r="O170" s="165"/>
      <c r="P170" s="165"/>
      <c r="Q170" s="165"/>
      <c r="R170" s="165"/>
      <c r="S170" s="165"/>
      <c r="T170" s="166"/>
      <c r="AT170" s="160" t="s">
        <v>130</v>
      </c>
      <c r="AU170" s="160" t="s">
        <v>82</v>
      </c>
      <c r="AV170" s="13" t="s">
        <v>82</v>
      </c>
      <c r="AW170" s="13" t="s">
        <v>29</v>
      </c>
      <c r="AX170" s="13" t="s">
        <v>73</v>
      </c>
      <c r="AY170" s="160" t="s">
        <v>121</v>
      </c>
    </row>
    <row r="171" spans="1:65" s="14" customFormat="1" ht="11.25">
      <c r="B171" s="167"/>
      <c r="D171" s="159" t="s">
        <v>130</v>
      </c>
      <c r="E171" s="168" t="s">
        <v>1</v>
      </c>
      <c r="F171" s="169" t="s">
        <v>132</v>
      </c>
      <c r="H171" s="170">
        <v>58.951999999999998</v>
      </c>
      <c r="I171" s="171"/>
      <c r="L171" s="167"/>
      <c r="M171" s="172"/>
      <c r="N171" s="173"/>
      <c r="O171" s="173"/>
      <c r="P171" s="173"/>
      <c r="Q171" s="173"/>
      <c r="R171" s="173"/>
      <c r="S171" s="173"/>
      <c r="T171" s="174"/>
      <c r="AT171" s="168" t="s">
        <v>130</v>
      </c>
      <c r="AU171" s="168" t="s">
        <v>82</v>
      </c>
      <c r="AV171" s="14" t="s">
        <v>128</v>
      </c>
      <c r="AW171" s="14" t="s">
        <v>29</v>
      </c>
      <c r="AX171" s="14" t="s">
        <v>30</v>
      </c>
      <c r="AY171" s="168" t="s">
        <v>121</v>
      </c>
    </row>
    <row r="172" spans="1:65" s="2" customFormat="1" ht="16.5" customHeight="1">
      <c r="A172" s="33"/>
      <c r="B172" s="144"/>
      <c r="C172" s="175" t="s">
        <v>181</v>
      </c>
      <c r="D172" s="175" t="s">
        <v>141</v>
      </c>
      <c r="E172" s="176" t="s">
        <v>342</v>
      </c>
      <c r="F172" s="177" t="s">
        <v>343</v>
      </c>
      <c r="G172" s="178" t="s">
        <v>209</v>
      </c>
      <c r="H172" s="179">
        <v>137.21799999999999</v>
      </c>
      <c r="I172" s="180"/>
      <c r="J172" s="181">
        <f>ROUND(I172*H172,2)</f>
        <v>0</v>
      </c>
      <c r="K172" s="177" t="s">
        <v>1</v>
      </c>
      <c r="L172" s="182"/>
      <c r="M172" s="183" t="s">
        <v>1</v>
      </c>
      <c r="N172" s="184" t="s">
        <v>38</v>
      </c>
      <c r="O172" s="59"/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6" t="s">
        <v>122</v>
      </c>
      <c r="AT172" s="156" t="s">
        <v>141</v>
      </c>
      <c r="AU172" s="156" t="s">
        <v>82</v>
      </c>
      <c r="AY172" s="18" t="s">
        <v>121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8" t="s">
        <v>30</v>
      </c>
      <c r="BK172" s="157">
        <f>ROUND(I172*H172,2)</f>
        <v>0</v>
      </c>
      <c r="BL172" s="18" t="s">
        <v>128</v>
      </c>
      <c r="BM172" s="156" t="s">
        <v>1116</v>
      </c>
    </row>
    <row r="173" spans="1:65" s="13" customFormat="1" ht="11.25">
      <c r="B173" s="158"/>
      <c r="D173" s="159" t="s">
        <v>130</v>
      </c>
      <c r="E173" s="160" t="s">
        <v>1</v>
      </c>
      <c r="F173" s="161" t="s">
        <v>1117</v>
      </c>
      <c r="H173" s="162">
        <v>122.56100000000001</v>
      </c>
      <c r="I173" s="163"/>
      <c r="L173" s="158"/>
      <c r="M173" s="164"/>
      <c r="N173" s="165"/>
      <c r="O173" s="165"/>
      <c r="P173" s="165"/>
      <c r="Q173" s="165"/>
      <c r="R173" s="165"/>
      <c r="S173" s="165"/>
      <c r="T173" s="166"/>
      <c r="AT173" s="160" t="s">
        <v>130</v>
      </c>
      <c r="AU173" s="160" t="s">
        <v>82</v>
      </c>
      <c r="AV173" s="13" t="s">
        <v>82</v>
      </c>
      <c r="AW173" s="13" t="s">
        <v>29</v>
      </c>
      <c r="AX173" s="13" t="s">
        <v>73</v>
      </c>
      <c r="AY173" s="160" t="s">
        <v>121</v>
      </c>
    </row>
    <row r="174" spans="1:65" s="13" customFormat="1" ht="11.25">
      <c r="B174" s="158"/>
      <c r="D174" s="159" t="s">
        <v>130</v>
      </c>
      <c r="E174" s="160" t="s">
        <v>1</v>
      </c>
      <c r="F174" s="161" t="s">
        <v>1118</v>
      </c>
      <c r="H174" s="162">
        <v>14.657</v>
      </c>
      <c r="I174" s="163"/>
      <c r="L174" s="158"/>
      <c r="M174" s="164"/>
      <c r="N174" s="165"/>
      <c r="O174" s="165"/>
      <c r="P174" s="165"/>
      <c r="Q174" s="165"/>
      <c r="R174" s="165"/>
      <c r="S174" s="165"/>
      <c r="T174" s="166"/>
      <c r="AT174" s="160" t="s">
        <v>130</v>
      </c>
      <c r="AU174" s="160" t="s">
        <v>82</v>
      </c>
      <c r="AV174" s="13" t="s">
        <v>82</v>
      </c>
      <c r="AW174" s="13" t="s">
        <v>29</v>
      </c>
      <c r="AX174" s="13" t="s">
        <v>73</v>
      </c>
      <c r="AY174" s="160" t="s">
        <v>121</v>
      </c>
    </row>
    <row r="175" spans="1:65" s="14" customFormat="1" ht="11.25">
      <c r="B175" s="167"/>
      <c r="D175" s="159" t="s">
        <v>130</v>
      </c>
      <c r="E175" s="168" t="s">
        <v>1</v>
      </c>
      <c r="F175" s="169" t="s">
        <v>132</v>
      </c>
      <c r="H175" s="170">
        <v>137.21799999999999</v>
      </c>
      <c r="I175" s="171"/>
      <c r="L175" s="167"/>
      <c r="M175" s="172"/>
      <c r="N175" s="173"/>
      <c r="O175" s="173"/>
      <c r="P175" s="173"/>
      <c r="Q175" s="173"/>
      <c r="R175" s="173"/>
      <c r="S175" s="173"/>
      <c r="T175" s="174"/>
      <c r="AT175" s="168" t="s">
        <v>130</v>
      </c>
      <c r="AU175" s="168" t="s">
        <v>82</v>
      </c>
      <c r="AV175" s="14" t="s">
        <v>128</v>
      </c>
      <c r="AW175" s="14" t="s">
        <v>29</v>
      </c>
      <c r="AX175" s="14" t="s">
        <v>30</v>
      </c>
      <c r="AY175" s="168" t="s">
        <v>121</v>
      </c>
    </row>
    <row r="176" spans="1:65" s="2" customFormat="1" ht="21.75" customHeight="1">
      <c r="A176" s="33"/>
      <c r="B176" s="144"/>
      <c r="C176" s="145" t="s">
        <v>185</v>
      </c>
      <c r="D176" s="145" t="s">
        <v>124</v>
      </c>
      <c r="E176" s="146" t="s">
        <v>1119</v>
      </c>
      <c r="F176" s="147" t="s">
        <v>1120</v>
      </c>
      <c r="G176" s="148" t="s">
        <v>266</v>
      </c>
      <c r="H176" s="149">
        <v>7.05</v>
      </c>
      <c r="I176" s="150"/>
      <c r="J176" s="151">
        <f>ROUND(I176*H176,2)</f>
        <v>0</v>
      </c>
      <c r="K176" s="147" t="s">
        <v>135</v>
      </c>
      <c r="L176" s="34"/>
      <c r="M176" s="152" t="s">
        <v>1</v>
      </c>
      <c r="N176" s="153" t="s">
        <v>38</v>
      </c>
      <c r="O176" s="59"/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6" t="s">
        <v>128</v>
      </c>
      <c r="AT176" s="156" t="s">
        <v>124</v>
      </c>
      <c r="AU176" s="156" t="s">
        <v>82</v>
      </c>
      <c r="AY176" s="18" t="s">
        <v>121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8" t="s">
        <v>30</v>
      </c>
      <c r="BK176" s="157">
        <f>ROUND(I176*H176,2)</f>
        <v>0</v>
      </c>
      <c r="BL176" s="18" t="s">
        <v>128</v>
      </c>
      <c r="BM176" s="156" t="s">
        <v>1121</v>
      </c>
    </row>
    <row r="177" spans="1:65" s="13" customFormat="1" ht="11.25">
      <c r="B177" s="158"/>
      <c r="D177" s="159" t="s">
        <v>130</v>
      </c>
      <c r="E177" s="160" t="s">
        <v>1</v>
      </c>
      <c r="F177" s="161" t="s">
        <v>1122</v>
      </c>
      <c r="H177" s="162">
        <v>9.5850000000000009</v>
      </c>
      <c r="I177" s="163"/>
      <c r="L177" s="158"/>
      <c r="M177" s="164"/>
      <c r="N177" s="165"/>
      <c r="O177" s="165"/>
      <c r="P177" s="165"/>
      <c r="Q177" s="165"/>
      <c r="R177" s="165"/>
      <c r="S177" s="165"/>
      <c r="T177" s="166"/>
      <c r="AT177" s="160" t="s">
        <v>130</v>
      </c>
      <c r="AU177" s="160" t="s">
        <v>82</v>
      </c>
      <c r="AV177" s="13" t="s">
        <v>82</v>
      </c>
      <c r="AW177" s="13" t="s">
        <v>29</v>
      </c>
      <c r="AX177" s="13" t="s">
        <v>73</v>
      </c>
      <c r="AY177" s="160" t="s">
        <v>121</v>
      </c>
    </row>
    <row r="178" spans="1:65" s="13" customFormat="1" ht="11.25">
      <c r="B178" s="158"/>
      <c r="D178" s="159" t="s">
        <v>130</v>
      </c>
      <c r="E178" s="160" t="s">
        <v>1</v>
      </c>
      <c r="F178" s="161" t="s">
        <v>1123</v>
      </c>
      <c r="H178" s="162">
        <v>-1.3520000000000001</v>
      </c>
      <c r="I178" s="163"/>
      <c r="L178" s="158"/>
      <c r="M178" s="164"/>
      <c r="N178" s="165"/>
      <c r="O178" s="165"/>
      <c r="P178" s="165"/>
      <c r="Q178" s="165"/>
      <c r="R178" s="165"/>
      <c r="S178" s="165"/>
      <c r="T178" s="166"/>
      <c r="AT178" s="160" t="s">
        <v>130</v>
      </c>
      <c r="AU178" s="160" t="s">
        <v>82</v>
      </c>
      <c r="AV178" s="13" t="s">
        <v>82</v>
      </c>
      <c r="AW178" s="13" t="s">
        <v>29</v>
      </c>
      <c r="AX178" s="13" t="s">
        <v>73</v>
      </c>
      <c r="AY178" s="160" t="s">
        <v>121</v>
      </c>
    </row>
    <row r="179" spans="1:65" s="13" customFormat="1" ht="11.25">
      <c r="B179" s="158"/>
      <c r="D179" s="159" t="s">
        <v>130</v>
      </c>
      <c r="E179" s="160" t="s">
        <v>1</v>
      </c>
      <c r="F179" s="161" t="s">
        <v>1124</v>
      </c>
      <c r="H179" s="162">
        <v>-1.1830000000000001</v>
      </c>
      <c r="I179" s="163"/>
      <c r="L179" s="158"/>
      <c r="M179" s="164"/>
      <c r="N179" s="165"/>
      <c r="O179" s="165"/>
      <c r="P179" s="165"/>
      <c r="Q179" s="165"/>
      <c r="R179" s="165"/>
      <c r="S179" s="165"/>
      <c r="T179" s="166"/>
      <c r="AT179" s="160" t="s">
        <v>130</v>
      </c>
      <c r="AU179" s="160" t="s">
        <v>82</v>
      </c>
      <c r="AV179" s="13" t="s">
        <v>82</v>
      </c>
      <c r="AW179" s="13" t="s">
        <v>29</v>
      </c>
      <c r="AX179" s="13" t="s">
        <v>73</v>
      </c>
      <c r="AY179" s="160" t="s">
        <v>121</v>
      </c>
    </row>
    <row r="180" spans="1:65" s="14" customFormat="1" ht="11.25">
      <c r="B180" s="167"/>
      <c r="D180" s="159" t="s">
        <v>130</v>
      </c>
      <c r="E180" s="168" t="s">
        <v>1</v>
      </c>
      <c r="F180" s="169" t="s">
        <v>132</v>
      </c>
      <c r="H180" s="170">
        <v>7.05</v>
      </c>
      <c r="I180" s="171"/>
      <c r="L180" s="167"/>
      <c r="M180" s="172"/>
      <c r="N180" s="173"/>
      <c r="O180" s="173"/>
      <c r="P180" s="173"/>
      <c r="Q180" s="173"/>
      <c r="R180" s="173"/>
      <c r="S180" s="173"/>
      <c r="T180" s="174"/>
      <c r="AT180" s="168" t="s">
        <v>130</v>
      </c>
      <c r="AU180" s="168" t="s">
        <v>82</v>
      </c>
      <c r="AV180" s="14" t="s">
        <v>128</v>
      </c>
      <c r="AW180" s="14" t="s">
        <v>29</v>
      </c>
      <c r="AX180" s="14" t="s">
        <v>30</v>
      </c>
      <c r="AY180" s="168" t="s">
        <v>121</v>
      </c>
    </row>
    <row r="181" spans="1:65" s="2" customFormat="1" ht="16.5" customHeight="1">
      <c r="A181" s="33"/>
      <c r="B181" s="144"/>
      <c r="C181" s="145" t="s">
        <v>173</v>
      </c>
      <c r="D181" s="145" t="s">
        <v>124</v>
      </c>
      <c r="E181" s="146" t="s">
        <v>433</v>
      </c>
      <c r="F181" s="147" t="s">
        <v>434</v>
      </c>
      <c r="G181" s="148" t="s">
        <v>266</v>
      </c>
      <c r="H181" s="149">
        <v>83.882999999999996</v>
      </c>
      <c r="I181" s="150"/>
      <c r="J181" s="151">
        <f>ROUND(I181*H181,2)</f>
        <v>0</v>
      </c>
      <c r="K181" s="147" t="s">
        <v>135</v>
      </c>
      <c r="L181" s="34"/>
      <c r="M181" s="152" t="s">
        <v>1</v>
      </c>
      <c r="N181" s="153" t="s">
        <v>38</v>
      </c>
      <c r="O181" s="59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6" t="s">
        <v>128</v>
      </c>
      <c r="AT181" s="156" t="s">
        <v>124</v>
      </c>
      <c r="AU181" s="156" t="s">
        <v>82</v>
      </c>
      <c r="AY181" s="18" t="s">
        <v>121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8" t="s">
        <v>30</v>
      </c>
      <c r="BK181" s="157">
        <f>ROUND(I181*H181,2)</f>
        <v>0</v>
      </c>
      <c r="BL181" s="18" t="s">
        <v>128</v>
      </c>
      <c r="BM181" s="156" t="s">
        <v>1125</v>
      </c>
    </row>
    <row r="182" spans="1:65" s="13" customFormat="1" ht="11.25">
      <c r="B182" s="158"/>
      <c r="D182" s="159" t="s">
        <v>130</v>
      </c>
      <c r="E182" s="160" t="s">
        <v>1</v>
      </c>
      <c r="F182" s="161" t="s">
        <v>1126</v>
      </c>
      <c r="H182" s="162">
        <v>7.65</v>
      </c>
      <c r="I182" s="16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130</v>
      </c>
      <c r="AU182" s="160" t="s">
        <v>82</v>
      </c>
      <c r="AV182" s="13" t="s">
        <v>82</v>
      </c>
      <c r="AW182" s="13" t="s">
        <v>29</v>
      </c>
      <c r="AX182" s="13" t="s">
        <v>73</v>
      </c>
      <c r="AY182" s="160" t="s">
        <v>121</v>
      </c>
    </row>
    <row r="183" spans="1:65" s="13" customFormat="1" ht="11.25">
      <c r="B183" s="158"/>
      <c r="D183" s="159" t="s">
        <v>130</v>
      </c>
      <c r="E183" s="160" t="s">
        <v>1</v>
      </c>
      <c r="F183" s="161" t="s">
        <v>1127</v>
      </c>
      <c r="H183" s="162">
        <v>68.09</v>
      </c>
      <c r="I183" s="163"/>
      <c r="L183" s="158"/>
      <c r="M183" s="164"/>
      <c r="N183" s="165"/>
      <c r="O183" s="165"/>
      <c r="P183" s="165"/>
      <c r="Q183" s="165"/>
      <c r="R183" s="165"/>
      <c r="S183" s="165"/>
      <c r="T183" s="166"/>
      <c r="AT183" s="160" t="s">
        <v>130</v>
      </c>
      <c r="AU183" s="160" t="s">
        <v>82</v>
      </c>
      <c r="AV183" s="13" t="s">
        <v>82</v>
      </c>
      <c r="AW183" s="13" t="s">
        <v>29</v>
      </c>
      <c r="AX183" s="13" t="s">
        <v>73</v>
      </c>
      <c r="AY183" s="160" t="s">
        <v>121</v>
      </c>
    </row>
    <row r="184" spans="1:65" s="13" customFormat="1" ht="11.25">
      <c r="B184" s="158"/>
      <c r="D184" s="159" t="s">
        <v>130</v>
      </c>
      <c r="E184" s="160" t="s">
        <v>1</v>
      </c>
      <c r="F184" s="161" t="s">
        <v>1128</v>
      </c>
      <c r="H184" s="162">
        <v>8.1430000000000007</v>
      </c>
      <c r="I184" s="163"/>
      <c r="L184" s="158"/>
      <c r="M184" s="164"/>
      <c r="N184" s="165"/>
      <c r="O184" s="165"/>
      <c r="P184" s="165"/>
      <c r="Q184" s="165"/>
      <c r="R184" s="165"/>
      <c r="S184" s="165"/>
      <c r="T184" s="166"/>
      <c r="AT184" s="160" t="s">
        <v>130</v>
      </c>
      <c r="AU184" s="160" t="s">
        <v>82</v>
      </c>
      <c r="AV184" s="13" t="s">
        <v>82</v>
      </c>
      <c r="AW184" s="13" t="s">
        <v>29</v>
      </c>
      <c r="AX184" s="13" t="s">
        <v>73</v>
      </c>
      <c r="AY184" s="160" t="s">
        <v>121</v>
      </c>
    </row>
    <row r="185" spans="1:65" s="14" customFormat="1" ht="11.25">
      <c r="B185" s="167"/>
      <c r="D185" s="159" t="s">
        <v>130</v>
      </c>
      <c r="E185" s="168" t="s">
        <v>1</v>
      </c>
      <c r="F185" s="169" t="s">
        <v>132</v>
      </c>
      <c r="H185" s="170">
        <v>83.882999999999996</v>
      </c>
      <c r="I185" s="171"/>
      <c r="L185" s="167"/>
      <c r="M185" s="172"/>
      <c r="N185" s="173"/>
      <c r="O185" s="173"/>
      <c r="P185" s="173"/>
      <c r="Q185" s="173"/>
      <c r="R185" s="173"/>
      <c r="S185" s="173"/>
      <c r="T185" s="174"/>
      <c r="AT185" s="168" t="s">
        <v>130</v>
      </c>
      <c r="AU185" s="168" t="s">
        <v>82</v>
      </c>
      <c r="AV185" s="14" t="s">
        <v>128</v>
      </c>
      <c r="AW185" s="14" t="s">
        <v>29</v>
      </c>
      <c r="AX185" s="14" t="s">
        <v>30</v>
      </c>
      <c r="AY185" s="168" t="s">
        <v>121</v>
      </c>
    </row>
    <row r="186" spans="1:65" s="2" customFormat="1" ht="21.75" customHeight="1">
      <c r="A186" s="33"/>
      <c r="B186" s="144"/>
      <c r="C186" s="145" t="s">
        <v>192</v>
      </c>
      <c r="D186" s="145" t="s">
        <v>124</v>
      </c>
      <c r="E186" s="146" t="s">
        <v>369</v>
      </c>
      <c r="F186" s="147" t="s">
        <v>370</v>
      </c>
      <c r="G186" s="148" t="s">
        <v>266</v>
      </c>
      <c r="H186" s="149">
        <v>83.882999999999996</v>
      </c>
      <c r="I186" s="150"/>
      <c r="J186" s="151">
        <f>ROUND(I186*H186,2)</f>
        <v>0</v>
      </c>
      <c r="K186" s="147" t="s">
        <v>135</v>
      </c>
      <c r="L186" s="34"/>
      <c r="M186" s="152" t="s">
        <v>1</v>
      </c>
      <c r="N186" s="153" t="s">
        <v>38</v>
      </c>
      <c r="O186" s="59"/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6" t="s">
        <v>128</v>
      </c>
      <c r="AT186" s="156" t="s">
        <v>124</v>
      </c>
      <c r="AU186" s="156" t="s">
        <v>82</v>
      </c>
      <c r="AY186" s="18" t="s">
        <v>121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8" t="s">
        <v>30</v>
      </c>
      <c r="BK186" s="157">
        <f>ROUND(I186*H186,2)</f>
        <v>0</v>
      </c>
      <c r="BL186" s="18" t="s">
        <v>128</v>
      </c>
      <c r="BM186" s="156" t="s">
        <v>1129</v>
      </c>
    </row>
    <row r="187" spans="1:65" s="13" customFormat="1" ht="11.25">
      <c r="B187" s="158"/>
      <c r="D187" s="159" t="s">
        <v>130</v>
      </c>
      <c r="E187" s="160" t="s">
        <v>1</v>
      </c>
      <c r="F187" s="161" t="s">
        <v>1130</v>
      </c>
      <c r="H187" s="162">
        <v>83.882999999999996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130</v>
      </c>
      <c r="AU187" s="160" t="s">
        <v>82</v>
      </c>
      <c r="AV187" s="13" t="s">
        <v>82</v>
      </c>
      <c r="AW187" s="13" t="s">
        <v>29</v>
      </c>
      <c r="AX187" s="13" t="s">
        <v>30</v>
      </c>
      <c r="AY187" s="160" t="s">
        <v>121</v>
      </c>
    </row>
    <row r="188" spans="1:65" s="2" customFormat="1" ht="16.5" customHeight="1">
      <c r="A188" s="33"/>
      <c r="B188" s="144"/>
      <c r="C188" s="145" t="s">
        <v>197</v>
      </c>
      <c r="D188" s="145" t="s">
        <v>124</v>
      </c>
      <c r="E188" s="146" t="s">
        <v>1131</v>
      </c>
      <c r="F188" s="147" t="s">
        <v>1132</v>
      </c>
      <c r="G188" s="148" t="s">
        <v>219</v>
      </c>
      <c r="H188" s="149">
        <v>51</v>
      </c>
      <c r="I188" s="150"/>
      <c r="J188" s="151">
        <f>ROUND(I188*H188,2)</f>
        <v>0</v>
      </c>
      <c r="K188" s="147" t="s">
        <v>135</v>
      </c>
      <c r="L188" s="34"/>
      <c r="M188" s="152" t="s">
        <v>1</v>
      </c>
      <c r="N188" s="153" t="s">
        <v>38</v>
      </c>
      <c r="O188" s="59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6" t="s">
        <v>128</v>
      </c>
      <c r="AT188" s="156" t="s">
        <v>124</v>
      </c>
      <c r="AU188" s="156" t="s">
        <v>82</v>
      </c>
      <c r="AY188" s="18" t="s">
        <v>121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8" t="s">
        <v>30</v>
      </c>
      <c r="BK188" s="157">
        <f>ROUND(I188*H188,2)</f>
        <v>0</v>
      </c>
      <c r="BL188" s="18" t="s">
        <v>128</v>
      </c>
      <c r="BM188" s="156" t="s">
        <v>1133</v>
      </c>
    </row>
    <row r="189" spans="1:65" s="13" customFormat="1" ht="11.25">
      <c r="B189" s="158"/>
      <c r="D189" s="159" t="s">
        <v>130</v>
      </c>
      <c r="E189" s="160" t="s">
        <v>1</v>
      </c>
      <c r="F189" s="161" t="s">
        <v>1134</v>
      </c>
      <c r="H189" s="162">
        <v>51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130</v>
      </c>
      <c r="AU189" s="160" t="s">
        <v>82</v>
      </c>
      <c r="AV189" s="13" t="s">
        <v>82</v>
      </c>
      <c r="AW189" s="13" t="s">
        <v>29</v>
      </c>
      <c r="AX189" s="13" t="s">
        <v>73</v>
      </c>
      <c r="AY189" s="160" t="s">
        <v>121</v>
      </c>
    </row>
    <row r="190" spans="1:65" s="14" customFormat="1" ht="11.25">
      <c r="B190" s="167"/>
      <c r="D190" s="159" t="s">
        <v>130</v>
      </c>
      <c r="E190" s="168" t="s">
        <v>1</v>
      </c>
      <c r="F190" s="169" t="s">
        <v>132</v>
      </c>
      <c r="H190" s="170">
        <v>51</v>
      </c>
      <c r="I190" s="171"/>
      <c r="L190" s="167"/>
      <c r="M190" s="172"/>
      <c r="N190" s="173"/>
      <c r="O190" s="173"/>
      <c r="P190" s="173"/>
      <c r="Q190" s="173"/>
      <c r="R190" s="173"/>
      <c r="S190" s="173"/>
      <c r="T190" s="174"/>
      <c r="AT190" s="168" t="s">
        <v>130</v>
      </c>
      <c r="AU190" s="168" t="s">
        <v>82</v>
      </c>
      <c r="AV190" s="14" t="s">
        <v>128</v>
      </c>
      <c r="AW190" s="14" t="s">
        <v>29</v>
      </c>
      <c r="AX190" s="14" t="s">
        <v>30</v>
      </c>
      <c r="AY190" s="168" t="s">
        <v>121</v>
      </c>
    </row>
    <row r="191" spans="1:65" s="2" customFormat="1" ht="16.5" customHeight="1">
      <c r="A191" s="33"/>
      <c r="B191" s="144"/>
      <c r="C191" s="175" t="s">
        <v>202</v>
      </c>
      <c r="D191" s="175" t="s">
        <v>141</v>
      </c>
      <c r="E191" s="176" t="s">
        <v>1135</v>
      </c>
      <c r="F191" s="177" t="s">
        <v>1136</v>
      </c>
      <c r="G191" s="178" t="s">
        <v>209</v>
      </c>
      <c r="H191" s="179">
        <v>12.24</v>
      </c>
      <c r="I191" s="180"/>
      <c r="J191" s="181">
        <f>ROUND(I191*H191,2)</f>
        <v>0</v>
      </c>
      <c r="K191" s="177" t="s">
        <v>135</v>
      </c>
      <c r="L191" s="182"/>
      <c r="M191" s="183" t="s">
        <v>1</v>
      </c>
      <c r="N191" s="184" t="s">
        <v>38</v>
      </c>
      <c r="O191" s="59"/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6" t="s">
        <v>122</v>
      </c>
      <c r="AT191" s="156" t="s">
        <v>141</v>
      </c>
      <c r="AU191" s="156" t="s">
        <v>82</v>
      </c>
      <c r="AY191" s="18" t="s">
        <v>121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8" t="s">
        <v>30</v>
      </c>
      <c r="BK191" s="157">
        <f>ROUND(I191*H191,2)</f>
        <v>0</v>
      </c>
      <c r="BL191" s="18" t="s">
        <v>128</v>
      </c>
      <c r="BM191" s="156" t="s">
        <v>1137</v>
      </c>
    </row>
    <row r="192" spans="1:65" s="13" customFormat="1" ht="11.25">
      <c r="B192" s="158"/>
      <c r="D192" s="159" t="s">
        <v>130</v>
      </c>
      <c r="E192" s="160" t="s">
        <v>1</v>
      </c>
      <c r="F192" s="161" t="s">
        <v>1138</v>
      </c>
      <c r="H192" s="162">
        <v>12.24</v>
      </c>
      <c r="I192" s="163"/>
      <c r="L192" s="158"/>
      <c r="M192" s="164"/>
      <c r="N192" s="165"/>
      <c r="O192" s="165"/>
      <c r="P192" s="165"/>
      <c r="Q192" s="165"/>
      <c r="R192" s="165"/>
      <c r="S192" s="165"/>
      <c r="T192" s="166"/>
      <c r="AT192" s="160" t="s">
        <v>130</v>
      </c>
      <c r="AU192" s="160" t="s">
        <v>82</v>
      </c>
      <c r="AV192" s="13" t="s">
        <v>82</v>
      </c>
      <c r="AW192" s="13" t="s">
        <v>29</v>
      </c>
      <c r="AX192" s="13" t="s">
        <v>73</v>
      </c>
      <c r="AY192" s="160" t="s">
        <v>121</v>
      </c>
    </row>
    <row r="193" spans="1:65" s="14" customFormat="1" ht="11.25">
      <c r="B193" s="167"/>
      <c r="D193" s="159" t="s">
        <v>130</v>
      </c>
      <c r="E193" s="168" t="s">
        <v>1</v>
      </c>
      <c r="F193" s="169" t="s">
        <v>132</v>
      </c>
      <c r="H193" s="170">
        <v>12.24</v>
      </c>
      <c r="I193" s="171"/>
      <c r="L193" s="167"/>
      <c r="M193" s="172"/>
      <c r="N193" s="173"/>
      <c r="O193" s="173"/>
      <c r="P193" s="173"/>
      <c r="Q193" s="173"/>
      <c r="R193" s="173"/>
      <c r="S193" s="173"/>
      <c r="T193" s="174"/>
      <c r="AT193" s="168" t="s">
        <v>130</v>
      </c>
      <c r="AU193" s="168" t="s">
        <v>82</v>
      </c>
      <c r="AV193" s="14" t="s">
        <v>128</v>
      </c>
      <c r="AW193" s="14" t="s">
        <v>29</v>
      </c>
      <c r="AX193" s="14" t="s">
        <v>30</v>
      </c>
      <c r="AY193" s="168" t="s">
        <v>121</v>
      </c>
    </row>
    <row r="194" spans="1:65" s="2" customFormat="1" ht="16.5" customHeight="1">
      <c r="A194" s="33"/>
      <c r="B194" s="144"/>
      <c r="C194" s="145" t="s">
        <v>206</v>
      </c>
      <c r="D194" s="145" t="s">
        <v>124</v>
      </c>
      <c r="E194" s="146" t="s">
        <v>1139</v>
      </c>
      <c r="F194" s="147" t="s">
        <v>1140</v>
      </c>
      <c r="G194" s="148" t="s">
        <v>219</v>
      </c>
      <c r="H194" s="149">
        <v>51</v>
      </c>
      <c r="I194" s="150"/>
      <c r="J194" s="151">
        <f>ROUND(I194*H194,2)</f>
        <v>0</v>
      </c>
      <c r="K194" s="147" t="s">
        <v>135</v>
      </c>
      <c r="L194" s="34"/>
      <c r="M194" s="152" t="s">
        <v>1</v>
      </c>
      <c r="N194" s="153" t="s">
        <v>38</v>
      </c>
      <c r="O194" s="59"/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6" t="s">
        <v>128</v>
      </c>
      <c r="AT194" s="156" t="s">
        <v>124</v>
      </c>
      <c r="AU194" s="156" t="s">
        <v>82</v>
      </c>
      <c r="AY194" s="18" t="s">
        <v>121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8" t="s">
        <v>30</v>
      </c>
      <c r="BK194" s="157">
        <f>ROUND(I194*H194,2)</f>
        <v>0</v>
      </c>
      <c r="BL194" s="18" t="s">
        <v>128</v>
      </c>
      <c r="BM194" s="156" t="s">
        <v>1141</v>
      </c>
    </row>
    <row r="195" spans="1:65" s="13" customFormat="1" ht="11.25">
      <c r="B195" s="158"/>
      <c r="D195" s="159" t="s">
        <v>130</v>
      </c>
      <c r="E195" s="160" t="s">
        <v>1</v>
      </c>
      <c r="F195" s="161" t="s">
        <v>496</v>
      </c>
      <c r="H195" s="162">
        <v>51</v>
      </c>
      <c r="I195" s="163"/>
      <c r="L195" s="158"/>
      <c r="M195" s="164"/>
      <c r="N195" s="165"/>
      <c r="O195" s="165"/>
      <c r="P195" s="165"/>
      <c r="Q195" s="165"/>
      <c r="R195" s="165"/>
      <c r="S195" s="165"/>
      <c r="T195" s="166"/>
      <c r="AT195" s="160" t="s">
        <v>130</v>
      </c>
      <c r="AU195" s="160" t="s">
        <v>82</v>
      </c>
      <c r="AV195" s="13" t="s">
        <v>82</v>
      </c>
      <c r="AW195" s="13" t="s">
        <v>29</v>
      </c>
      <c r="AX195" s="13" t="s">
        <v>30</v>
      </c>
      <c r="AY195" s="160" t="s">
        <v>121</v>
      </c>
    </row>
    <row r="196" spans="1:65" s="2" customFormat="1" ht="16.5" customHeight="1">
      <c r="A196" s="33"/>
      <c r="B196" s="144"/>
      <c r="C196" s="175" t="s">
        <v>7</v>
      </c>
      <c r="D196" s="175" t="s">
        <v>141</v>
      </c>
      <c r="E196" s="176" t="s">
        <v>1142</v>
      </c>
      <c r="F196" s="177" t="s">
        <v>1143</v>
      </c>
      <c r="G196" s="178" t="s">
        <v>1144</v>
      </c>
      <c r="H196" s="179">
        <v>1.607</v>
      </c>
      <c r="I196" s="180"/>
      <c r="J196" s="181">
        <f>ROUND(I196*H196,2)</f>
        <v>0</v>
      </c>
      <c r="K196" s="177" t="s">
        <v>135</v>
      </c>
      <c r="L196" s="182"/>
      <c r="M196" s="183" t="s">
        <v>1</v>
      </c>
      <c r="N196" s="184" t="s">
        <v>38</v>
      </c>
      <c r="O196" s="59"/>
      <c r="P196" s="154">
        <f>O196*H196</f>
        <v>0</v>
      </c>
      <c r="Q196" s="154">
        <v>1E-3</v>
      </c>
      <c r="R196" s="154">
        <f>Q196*H196</f>
        <v>1.6069999999999999E-3</v>
      </c>
      <c r="S196" s="154">
        <v>0</v>
      </c>
      <c r="T196" s="15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6" t="s">
        <v>122</v>
      </c>
      <c r="AT196" s="156" t="s">
        <v>141</v>
      </c>
      <c r="AU196" s="156" t="s">
        <v>82</v>
      </c>
      <c r="AY196" s="18" t="s">
        <v>121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8" t="s">
        <v>30</v>
      </c>
      <c r="BK196" s="157">
        <f>ROUND(I196*H196,2)</f>
        <v>0</v>
      </c>
      <c r="BL196" s="18" t="s">
        <v>128</v>
      </c>
      <c r="BM196" s="156" t="s">
        <v>1145</v>
      </c>
    </row>
    <row r="197" spans="1:65" s="13" customFormat="1" ht="11.25">
      <c r="B197" s="158"/>
      <c r="D197" s="159" t="s">
        <v>130</v>
      </c>
      <c r="E197" s="160" t="s">
        <v>1</v>
      </c>
      <c r="F197" s="161" t="s">
        <v>1146</v>
      </c>
      <c r="H197" s="162">
        <v>1.607</v>
      </c>
      <c r="I197" s="16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130</v>
      </c>
      <c r="AU197" s="160" t="s">
        <v>82</v>
      </c>
      <c r="AV197" s="13" t="s">
        <v>82</v>
      </c>
      <c r="AW197" s="13" t="s">
        <v>29</v>
      </c>
      <c r="AX197" s="13" t="s">
        <v>73</v>
      </c>
      <c r="AY197" s="160" t="s">
        <v>121</v>
      </c>
    </row>
    <row r="198" spans="1:65" s="14" customFormat="1" ht="11.25">
      <c r="B198" s="167"/>
      <c r="D198" s="159" t="s">
        <v>130</v>
      </c>
      <c r="E198" s="168" t="s">
        <v>1</v>
      </c>
      <c r="F198" s="169" t="s">
        <v>132</v>
      </c>
      <c r="H198" s="170">
        <v>1.607</v>
      </c>
      <c r="I198" s="171"/>
      <c r="L198" s="167"/>
      <c r="M198" s="172"/>
      <c r="N198" s="173"/>
      <c r="O198" s="173"/>
      <c r="P198" s="173"/>
      <c r="Q198" s="173"/>
      <c r="R198" s="173"/>
      <c r="S198" s="173"/>
      <c r="T198" s="174"/>
      <c r="AT198" s="168" t="s">
        <v>130</v>
      </c>
      <c r="AU198" s="168" t="s">
        <v>82</v>
      </c>
      <c r="AV198" s="14" t="s">
        <v>128</v>
      </c>
      <c r="AW198" s="14" t="s">
        <v>29</v>
      </c>
      <c r="AX198" s="14" t="s">
        <v>30</v>
      </c>
      <c r="AY198" s="168" t="s">
        <v>121</v>
      </c>
    </row>
    <row r="199" spans="1:65" s="12" customFormat="1" ht="22.9" customHeight="1">
      <c r="B199" s="131"/>
      <c r="D199" s="132" t="s">
        <v>72</v>
      </c>
      <c r="E199" s="142" t="s">
        <v>82</v>
      </c>
      <c r="F199" s="142" t="s">
        <v>1147</v>
      </c>
      <c r="I199" s="134"/>
      <c r="J199" s="143">
        <f>BK199</f>
        <v>0</v>
      </c>
      <c r="L199" s="131"/>
      <c r="M199" s="136"/>
      <c r="N199" s="137"/>
      <c r="O199" s="137"/>
      <c r="P199" s="138">
        <f>SUM(P200:P224)</f>
        <v>0</v>
      </c>
      <c r="Q199" s="137"/>
      <c r="R199" s="138">
        <f>SUM(R200:R224)</f>
        <v>3.64646E-2</v>
      </c>
      <c r="S199" s="137"/>
      <c r="T199" s="139">
        <f>SUM(T200:T224)</f>
        <v>0</v>
      </c>
      <c r="AR199" s="132" t="s">
        <v>30</v>
      </c>
      <c r="AT199" s="140" t="s">
        <v>72</v>
      </c>
      <c r="AU199" s="140" t="s">
        <v>30</v>
      </c>
      <c r="AY199" s="132" t="s">
        <v>121</v>
      </c>
      <c r="BK199" s="141">
        <f>SUM(BK200:BK224)</f>
        <v>0</v>
      </c>
    </row>
    <row r="200" spans="1:65" s="2" customFormat="1" ht="16.5" customHeight="1">
      <c r="A200" s="33"/>
      <c r="B200" s="144"/>
      <c r="C200" s="145" t="s">
        <v>263</v>
      </c>
      <c r="D200" s="145" t="s">
        <v>124</v>
      </c>
      <c r="E200" s="146" t="s">
        <v>1148</v>
      </c>
      <c r="F200" s="147" t="s">
        <v>1149</v>
      </c>
      <c r="G200" s="148" t="s">
        <v>195</v>
      </c>
      <c r="H200" s="149">
        <v>1</v>
      </c>
      <c r="I200" s="150"/>
      <c r="J200" s="151">
        <f>ROUND(I200*H200,2)</f>
        <v>0</v>
      </c>
      <c r="K200" s="147" t="s">
        <v>1</v>
      </c>
      <c r="L200" s="34"/>
      <c r="M200" s="152" t="s">
        <v>1</v>
      </c>
      <c r="N200" s="153" t="s">
        <v>38</v>
      </c>
      <c r="O200" s="59"/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6" t="s">
        <v>128</v>
      </c>
      <c r="AT200" s="156" t="s">
        <v>124</v>
      </c>
      <c r="AU200" s="156" t="s">
        <v>82</v>
      </c>
      <c r="AY200" s="18" t="s">
        <v>121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8" t="s">
        <v>30</v>
      </c>
      <c r="BK200" s="157">
        <f>ROUND(I200*H200,2)</f>
        <v>0</v>
      </c>
      <c r="BL200" s="18" t="s">
        <v>128</v>
      </c>
      <c r="BM200" s="156" t="s">
        <v>1150</v>
      </c>
    </row>
    <row r="201" spans="1:65" s="15" customFormat="1" ht="11.25">
      <c r="B201" s="190"/>
      <c r="D201" s="159" t="s">
        <v>130</v>
      </c>
      <c r="E201" s="191" t="s">
        <v>1</v>
      </c>
      <c r="F201" s="192" t="s">
        <v>1151</v>
      </c>
      <c r="H201" s="191" t="s">
        <v>1</v>
      </c>
      <c r="I201" s="193"/>
      <c r="L201" s="190"/>
      <c r="M201" s="194"/>
      <c r="N201" s="195"/>
      <c r="O201" s="195"/>
      <c r="P201" s="195"/>
      <c r="Q201" s="195"/>
      <c r="R201" s="195"/>
      <c r="S201" s="195"/>
      <c r="T201" s="196"/>
      <c r="AT201" s="191" t="s">
        <v>130</v>
      </c>
      <c r="AU201" s="191" t="s">
        <v>82</v>
      </c>
      <c r="AV201" s="15" t="s">
        <v>30</v>
      </c>
      <c r="AW201" s="15" t="s">
        <v>29</v>
      </c>
      <c r="AX201" s="15" t="s">
        <v>73</v>
      </c>
      <c r="AY201" s="191" t="s">
        <v>121</v>
      </c>
    </row>
    <row r="202" spans="1:65" s="15" customFormat="1" ht="11.25">
      <c r="B202" s="190"/>
      <c r="D202" s="159" t="s">
        <v>130</v>
      </c>
      <c r="E202" s="191" t="s">
        <v>1</v>
      </c>
      <c r="F202" s="192" t="s">
        <v>1152</v>
      </c>
      <c r="H202" s="191" t="s">
        <v>1</v>
      </c>
      <c r="I202" s="193"/>
      <c r="L202" s="190"/>
      <c r="M202" s="194"/>
      <c r="N202" s="195"/>
      <c r="O202" s="195"/>
      <c r="P202" s="195"/>
      <c r="Q202" s="195"/>
      <c r="R202" s="195"/>
      <c r="S202" s="195"/>
      <c r="T202" s="196"/>
      <c r="AT202" s="191" t="s">
        <v>130</v>
      </c>
      <c r="AU202" s="191" t="s">
        <v>82</v>
      </c>
      <c r="AV202" s="15" t="s">
        <v>30</v>
      </c>
      <c r="AW202" s="15" t="s">
        <v>29</v>
      </c>
      <c r="AX202" s="15" t="s">
        <v>73</v>
      </c>
      <c r="AY202" s="191" t="s">
        <v>121</v>
      </c>
    </row>
    <row r="203" spans="1:65" s="15" customFormat="1" ht="11.25">
      <c r="B203" s="190"/>
      <c r="D203" s="159" t="s">
        <v>130</v>
      </c>
      <c r="E203" s="191" t="s">
        <v>1</v>
      </c>
      <c r="F203" s="192" t="s">
        <v>1153</v>
      </c>
      <c r="H203" s="191" t="s">
        <v>1</v>
      </c>
      <c r="I203" s="193"/>
      <c r="L203" s="190"/>
      <c r="M203" s="194"/>
      <c r="N203" s="195"/>
      <c r="O203" s="195"/>
      <c r="P203" s="195"/>
      <c r="Q203" s="195"/>
      <c r="R203" s="195"/>
      <c r="S203" s="195"/>
      <c r="T203" s="196"/>
      <c r="AT203" s="191" t="s">
        <v>130</v>
      </c>
      <c r="AU203" s="191" t="s">
        <v>82</v>
      </c>
      <c r="AV203" s="15" t="s">
        <v>30</v>
      </c>
      <c r="AW203" s="15" t="s">
        <v>29</v>
      </c>
      <c r="AX203" s="15" t="s">
        <v>73</v>
      </c>
      <c r="AY203" s="191" t="s">
        <v>121</v>
      </c>
    </row>
    <row r="204" spans="1:65" s="15" customFormat="1" ht="11.25">
      <c r="B204" s="190"/>
      <c r="D204" s="159" t="s">
        <v>130</v>
      </c>
      <c r="E204" s="191" t="s">
        <v>1</v>
      </c>
      <c r="F204" s="192" t="s">
        <v>1154</v>
      </c>
      <c r="H204" s="191" t="s">
        <v>1</v>
      </c>
      <c r="I204" s="193"/>
      <c r="L204" s="190"/>
      <c r="M204" s="194"/>
      <c r="N204" s="195"/>
      <c r="O204" s="195"/>
      <c r="P204" s="195"/>
      <c r="Q204" s="195"/>
      <c r="R204" s="195"/>
      <c r="S204" s="195"/>
      <c r="T204" s="196"/>
      <c r="AT204" s="191" t="s">
        <v>130</v>
      </c>
      <c r="AU204" s="191" t="s">
        <v>82</v>
      </c>
      <c r="AV204" s="15" t="s">
        <v>30</v>
      </c>
      <c r="AW204" s="15" t="s">
        <v>29</v>
      </c>
      <c r="AX204" s="15" t="s">
        <v>73</v>
      </c>
      <c r="AY204" s="191" t="s">
        <v>121</v>
      </c>
    </row>
    <row r="205" spans="1:65" s="15" customFormat="1" ht="11.25">
      <c r="B205" s="190"/>
      <c r="D205" s="159" t="s">
        <v>130</v>
      </c>
      <c r="E205" s="191" t="s">
        <v>1</v>
      </c>
      <c r="F205" s="192" t="s">
        <v>1155</v>
      </c>
      <c r="H205" s="191" t="s">
        <v>1</v>
      </c>
      <c r="I205" s="193"/>
      <c r="L205" s="190"/>
      <c r="M205" s="194"/>
      <c r="N205" s="195"/>
      <c r="O205" s="195"/>
      <c r="P205" s="195"/>
      <c r="Q205" s="195"/>
      <c r="R205" s="195"/>
      <c r="S205" s="195"/>
      <c r="T205" s="196"/>
      <c r="AT205" s="191" t="s">
        <v>130</v>
      </c>
      <c r="AU205" s="191" t="s">
        <v>82</v>
      </c>
      <c r="AV205" s="15" t="s">
        <v>30</v>
      </c>
      <c r="AW205" s="15" t="s">
        <v>29</v>
      </c>
      <c r="AX205" s="15" t="s">
        <v>73</v>
      </c>
      <c r="AY205" s="191" t="s">
        <v>121</v>
      </c>
    </row>
    <row r="206" spans="1:65" s="15" customFormat="1" ht="11.25">
      <c r="B206" s="190"/>
      <c r="D206" s="159" t="s">
        <v>130</v>
      </c>
      <c r="E206" s="191" t="s">
        <v>1</v>
      </c>
      <c r="F206" s="192" t="s">
        <v>1156</v>
      </c>
      <c r="H206" s="191" t="s">
        <v>1</v>
      </c>
      <c r="I206" s="193"/>
      <c r="L206" s="190"/>
      <c r="M206" s="194"/>
      <c r="N206" s="195"/>
      <c r="O206" s="195"/>
      <c r="P206" s="195"/>
      <c r="Q206" s="195"/>
      <c r="R206" s="195"/>
      <c r="S206" s="195"/>
      <c r="T206" s="196"/>
      <c r="AT206" s="191" t="s">
        <v>130</v>
      </c>
      <c r="AU206" s="191" t="s">
        <v>82</v>
      </c>
      <c r="AV206" s="15" t="s">
        <v>30</v>
      </c>
      <c r="AW206" s="15" t="s">
        <v>29</v>
      </c>
      <c r="AX206" s="15" t="s">
        <v>73</v>
      </c>
      <c r="AY206" s="191" t="s">
        <v>121</v>
      </c>
    </row>
    <row r="207" spans="1:65" s="13" customFormat="1" ht="11.25">
      <c r="B207" s="158"/>
      <c r="D207" s="159" t="s">
        <v>130</v>
      </c>
      <c r="E207" s="160" t="s">
        <v>1</v>
      </c>
      <c r="F207" s="161" t="s">
        <v>30</v>
      </c>
      <c r="H207" s="162">
        <v>1</v>
      </c>
      <c r="I207" s="163"/>
      <c r="L207" s="158"/>
      <c r="M207" s="164"/>
      <c r="N207" s="165"/>
      <c r="O207" s="165"/>
      <c r="P207" s="165"/>
      <c r="Q207" s="165"/>
      <c r="R207" s="165"/>
      <c r="S207" s="165"/>
      <c r="T207" s="166"/>
      <c r="AT207" s="160" t="s">
        <v>130</v>
      </c>
      <c r="AU207" s="160" t="s">
        <v>82</v>
      </c>
      <c r="AV207" s="13" t="s">
        <v>82</v>
      </c>
      <c r="AW207" s="13" t="s">
        <v>29</v>
      </c>
      <c r="AX207" s="13" t="s">
        <v>30</v>
      </c>
      <c r="AY207" s="160" t="s">
        <v>121</v>
      </c>
    </row>
    <row r="208" spans="1:65" s="2" customFormat="1" ht="16.5" customHeight="1">
      <c r="A208" s="33"/>
      <c r="B208" s="144"/>
      <c r="C208" s="145" t="s">
        <v>330</v>
      </c>
      <c r="D208" s="145" t="s">
        <v>124</v>
      </c>
      <c r="E208" s="146" t="s">
        <v>1157</v>
      </c>
      <c r="F208" s="147" t="s">
        <v>1158</v>
      </c>
      <c r="G208" s="148" t="s">
        <v>232</v>
      </c>
      <c r="H208" s="149">
        <v>10.7</v>
      </c>
      <c r="I208" s="150"/>
      <c r="J208" s="151">
        <f>ROUND(I208*H208,2)</f>
        <v>0</v>
      </c>
      <c r="K208" s="147" t="s">
        <v>135</v>
      </c>
      <c r="L208" s="34"/>
      <c r="M208" s="152" t="s">
        <v>1</v>
      </c>
      <c r="N208" s="153" t="s">
        <v>38</v>
      </c>
      <c r="O208" s="59"/>
      <c r="P208" s="154">
        <f>O208*H208</f>
        <v>0</v>
      </c>
      <c r="Q208" s="154">
        <v>4.8999999999999998E-4</v>
      </c>
      <c r="R208" s="154">
        <f>Q208*H208</f>
        <v>5.2429999999999994E-3</v>
      </c>
      <c r="S208" s="154">
        <v>0</v>
      </c>
      <c r="T208" s="15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6" t="s">
        <v>128</v>
      </c>
      <c r="AT208" s="156" t="s">
        <v>124</v>
      </c>
      <c r="AU208" s="156" t="s">
        <v>82</v>
      </c>
      <c r="AY208" s="18" t="s">
        <v>121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8" t="s">
        <v>30</v>
      </c>
      <c r="BK208" s="157">
        <f>ROUND(I208*H208,2)</f>
        <v>0</v>
      </c>
      <c r="BL208" s="18" t="s">
        <v>128</v>
      </c>
      <c r="BM208" s="156" t="s">
        <v>1159</v>
      </c>
    </row>
    <row r="209" spans="1:65" s="13" customFormat="1" ht="11.25">
      <c r="B209" s="158"/>
      <c r="D209" s="159" t="s">
        <v>130</v>
      </c>
      <c r="E209" s="160" t="s">
        <v>1</v>
      </c>
      <c r="F209" s="161" t="s">
        <v>1160</v>
      </c>
      <c r="H209" s="162">
        <v>10.7</v>
      </c>
      <c r="I209" s="163"/>
      <c r="L209" s="158"/>
      <c r="M209" s="164"/>
      <c r="N209" s="165"/>
      <c r="O209" s="165"/>
      <c r="P209" s="165"/>
      <c r="Q209" s="165"/>
      <c r="R209" s="165"/>
      <c r="S209" s="165"/>
      <c r="T209" s="166"/>
      <c r="AT209" s="160" t="s">
        <v>130</v>
      </c>
      <c r="AU209" s="160" t="s">
        <v>82</v>
      </c>
      <c r="AV209" s="13" t="s">
        <v>82</v>
      </c>
      <c r="AW209" s="13" t="s">
        <v>29</v>
      </c>
      <c r="AX209" s="13" t="s">
        <v>73</v>
      </c>
      <c r="AY209" s="160" t="s">
        <v>121</v>
      </c>
    </row>
    <row r="210" spans="1:65" s="14" customFormat="1" ht="11.25">
      <c r="B210" s="167"/>
      <c r="D210" s="159" t="s">
        <v>130</v>
      </c>
      <c r="E210" s="168" t="s">
        <v>1</v>
      </c>
      <c r="F210" s="169" t="s">
        <v>132</v>
      </c>
      <c r="H210" s="170">
        <v>10.7</v>
      </c>
      <c r="I210" s="171"/>
      <c r="L210" s="167"/>
      <c r="M210" s="172"/>
      <c r="N210" s="173"/>
      <c r="O210" s="173"/>
      <c r="P210" s="173"/>
      <c r="Q210" s="173"/>
      <c r="R210" s="173"/>
      <c r="S210" s="173"/>
      <c r="T210" s="174"/>
      <c r="AT210" s="168" t="s">
        <v>130</v>
      </c>
      <c r="AU210" s="168" t="s">
        <v>82</v>
      </c>
      <c r="AV210" s="14" t="s">
        <v>128</v>
      </c>
      <c r="AW210" s="14" t="s">
        <v>29</v>
      </c>
      <c r="AX210" s="14" t="s">
        <v>30</v>
      </c>
      <c r="AY210" s="168" t="s">
        <v>121</v>
      </c>
    </row>
    <row r="211" spans="1:65" s="2" customFormat="1" ht="16.5" customHeight="1">
      <c r="A211" s="33"/>
      <c r="B211" s="144"/>
      <c r="C211" s="145" t="s">
        <v>341</v>
      </c>
      <c r="D211" s="145" t="s">
        <v>124</v>
      </c>
      <c r="E211" s="146" t="s">
        <v>1161</v>
      </c>
      <c r="F211" s="147" t="s">
        <v>1162</v>
      </c>
      <c r="G211" s="148" t="s">
        <v>266</v>
      </c>
      <c r="H211" s="149">
        <v>6.5540000000000003</v>
      </c>
      <c r="I211" s="150"/>
      <c r="J211" s="151">
        <f>ROUND(I211*H211,2)</f>
        <v>0</v>
      </c>
      <c r="K211" s="147" t="s">
        <v>135</v>
      </c>
      <c r="L211" s="34"/>
      <c r="M211" s="152" t="s">
        <v>1</v>
      </c>
      <c r="N211" s="153" t="s">
        <v>38</v>
      </c>
      <c r="O211" s="59"/>
      <c r="P211" s="154">
        <f>O211*H211</f>
        <v>0</v>
      </c>
      <c r="Q211" s="154">
        <v>0</v>
      </c>
      <c r="R211" s="154">
        <f>Q211*H211</f>
        <v>0</v>
      </c>
      <c r="S211" s="154">
        <v>0</v>
      </c>
      <c r="T211" s="155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6" t="s">
        <v>128</v>
      </c>
      <c r="AT211" s="156" t="s">
        <v>124</v>
      </c>
      <c r="AU211" s="156" t="s">
        <v>82</v>
      </c>
      <c r="AY211" s="18" t="s">
        <v>121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8" t="s">
        <v>30</v>
      </c>
      <c r="BK211" s="157">
        <f>ROUND(I211*H211,2)</f>
        <v>0</v>
      </c>
      <c r="BL211" s="18" t="s">
        <v>128</v>
      </c>
      <c r="BM211" s="156" t="s">
        <v>1163</v>
      </c>
    </row>
    <row r="212" spans="1:65" s="13" customFormat="1" ht="11.25">
      <c r="B212" s="158"/>
      <c r="D212" s="159" t="s">
        <v>130</v>
      </c>
      <c r="E212" s="160" t="s">
        <v>1</v>
      </c>
      <c r="F212" s="161" t="s">
        <v>1164</v>
      </c>
      <c r="H212" s="162">
        <v>6.5540000000000003</v>
      </c>
      <c r="I212" s="163"/>
      <c r="L212" s="158"/>
      <c r="M212" s="164"/>
      <c r="N212" s="165"/>
      <c r="O212" s="165"/>
      <c r="P212" s="165"/>
      <c r="Q212" s="165"/>
      <c r="R212" s="165"/>
      <c r="S212" s="165"/>
      <c r="T212" s="166"/>
      <c r="AT212" s="160" t="s">
        <v>130</v>
      </c>
      <c r="AU212" s="160" t="s">
        <v>82</v>
      </c>
      <c r="AV212" s="13" t="s">
        <v>82</v>
      </c>
      <c r="AW212" s="13" t="s">
        <v>29</v>
      </c>
      <c r="AX212" s="13" t="s">
        <v>73</v>
      </c>
      <c r="AY212" s="160" t="s">
        <v>121</v>
      </c>
    </row>
    <row r="213" spans="1:65" s="14" customFormat="1" ht="11.25">
      <c r="B213" s="167"/>
      <c r="D213" s="159" t="s">
        <v>130</v>
      </c>
      <c r="E213" s="168" t="s">
        <v>1</v>
      </c>
      <c r="F213" s="169" t="s">
        <v>132</v>
      </c>
      <c r="H213" s="170">
        <v>6.5540000000000003</v>
      </c>
      <c r="I213" s="171"/>
      <c r="L213" s="167"/>
      <c r="M213" s="172"/>
      <c r="N213" s="173"/>
      <c r="O213" s="173"/>
      <c r="P213" s="173"/>
      <c r="Q213" s="173"/>
      <c r="R213" s="173"/>
      <c r="S213" s="173"/>
      <c r="T213" s="174"/>
      <c r="AT213" s="168" t="s">
        <v>130</v>
      </c>
      <c r="AU213" s="168" t="s">
        <v>82</v>
      </c>
      <c r="AV213" s="14" t="s">
        <v>128</v>
      </c>
      <c r="AW213" s="14" t="s">
        <v>29</v>
      </c>
      <c r="AX213" s="14" t="s">
        <v>30</v>
      </c>
      <c r="AY213" s="168" t="s">
        <v>121</v>
      </c>
    </row>
    <row r="214" spans="1:65" s="2" customFormat="1" ht="16.5" customHeight="1">
      <c r="A214" s="33"/>
      <c r="B214" s="144"/>
      <c r="C214" s="145" t="s">
        <v>346</v>
      </c>
      <c r="D214" s="145" t="s">
        <v>124</v>
      </c>
      <c r="E214" s="146" t="s">
        <v>433</v>
      </c>
      <c r="F214" s="147" t="s">
        <v>434</v>
      </c>
      <c r="G214" s="148" t="s">
        <v>266</v>
      </c>
      <c r="H214" s="149">
        <v>6.5540000000000003</v>
      </c>
      <c r="I214" s="150"/>
      <c r="J214" s="151">
        <f>ROUND(I214*H214,2)</f>
        <v>0</v>
      </c>
      <c r="K214" s="147" t="s">
        <v>135</v>
      </c>
      <c r="L214" s="34"/>
      <c r="M214" s="152" t="s">
        <v>1</v>
      </c>
      <c r="N214" s="153" t="s">
        <v>38</v>
      </c>
      <c r="O214" s="59"/>
      <c r="P214" s="154">
        <f>O214*H214</f>
        <v>0</v>
      </c>
      <c r="Q214" s="154">
        <v>0</v>
      </c>
      <c r="R214" s="154">
        <f>Q214*H214</f>
        <v>0</v>
      </c>
      <c r="S214" s="154">
        <v>0</v>
      </c>
      <c r="T214" s="15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6" t="s">
        <v>128</v>
      </c>
      <c r="AT214" s="156" t="s">
        <v>124</v>
      </c>
      <c r="AU214" s="156" t="s">
        <v>82</v>
      </c>
      <c r="AY214" s="18" t="s">
        <v>121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8" t="s">
        <v>30</v>
      </c>
      <c r="BK214" s="157">
        <f>ROUND(I214*H214,2)</f>
        <v>0</v>
      </c>
      <c r="BL214" s="18" t="s">
        <v>128</v>
      </c>
      <c r="BM214" s="156" t="s">
        <v>1165</v>
      </c>
    </row>
    <row r="215" spans="1:65" s="13" customFormat="1" ht="11.25">
      <c r="B215" s="158"/>
      <c r="D215" s="159" t="s">
        <v>130</v>
      </c>
      <c r="E215" s="160" t="s">
        <v>1</v>
      </c>
      <c r="F215" s="161" t="s">
        <v>1166</v>
      </c>
      <c r="H215" s="162">
        <v>6.5540000000000003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130</v>
      </c>
      <c r="AU215" s="160" t="s">
        <v>82</v>
      </c>
      <c r="AV215" s="13" t="s">
        <v>82</v>
      </c>
      <c r="AW215" s="13" t="s">
        <v>29</v>
      </c>
      <c r="AX215" s="13" t="s">
        <v>30</v>
      </c>
      <c r="AY215" s="160" t="s">
        <v>121</v>
      </c>
    </row>
    <row r="216" spans="1:65" s="2" customFormat="1" ht="21.75" customHeight="1">
      <c r="A216" s="33"/>
      <c r="B216" s="144"/>
      <c r="C216" s="145" t="s">
        <v>357</v>
      </c>
      <c r="D216" s="145" t="s">
        <v>124</v>
      </c>
      <c r="E216" s="146" t="s">
        <v>369</v>
      </c>
      <c r="F216" s="147" t="s">
        <v>370</v>
      </c>
      <c r="G216" s="148" t="s">
        <v>266</v>
      </c>
      <c r="H216" s="149">
        <v>6.5540000000000003</v>
      </c>
      <c r="I216" s="150"/>
      <c r="J216" s="151">
        <f>ROUND(I216*H216,2)</f>
        <v>0</v>
      </c>
      <c r="K216" s="147" t="s">
        <v>135</v>
      </c>
      <c r="L216" s="34"/>
      <c r="M216" s="152" t="s">
        <v>1</v>
      </c>
      <c r="N216" s="153" t="s">
        <v>38</v>
      </c>
      <c r="O216" s="59"/>
      <c r="P216" s="154">
        <f>O216*H216</f>
        <v>0</v>
      </c>
      <c r="Q216" s="154">
        <v>0</v>
      </c>
      <c r="R216" s="154">
        <f>Q216*H216</f>
        <v>0</v>
      </c>
      <c r="S216" s="154">
        <v>0</v>
      </c>
      <c r="T216" s="15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6" t="s">
        <v>128</v>
      </c>
      <c r="AT216" s="156" t="s">
        <v>124</v>
      </c>
      <c r="AU216" s="156" t="s">
        <v>82</v>
      </c>
      <c r="AY216" s="18" t="s">
        <v>121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8" t="s">
        <v>30</v>
      </c>
      <c r="BK216" s="157">
        <f>ROUND(I216*H216,2)</f>
        <v>0</v>
      </c>
      <c r="BL216" s="18" t="s">
        <v>128</v>
      </c>
      <c r="BM216" s="156" t="s">
        <v>1167</v>
      </c>
    </row>
    <row r="217" spans="1:65" s="13" customFormat="1" ht="11.25">
      <c r="B217" s="158"/>
      <c r="D217" s="159" t="s">
        <v>130</v>
      </c>
      <c r="E217" s="160" t="s">
        <v>1</v>
      </c>
      <c r="F217" s="161" t="s">
        <v>1166</v>
      </c>
      <c r="H217" s="162">
        <v>6.5540000000000003</v>
      </c>
      <c r="I217" s="163"/>
      <c r="L217" s="158"/>
      <c r="M217" s="164"/>
      <c r="N217" s="165"/>
      <c r="O217" s="165"/>
      <c r="P217" s="165"/>
      <c r="Q217" s="165"/>
      <c r="R217" s="165"/>
      <c r="S217" s="165"/>
      <c r="T217" s="166"/>
      <c r="AT217" s="160" t="s">
        <v>130</v>
      </c>
      <c r="AU217" s="160" t="s">
        <v>82</v>
      </c>
      <c r="AV217" s="13" t="s">
        <v>82</v>
      </c>
      <c r="AW217" s="13" t="s">
        <v>29</v>
      </c>
      <c r="AX217" s="13" t="s">
        <v>30</v>
      </c>
      <c r="AY217" s="160" t="s">
        <v>121</v>
      </c>
    </row>
    <row r="218" spans="1:65" s="2" customFormat="1" ht="16.5" customHeight="1">
      <c r="A218" s="33"/>
      <c r="B218" s="144"/>
      <c r="C218" s="145" t="s">
        <v>362</v>
      </c>
      <c r="D218" s="145" t="s">
        <v>124</v>
      </c>
      <c r="E218" s="146" t="s">
        <v>1168</v>
      </c>
      <c r="F218" s="147" t="s">
        <v>1169</v>
      </c>
      <c r="G218" s="148" t="s">
        <v>219</v>
      </c>
      <c r="H218" s="149">
        <v>70.161000000000001</v>
      </c>
      <c r="I218" s="150"/>
      <c r="J218" s="151">
        <f>ROUND(I218*H218,2)</f>
        <v>0</v>
      </c>
      <c r="K218" s="147" t="s">
        <v>135</v>
      </c>
      <c r="L218" s="34"/>
      <c r="M218" s="152" t="s">
        <v>1</v>
      </c>
      <c r="N218" s="153" t="s">
        <v>38</v>
      </c>
      <c r="O218" s="59"/>
      <c r="P218" s="154">
        <f>O218*H218</f>
        <v>0</v>
      </c>
      <c r="Q218" s="154">
        <v>1E-4</v>
      </c>
      <c r="R218" s="154">
        <f>Q218*H218</f>
        <v>7.0161000000000008E-3</v>
      </c>
      <c r="S218" s="154">
        <v>0</v>
      </c>
      <c r="T218" s="155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6" t="s">
        <v>128</v>
      </c>
      <c r="AT218" s="156" t="s">
        <v>124</v>
      </c>
      <c r="AU218" s="156" t="s">
        <v>82</v>
      </c>
      <c r="AY218" s="18" t="s">
        <v>121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8" t="s">
        <v>30</v>
      </c>
      <c r="BK218" s="157">
        <f>ROUND(I218*H218,2)</f>
        <v>0</v>
      </c>
      <c r="BL218" s="18" t="s">
        <v>128</v>
      </c>
      <c r="BM218" s="156" t="s">
        <v>1170</v>
      </c>
    </row>
    <row r="219" spans="1:65" s="13" customFormat="1" ht="11.25">
      <c r="B219" s="158"/>
      <c r="D219" s="159" t="s">
        <v>130</v>
      </c>
      <c r="E219" s="160" t="s">
        <v>1</v>
      </c>
      <c r="F219" s="161" t="s">
        <v>1171</v>
      </c>
      <c r="H219" s="162">
        <v>4.6239999999999997</v>
      </c>
      <c r="I219" s="163"/>
      <c r="L219" s="158"/>
      <c r="M219" s="164"/>
      <c r="N219" s="165"/>
      <c r="O219" s="165"/>
      <c r="P219" s="165"/>
      <c r="Q219" s="165"/>
      <c r="R219" s="165"/>
      <c r="S219" s="165"/>
      <c r="T219" s="166"/>
      <c r="AT219" s="160" t="s">
        <v>130</v>
      </c>
      <c r="AU219" s="160" t="s">
        <v>82</v>
      </c>
      <c r="AV219" s="13" t="s">
        <v>82</v>
      </c>
      <c r="AW219" s="13" t="s">
        <v>29</v>
      </c>
      <c r="AX219" s="13" t="s">
        <v>73</v>
      </c>
      <c r="AY219" s="160" t="s">
        <v>121</v>
      </c>
    </row>
    <row r="220" spans="1:65" s="13" customFormat="1" ht="11.25">
      <c r="B220" s="158"/>
      <c r="D220" s="159" t="s">
        <v>130</v>
      </c>
      <c r="E220" s="160" t="s">
        <v>1</v>
      </c>
      <c r="F220" s="161" t="s">
        <v>1172</v>
      </c>
      <c r="H220" s="162">
        <v>65.537000000000006</v>
      </c>
      <c r="I220" s="163"/>
      <c r="L220" s="158"/>
      <c r="M220" s="164"/>
      <c r="N220" s="165"/>
      <c r="O220" s="165"/>
      <c r="P220" s="165"/>
      <c r="Q220" s="165"/>
      <c r="R220" s="165"/>
      <c r="S220" s="165"/>
      <c r="T220" s="166"/>
      <c r="AT220" s="160" t="s">
        <v>130</v>
      </c>
      <c r="AU220" s="160" t="s">
        <v>82</v>
      </c>
      <c r="AV220" s="13" t="s">
        <v>82</v>
      </c>
      <c r="AW220" s="13" t="s">
        <v>29</v>
      </c>
      <c r="AX220" s="13" t="s">
        <v>73</v>
      </c>
      <c r="AY220" s="160" t="s">
        <v>121</v>
      </c>
    </row>
    <row r="221" spans="1:65" s="14" customFormat="1" ht="11.25">
      <c r="B221" s="167"/>
      <c r="D221" s="159" t="s">
        <v>130</v>
      </c>
      <c r="E221" s="168" t="s">
        <v>1</v>
      </c>
      <c r="F221" s="169" t="s">
        <v>132</v>
      </c>
      <c r="H221" s="170">
        <v>70.161000000000001</v>
      </c>
      <c r="I221" s="171"/>
      <c r="L221" s="167"/>
      <c r="M221" s="172"/>
      <c r="N221" s="173"/>
      <c r="O221" s="173"/>
      <c r="P221" s="173"/>
      <c r="Q221" s="173"/>
      <c r="R221" s="173"/>
      <c r="S221" s="173"/>
      <c r="T221" s="174"/>
      <c r="AT221" s="168" t="s">
        <v>130</v>
      </c>
      <c r="AU221" s="168" t="s">
        <v>82</v>
      </c>
      <c r="AV221" s="14" t="s">
        <v>128</v>
      </c>
      <c r="AW221" s="14" t="s">
        <v>29</v>
      </c>
      <c r="AX221" s="14" t="s">
        <v>30</v>
      </c>
      <c r="AY221" s="168" t="s">
        <v>121</v>
      </c>
    </row>
    <row r="222" spans="1:65" s="2" customFormat="1" ht="16.5" customHeight="1">
      <c r="A222" s="33"/>
      <c r="B222" s="144"/>
      <c r="C222" s="175" t="s">
        <v>368</v>
      </c>
      <c r="D222" s="175" t="s">
        <v>141</v>
      </c>
      <c r="E222" s="176" t="s">
        <v>1173</v>
      </c>
      <c r="F222" s="177" t="s">
        <v>1174</v>
      </c>
      <c r="G222" s="178" t="s">
        <v>219</v>
      </c>
      <c r="H222" s="179">
        <v>80.685000000000002</v>
      </c>
      <c r="I222" s="180"/>
      <c r="J222" s="181">
        <f>ROUND(I222*H222,2)</f>
        <v>0</v>
      </c>
      <c r="K222" s="177" t="s">
        <v>135</v>
      </c>
      <c r="L222" s="182"/>
      <c r="M222" s="183" t="s">
        <v>1</v>
      </c>
      <c r="N222" s="184" t="s">
        <v>38</v>
      </c>
      <c r="O222" s="59"/>
      <c r="P222" s="154">
        <f>O222*H222</f>
        <v>0</v>
      </c>
      <c r="Q222" s="154">
        <v>2.9999999999999997E-4</v>
      </c>
      <c r="R222" s="154">
        <f>Q222*H222</f>
        <v>2.4205499999999998E-2</v>
      </c>
      <c r="S222" s="154">
        <v>0</v>
      </c>
      <c r="T222" s="15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6" t="s">
        <v>122</v>
      </c>
      <c r="AT222" s="156" t="s">
        <v>141</v>
      </c>
      <c r="AU222" s="156" t="s">
        <v>82</v>
      </c>
      <c r="AY222" s="18" t="s">
        <v>121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8" t="s">
        <v>30</v>
      </c>
      <c r="BK222" s="157">
        <f>ROUND(I222*H222,2)</f>
        <v>0</v>
      </c>
      <c r="BL222" s="18" t="s">
        <v>128</v>
      </c>
      <c r="BM222" s="156" t="s">
        <v>1175</v>
      </c>
    </row>
    <row r="223" spans="1:65" s="13" customFormat="1" ht="11.25">
      <c r="B223" s="158"/>
      <c r="D223" s="159" t="s">
        <v>130</v>
      </c>
      <c r="E223" s="160" t="s">
        <v>1</v>
      </c>
      <c r="F223" s="161" t="s">
        <v>1176</v>
      </c>
      <c r="H223" s="162">
        <v>80.685000000000002</v>
      </c>
      <c r="I223" s="163"/>
      <c r="L223" s="158"/>
      <c r="M223" s="164"/>
      <c r="N223" s="165"/>
      <c r="O223" s="165"/>
      <c r="P223" s="165"/>
      <c r="Q223" s="165"/>
      <c r="R223" s="165"/>
      <c r="S223" s="165"/>
      <c r="T223" s="166"/>
      <c r="AT223" s="160" t="s">
        <v>130</v>
      </c>
      <c r="AU223" s="160" t="s">
        <v>82</v>
      </c>
      <c r="AV223" s="13" t="s">
        <v>82</v>
      </c>
      <c r="AW223" s="13" t="s">
        <v>29</v>
      </c>
      <c r="AX223" s="13" t="s">
        <v>73</v>
      </c>
      <c r="AY223" s="160" t="s">
        <v>121</v>
      </c>
    </row>
    <row r="224" spans="1:65" s="14" customFormat="1" ht="11.25">
      <c r="B224" s="167"/>
      <c r="D224" s="159" t="s">
        <v>130</v>
      </c>
      <c r="E224" s="168" t="s">
        <v>1</v>
      </c>
      <c r="F224" s="169" t="s">
        <v>132</v>
      </c>
      <c r="H224" s="170">
        <v>80.685000000000002</v>
      </c>
      <c r="I224" s="171"/>
      <c r="L224" s="167"/>
      <c r="M224" s="172"/>
      <c r="N224" s="173"/>
      <c r="O224" s="173"/>
      <c r="P224" s="173"/>
      <c r="Q224" s="173"/>
      <c r="R224" s="173"/>
      <c r="S224" s="173"/>
      <c r="T224" s="174"/>
      <c r="AT224" s="168" t="s">
        <v>130</v>
      </c>
      <c r="AU224" s="168" t="s">
        <v>82</v>
      </c>
      <c r="AV224" s="14" t="s">
        <v>128</v>
      </c>
      <c r="AW224" s="14" t="s">
        <v>29</v>
      </c>
      <c r="AX224" s="14" t="s">
        <v>30</v>
      </c>
      <c r="AY224" s="168" t="s">
        <v>121</v>
      </c>
    </row>
    <row r="225" spans="1:65" s="12" customFormat="1" ht="22.9" customHeight="1">
      <c r="B225" s="131"/>
      <c r="D225" s="132" t="s">
        <v>72</v>
      </c>
      <c r="E225" s="142" t="s">
        <v>137</v>
      </c>
      <c r="F225" s="142" t="s">
        <v>373</v>
      </c>
      <c r="I225" s="134"/>
      <c r="J225" s="143">
        <f>BK225</f>
        <v>0</v>
      </c>
      <c r="L225" s="131"/>
      <c r="M225" s="136"/>
      <c r="N225" s="137"/>
      <c r="O225" s="137"/>
      <c r="P225" s="138">
        <f>SUM(P226:P246)</f>
        <v>0</v>
      </c>
      <c r="Q225" s="137"/>
      <c r="R225" s="138">
        <f>SUM(R226:R246)</f>
        <v>0</v>
      </c>
      <c r="S225" s="137"/>
      <c r="T225" s="139">
        <f>SUM(T226:T246)</f>
        <v>0</v>
      </c>
      <c r="AR225" s="132" t="s">
        <v>30</v>
      </c>
      <c r="AT225" s="140" t="s">
        <v>72</v>
      </c>
      <c r="AU225" s="140" t="s">
        <v>30</v>
      </c>
      <c r="AY225" s="132" t="s">
        <v>121</v>
      </c>
      <c r="BK225" s="141">
        <f>SUM(BK226:BK246)</f>
        <v>0</v>
      </c>
    </row>
    <row r="226" spans="1:65" s="2" customFormat="1" ht="24.2" customHeight="1">
      <c r="A226" s="33"/>
      <c r="B226" s="144"/>
      <c r="C226" s="145" t="s">
        <v>374</v>
      </c>
      <c r="D226" s="145" t="s">
        <v>124</v>
      </c>
      <c r="E226" s="146" t="s">
        <v>1177</v>
      </c>
      <c r="F226" s="147" t="s">
        <v>1178</v>
      </c>
      <c r="G226" s="148" t="s">
        <v>195</v>
      </c>
      <c r="H226" s="149">
        <v>1</v>
      </c>
      <c r="I226" s="150"/>
      <c r="J226" s="151">
        <f>ROUND(I226*H226,2)</f>
        <v>0</v>
      </c>
      <c r="K226" s="147" t="s">
        <v>1</v>
      </c>
      <c r="L226" s="34"/>
      <c r="M226" s="152" t="s">
        <v>1</v>
      </c>
      <c r="N226" s="153" t="s">
        <v>38</v>
      </c>
      <c r="O226" s="59"/>
      <c r="P226" s="154">
        <f>O226*H226</f>
        <v>0</v>
      </c>
      <c r="Q226" s="154">
        <v>0</v>
      </c>
      <c r="R226" s="154">
        <f>Q226*H226</f>
        <v>0</v>
      </c>
      <c r="S226" s="154">
        <v>0</v>
      </c>
      <c r="T226" s="15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56" t="s">
        <v>128</v>
      </c>
      <c r="AT226" s="156" t="s">
        <v>124</v>
      </c>
      <c r="AU226" s="156" t="s">
        <v>82</v>
      </c>
      <c r="AY226" s="18" t="s">
        <v>121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8" t="s">
        <v>30</v>
      </c>
      <c r="BK226" s="157">
        <f>ROUND(I226*H226,2)</f>
        <v>0</v>
      </c>
      <c r="BL226" s="18" t="s">
        <v>128</v>
      </c>
      <c r="BM226" s="156" t="s">
        <v>1179</v>
      </c>
    </row>
    <row r="227" spans="1:65" s="15" customFormat="1" ht="11.25">
      <c r="B227" s="190"/>
      <c r="D227" s="159" t="s">
        <v>130</v>
      </c>
      <c r="E227" s="191" t="s">
        <v>1</v>
      </c>
      <c r="F227" s="192" t="s">
        <v>1180</v>
      </c>
      <c r="H227" s="191" t="s">
        <v>1</v>
      </c>
      <c r="I227" s="193"/>
      <c r="L227" s="190"/>
      <c r="M227" s="194"/>
      <c r="N227" s="195"/>
      <c r="O227" s="195"/>
      <c r="P227" s="195"/>
      <c r="Q227" s="195"/>
      <c r="R227" s="195"/>
      <c r="S227" s="195"/>
      <c r="T227" s="196"/>
      <c r="AT227" s="191" t="s">
        <v>130</v>
      </c>
      <c r="AU227" s="191" t="s">
        <v>82</v>
      </c>
      <c r="AV227" s="15" t="s">
        <v>30</v>
      </c>
      <c r="AW227" s="15" t="s">
        <v>29</v>
      </c>
      <c r="AX227" s="15" t="s">
        <v>73</v>
      </c>
      <c r="AY227" s="191" t="s">
        <v>121</v>
      </c>
    </row>
    <row r="228" spans="1:65" s="15" customFormat="1" ht="11.25">
      <c r="B228" s="190"/>
      <c r="D228" s="159" t="s">
        <v>130</v>
      </c>
      <c r="E228" s="191" t="s">
        <v>1</v>
      </c>
      <c r="F228" s="192" t="s">
        <v>1181</v>
      </c>
      <c r="H228" s="191" t="s">
        <v>1</v>
      </c>
      <c r="I228" s="193"/>
      <c r="L228" s="190"/>
      <c r="M228" s="194"/>
      <c r="N228" s="195"/>
      <c r="O228" s="195"/>
      <c r="P228" s="195"/>
      <c r="Q228" s="195"/>
      <c r="R228" s="195"/>
      <c r="S228" s="195"/>
      <c r="T228" s="196"/>
      <c r="AT228" s="191" t="s">
        <v>130</v>
      </c>
      <c r="AU228" s="191" t="s">
        <v>82</v>
      </c>
      <c r="AV228" s="15" t="s">
        <v>30</v>
      </c>
      <c r="AW228" s="15" t="s">
        <v>29</v>
      </c>
      <c r="AX228" s="15" t="s">
        <v>73</v>
      </c>
      <c r="AY228" s="191" t="s">
        <v>121</v>
      </c>
    </row>
    <row r="229" spans="1:65" s="15" customFormat="1" ht="11.25">
      <c r="B229" s="190"/>
      <c r="D229" s="159" t="s">
        <v>130</v>
      </c>
      <c r="E229" s="191" t="s">
        <v>1</v>
      </c>
      <c r="F229" s="192" t="s">
        <v>1182</v>
      </c>
      <c r="H229" s="191" t="s">
        <v>1</v>
      </c>
      <c r="I229" s="193"/>
      <c r="L229" s="190"/>
      <c r="M229" s="194"/>
      <c r="N229" s="195"/>
      <c r="O229" s="195"/>
      <c r="P229" s="195"/>
      <c r="Q229" s="195"/>
      <c r="R229" s="195"/>
      <c r="S229" s="195"/>
      <c r="T229" s="196"/>
      <c r="AT229" s="191" t="s">
        <v>130</v>
      </c>
      <c r="AU229" s="191" t="s">
        <v>82</v>
      </c>
      <c r="AV229" s="15" t="s">
        <v>30</v>
      </c>
      <c r="AW229" s="15" t="s">
        <v>29</v>
      </c>
      <c r="AX229" s="15" t="s">
        <v>73</v>
      </c>
      <c r="AY229" s="191" t="s">
        <v>121</v>
      </c>
    </row>
    <row r="230" spans="1:65" s="15" customFormat="1" ht="11.25">
      <c r="B230" s="190"/>
      <c r="D230" s="159" t="s">
        <v>130</v>
      </c>
      <c r="E230" s="191" t="s">
        <v>1</v>
      </c>
      <c r="F230" s="192" t="s">
        <v>1183</v>
      </c>
      <c r="H230" s="191" t="s">
        <v>1</v>
      </c>
      <c r="I230" s="193"/>
      <c r="L230" s="190"/>
      <c r="M230" s="194"/>
      <c r="N230" s="195"/>
      <c r="O230" s="195"/>
      <c r="P230" s="195"/>
      <c r="Q230" s="195"/>
      <c r="R230" s="195"/>
      <c r="S230" s="195"/>
      <c r="T230" s="196"/>
      <c r="AT230" s="191" t="s">
        <v>130</v>
      </c>
      <c r="AU230" s="191" t="s">
        <v>82</v>
      </c>
      <c r="AV230" s="15" t="s">
        <v>30</v>
      </c>
      <c r="AW230" s="15" t="s">
        <v>29</v>
      </c>
      <c r="AX230" s="15" t="s">
        <v>73</v>
      </c>
      <c r="AY230" s="191" t="s">
        <v>121</v>
      </c>
    </row>
    <row r="231" spans="1:65" s="15" customFormat="1" ht="11.25">
      <c r="B231" s="190"/>
      <c r="D231" s="159" t="s">
        <v>130</v>
      </c>
      <c r="E231" s="191" t="s">
        <v>1</v>
      </c>
      <c r="F231" s="192" t="s">
        <v>1184</v>
      </c>
      <c r="H231" s="191" t="s">
        <v>1</v>
      </c>
      <c r="I231" s="193"/>
      <c r="L231" s="190"/>
      <c r="M231" s="194"/>
      <c r="N231" s="195"/>
      <c r="O231" s="195"/>
      <c r="P231" s="195"/>
      <c r="Q231" s="195"/>
      <c r="R231" s="195"/>
      <c r="S231" s="195"/>
      <c r="T231" s="196"/>
      <c r="AT231" s="191" t="s">
        <v>130</v>
      </c>
      <c r="AU231" s="191" t="s">
        <v>82</v>
      </c>
      <c r="AV231" s="15" t="s">
        <v>30</v>
      </c>
      <c r="AW231" s="15" t="s">
        <v>29</v>
      </c>
      <c r="AX231" s="15" t="s">
        <v>73</v>
      </c>
      <c r="AY231" s="191" t="s">
        <v>121</v>
      </c>
    </row>
    <row r="232" spans="1:65" s="15" customFormat="1" ht="11.25">
      <c r="B232" s="190"/>
      <c r="D232" s="159" t="s">
        <v>130</v>
      </c>
      <c r="E232" s="191" t="s">
        <v>1</v>
      </c>
      <c r="F232" s="192" t="s">
        <v>1185</v>
      </c>
      <c r="H232" s="191" t="s">
        <v>1</v>
      </c>
      <c r="I232" s="193"/>
      <c r="L232" s="190"/>
      <c r="M232" s="194"/>
      <c r="N232" s="195"/>
      <c r="O232" s="195"/>
      <c r="P232" s="195"/>
      <c r="Q232" s="195"/>
      <c r="R232" s="195"/>
      <c r="S232" s="195"/>
      <c r="T232" s="196"/>
      <c r="AT232" s="191" t="s">
        <v>130</v>
      </c>
      <c r="AU232" s="191" t="s">
        <v>82</v>
      </c>
      <c r="AV232" s="15" t="s">
        <v>30</v>
      </c>
      <c r="AW232" s="15" t="s">
        <v>29</v>
      </c>
      <c r="AX232" s="15" t="s">
        <v>73</v>
      </c>
      <c r="AY232" s="191" t="s">
        <v>121</v>
      </c>
    </row>
    <row r="233" spans="1:65" s="15" customFormat="1" ht="11.25">
      <c r="B233" s="190"/>
      <c r="D233" s="159" t="s">
        <v>130</v>
      </c>
      <c r="E233" s="191" t="s">
        <v>1</v>
      </c>
      <c r="F233" s="192" t="s">
        <v>1186</v>
      </c>
      <c r="H233" s="191" t="s">
        <v>1</v>
      </c>
      <c r="I233" s="193"/>
      <c r="L233" s="190"/>
      <c r="M233" s="194"/>
      <c r="N233" s="195"/>
      <c r="O233" s="195"/>
      <c r="P233" s="195"/>
      <c r="Q233" s="195"/>
      <c r="R233" s="195"/>
      <c r="S233" s="195"/>
      <c r="T233" s="196"/>
      <c r="AT233" s="191" t="s">
        <v>130</v>
      </c>
      <c r="AU233" s="191" t="s">
        <v>82</v>
      </c>
      <c r="AV233" s="15" t="s">
        <v>30</v>
      </c>
      <c r="AW233" s="15" t="s">
        <v>29</v>
      </c>
      <c r="AX233" s="15" t="s">
        <v>73</v>
      </c>
      <c r="AY233" s="191" t="s">
        <v>121</v>
      </c>
    </row>
    <row r="234" spans="1:65" s="15" customFormat="1" ht="11.25">
      <c r="B234" s="190"/>
      <c r="D234" s="159" t="s">
        <v>130</v>
      </c>
      <c r="E234" s="191" t="s">
        <v>1</v>
      </c>
      <c r="F234" s="192" t="s">
        <v>1187</v>
      </c>
      <c r="H234" s="191" t="s">
        <v>1</v>
      </c>
      <c r="I234" s="193"/>
      <c r="L234" s="190"/>
      <c r="M234" s="194"/>
      <c r="N234" s="195"/>
      <c r="O234" s="195"/>
      <c r="P234" s="195"/>
      <c r="Q234" s="195"/>
      <c r="R234" s="195"/>
      <c r="S234" s="195"/>
      <c r="T234" s="196"/>
      <c r="AT234" s="191" t="s">
        <v>130</v>
      </c>
      <c r="AU234" s="191" t="s">
        <v>82</v>
      </c>
      <c r="AV234" s="15" t="s">
        <v>30</v>
      </c>
      <c r="AW234" s="15" t="s">
        <v>29</v>
      </c>
      <c r="AX234" s="15" t="s">
        <v>73</v>
      </c>
      <c r="AY234" s="191" t="s">
        <v>121</v>
      </c>
    </row>
    <row r="235" spans="1:65" s="15" customFormat="1" ht="11.25">
      <c r="B235" s="190"/>
      <c r="D235" s="159" t="s">
        <v>130</v>
      </c>
      <c r="E235" s="191" t="s">
        <v>1</v>
      </c>
      <c r="F235" s="192" t="s">
        <v>1188</v>
      </c>
      <c r="H235" s="191" t="s">
        <v>1</v>
      </c>
      <c r="I235" s="193"/>
      <c r="L235" s="190"/>
      <c r="M235" s="194"/>
      <c r="N235" s="195"/>
      <c r="O235" s="195"/>
      <c r="P235" s="195"/>
      <c r="Q235" s="195"/>
      <c r="R235" s="195"/>
      <c r="S235" s="195"/>
      <c r="T235" s="196"/>
      <c r="AT235" s="191" t="s">
        <v>130</v>
      </c>
      <c r="AU235" s="191" t="s">
        <v>82</v>
      </c>
      <c r="AV235" s="15" t="s">
        <v>30</v>
      </c>
      <c r="AW235" s="15" t="s">
        <v>29</v>
      </c>
      <c r="AX235" s="15" t="s">
        <v>73</v>
      </c>
      <c r="AY235" s="191" t="s">
        <v>121</v>
      </c>
    </row>
    <row r="236" spans="1:65" s="13" customFormat="1" ht="11.25">
      <c r="B236" s="158"/>
      <c r="D236" s="159" t="s">
        <v>130</v>
      </c>
      <c r="E236" s="160" t="s">
        <v>1</v>
      </c>
      <c r="F236" s="161" t="s">
        <v>30</v>
      </c>
      <c r="H236" s="162">
        <v>1</v>
      </c>
      <c r="I236" s="163"/>
      <c r="L236" s="158"/>
      <c r="M236" s="164"/>
      <c r="N236" s="165"/>
      <c r="O236" s="165"/>
      <c r="P236" s="165"/>
      <c r="Q236" s="165"/>
      <c r="R236" s="165"/>
      <c r="S236" s="165"/>
      <c r="T236" s="166"/>
      <c r="AT236" s="160" t="s">
        <v>130</v>
      </c>
      <c r="AU236" s="160" t="s">
        <v>82</v>
      </c>
      <c r="AV236" s="13" t="s">
        <v>82</v>
      </c>
      <c r="AW236" s="13" t="s">
        <v>29</v>
      </c>
      <c r="AX236" s="13" t="s">
        <v>30</v>
      </c>
      <c r="AY236" s="160" t="s">
        <v>121</v>
      </c>
    </row>
    <row r="237" spans="1:65" s="2" customFormat="1" ht="24.2" customHeight="1">
      <c r="A237" s="33"/>
      <c r="B237" s="144"/>
      <c r="C237" s="145" t="s">
        <v>378</v>
      </c>
      <c r="D237" s="145" t="s">
        <v>124</v>
      </c>
      <c r="E237" s="146" t="s">
        <v>1189</v>
      </c>
      <c r="F237" s="147" t="s">
        <v>1190</v>
      </c>
      <c r="G237" s="148" t="s">
        <v>195</v>
      </c>
      <c r="H237" s="149">
        <v>1</v>
      </c>
      <c r="I237" s="150"/>
      <c r="J237" s="151">
        <f>ROUND(I237*H237,2)</f>
        <v>0</v>
      </c>
      <c r="K237" s="147" t="s">
        <v>1</v>
      </c>
      <c r="L237" s="34"/>
      <c r="M237" s="152" t="s">
        <v>1</v>
      </c>
      <c r="N237" s="153" t="s">
        <v>38</v>
      </c>
      <c r="O237" s="59"/>
      <c r="P237" s="154">
        <f>O237*H237</f>
        <v>0</v>
      </c>
      <c r="Q237" s="154">
        <v>0</v>
      </c>
      <c r="R237" s="154">
        <f>Q237*H237</f>
        <v>0</v>
      </c>
      <c r="S237" s="154">
        <v>0</v>
      </c>
      <c r="T237" s="155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6" t="s">
        <v>128</v>
      </c>
      <c r="AT237" s="156" t="s">
        <v>124</v>
      </c>
      <c r="AU237" s="156" t="s">
        <v>82</v>
      </c>
      <c r="AY237" s="18" t="s">
        <v>121</v>
      </c>
      <c r="BE237" s="157">
        <f>IF(N237="základní",J237,0)</f>
        <v>0</v>
      </c>
      <c r="BF237" s="157">
        <f>IF(N237="snížená",J237,0)</f>
        <v>0</v>
      </c>
      <c r="BG237" s="157">
        <f>IF(N237="zákl. přenesená",J237,0)</f>
        <v>0</v>
      </c>
      <c r="BH237" s="157">
        <f>IF(N237="sníž. přenesená",J237,0)</f>
        <v>0</v>
      </c>
      <c r="BI237" s="157">
        <f>IF(N237="nulová",J237,0)</f>
        <v>0</v>
      </c>
      <c r="BJ237" s="18" t="s">
        <v>30</v>
      </c>
      <c r="BK237" s="157">
        <f>ROUND(I237*H237,2)</f>
        <v>0</v>
      </c>
      <c r="BL237" s="18" t="s">
        <v>128</v>
      </c>
      <c r="BM237" s="156" t="s">
        <v>1191</v>
      </c>
    </row>
    <row r="238" spans="1:65" s="15" customFormat="1" ht="11.25">
      <c r="B238" s="190"/>
      <c r="D238" s="159" t="s">
        <v>130</v>
      </c>
      <c r="E238" s="191" t="s">
        <v>1</v>
      </c>
      <c r="F238" s="192" t="s">
        <v>1180</v>
      </c>
      <c r="H238" s="191" t="s">
        <v>1</v>
      </c>
      <c r="I238" s="193"/>
      <c r="L238" s="190"/>
      <c r="M238" s="194"/>
      <c r="N238" s="195"/>
      <c r="O238" s="195"/>
      <c r="P238" s="195"/>
      <c r="Q238" s="195"/>
      <c r="R238" s="195"/>
      <c r="S238" s="195"/>
      <c r="T238" s="196"/>
      <c r="AT238" s="191" t="s">
        <v>130</v>
      </c>
      <c r="AU238" s="191" t="s">
        <v>82</v>
      </c>
      <c r="AV238" s="15" t="s">
        <v>30</v>
      </c>
      <c r="AW238" s="15" t="s">
        <v>29</v>
      </c>
      <c r="AX238" s="15" t="s">
        <v>73</v>
      </c>
      <c r="AY238" s="191" t="s">
        <v>121</v>
      </c>
    </row>
    <row r="239" spans="1:65" s="15" customFormat="1" ht="11.25">
      <c r="B239" s="190"/>
      <c r="D239" s="159" t="s">
        <v>130</v>
      </c>
      <c r="E239" s="191" t="s">
        <v>1</v>
      </c>
      <c r="F239" s="192" t="s">
        <v>1192</v>
      </c>
      <c r="H239" s="191" t="s">
        <v>1</v>
      </c>
      <c r="I239" s="193"/>
      <c r="L239" s="190"/>
      <c r="M239" s="194"/>
      <c r="N239" s="195"/>
      <c r="O239" s="195"/>
      <c r="P239" s="195"/>
      <c r="Q239" s="195"/>
      <c r="R239" s="195"/>
      <c r="S239" s="195"/>
      <c r="T239" s="196"/>
      <c r="AT239" s="191" t="s">
        <v>130</v>
      </c>
      <c r="AU239" s="191" t="s">
        <v>82</v>
      </c>
      <c r="AV239" s="15" t="s">
        <v>30</v>
      </c>
      <c r="AW239" s="15" t="s">
        <v>29</v>
      </c>
      <c r="AX239" s="15" t="s">
        <v>73</v>
      </c>
      <c r="AY239" s="191" t="s">
        <v>121</v>
      </c>
    </row>
    <row r="240" spans="1:65" s="15" customFormat="1" ht="11.25">
      <c r="B240" s="190"/>
      <c r="D240" s="159" t="s">
        <v>130</v>
      </c>
      <c r="E240" s="191" t="s">
        <v>1</v>
      </c>
      <c r="F240" s="192" t="s">
        <v>1183</v>
      </c>
      <c r="H240" s="191" t="s">
        <v>1</v>
      </c>
      <c r="I240" s="193"/>
      <c r="L240" s="190"/>
      <c r="M240" s="194"/>
      <c r="N240" s="195"/>
      <c r="O240" s="195"/>
      <c r="P240" s="195"/>
      <c r="Q240" s="195"/>
      <c r="R240" s="195"/>
      <c r="S240" s="195"/>
      <c r="T240" s="196"/>
      <c r="AT240" s="191" t="s">
        <v>130</v>
      </c>
      <c r="AU240" s="191" t="s">
        <v>82</v>
      </c>
      <c r="AV240" s="15" t="s">
        <v>30</v>
      </c>
      <c r="AW240" s="15" t="s">
        <v>29</v>
      </c>
      <c r="AX240" s="15" t="s">
        <v>73</v>
      </c>
      <c r="AY240" s="191" t="s">
        <v>121</v>
      </c>
    </row>
    <row r="241" spans="1:65" s="15" customFormat="1" ht="11.25">
      <c r="B241" s="190"/>
      <c r="D241" s="159" t="s">
        <v>130</v>
      </c>
      <c r="E241" s="191" t="s">
        <v>1</v>
      </c>
      <c r="F241" s="192" t="s">
        <v>1184</v>
      </c>
      <c r="H241" s="191" t="s">
        <v>1</v>
      </c>
      <c r="I241" s="193"/>
      <c r="L241" s="190"/>
      <c r="M241" s="194"/>
      <c r="N241" s="195"/>
      <c r="O241" s="195"/>
      <c r="P241" s="195"/>
      <c r="Q241" s="195"/>
      <c r="R241" s="195"/>
      <c r="S241" s="195"/>
      <c r="T241" s="196"/>
      <c r="AT241" s="191" t="s">
        <v>130</v>
      </c>
      <c r="AU241" s="191" t="s">
        <v>82</v>
      </c>
      <c r="AV241" s="15" t="s">
        <v>30</v>
      </c>
      <c r="AW241" s="15" t="s">
        <v>29</v>
      </c>
      <c r="AX241" s="15" t="s">
        <v>73</v>
      </c>
      <c r="AY241" s="191" t="s">
        <v>121</v>
      </c>
    </row>
    <row r="242" spans="1:65" s="15" customFormat="1" ht="11.25">
      <c r="B242" s="190"/>
      <c r="D242" s="159" t="s">
        <v>130</v>
      </c>
      <c r="E242" s="191" t="s">
        <v>1</v>
      </c>
      <c r="F242" s="192" t="s">
        <v>1185</v>
      </c>
      <c r="H242" s="191" t="s">
        <v>1</v>
      </c>
      <c r="I242" s="193"/>
      <c r="L242" s="190"/>
      <c r="M242" s="194"/>
      <c r="N242" s="195"/>
      <c r="O242" s="195"/>
      <c r="P242" s="195"/>
      <c r="Q242" s="195"/>
      <c r="R242" s="195"/>
      <c r="S242" s="195"/>
      <c r="T242" s="196"/>
      <c r="AT242" s="191" t="s">
        <v>130</v>
      </c>
      <c r="AU242" s="191" t="s">
        <v>82</v>
      </c>
      <c r="AV242" s="15" t="s">
        <v>30</v>
      </c>
      <c r="AW242" s="15" t="s">
        <v>29</v>
      </c>
      <c r="AX242" s="15" t="s">
        <v>73</v>
      </c>
      <c r="AY242" s="191" t="s">
        <v>121</v>
      </c>
    </row>
    <row r="243" spans="1:65" s="15" customFormat="1" ht="11.25">
      <c r="B243" s="190"/>
      <c r="D243" s="159" t="s">
        <v>130</v>
      </c>
      <c r="E243" s="191" t="s">
        <v>1</v>
      </c>
      <c r="F243" s="192" t="s">
        <v>1186</v>
      </c>
      <c r="H243" s="191" t="s">
        <v>1</v>
      </c>
      <c r="I243" s="193"/>
      <c r="L243" s="190"/>
      <c r="M243" s="194"/>
      <c r="N243" s="195"/>
      <c r="O243" s="195"/>
      <c r="P243" s="195"/>
      <c r="Q243" s="195"/>
      <c r="R243" s="195"/>
      <c r="S243" s="195"/>
      <c r="T243" s="196"/>
      <c r="AT243" s="191" t="s">
        <v>130</v>
      </c>
      <c r="AU243" s="191" t="s">
        <v>82</v>
      </c>
      <c r="AV243" s="15" t="s">
        <v>30</v>
      </c>
      <c r="AW243" s="15" t="s">
        <v>29</v>
      </c>
      <c r="AX243" s="15" t="s">
        <v>73</v>
      </c>
      <c r="AY243" s="191" t="s">
        <v>121</v>
      </c>
    </row>
    <row r="244" spans="1:65" s="15" customFormat="1" ht="11.25">
      <c r="B244" s="190"/>
      <c r="D244" s="159" t="s">
        <v>130</v>
      </c>
      <c r="E244" s="191" t="s">
        <v>1</v>
      </c>
      <c r="F244" s="192" t="s">
        <v>1187</v>
      </c>
      <c r="H244" s="191" t="s">
        <v>1</v>
      </c>
      <c r="I244" s="193"/>
      <c r="L244" s="190"/>
      <c r="M244" s="194"/>
      <c r="N244" s="195"/>
      <c r="O244" s="195"/>
      <c r="P244" s="195"/>
      <c r="Q244" s="195"/>
      <c r="R244" s="195"/>
      <c r="S244" s="195"/>
      <c r="T244" s="196"/>
      <c r="AT244" s="191" t="s">
        <v>130</v>
      </c>
      <c r="AU244" s="191" t="s">
        <v>82</v>
      </c>
      <c r="AV244" s="15" t="s">
        <v>30</v>
      </c>
      <c r="AW244" s="15" t="s">
        <v>29</v>
      </c>
      <c r="AX244" s="15" t="s">
        <v>73</v>
      </c>
      <c r="AY244" s="191" t="s">
        <v>121</v>
      </c>
    </row>
    <row r="245" spans="1:65" s="15" customFormat="1" ht="11.25">
      <c r="B245" s="190"/>
      <c r="D245" s="159" t="s">
        <v>130</v>
      </c>
      <c r="E245" s="191" t="s">
        <v>1</v>
      </c>
      <c r="F245" s="192" t="s">
        <v>1188</v>
      </c>
      <c r="H245" s="191" t="s">
        <v>1</v>
      </c>
      <c r="I245" s="193"/>
      <c r="L245" s="190"/>
      <c r="M245" s="194"/>
      <c r="N245" s="195"/>
      <c r="O245" s="195"/>
      <c r="P245" s="195"/>
      <c r="Q245" s="195"/>
      <c r="R245" s="195"/>
      <c r="S245" s="195"/>
      <c r="T245" s="196"/>
      <c r="AT245" s="191" t="s">
        <v>130</v>
      </c>
      <c r="AU245" s="191" t="s">
        <v>82</v>
      </c>
      <c r="AV245" s="15" t="s">
        <v>30</v>
      </c>
      <c r="AW245" s="15" t="s">
        <v>29</v>
      </c>
      <c r="AX245" s="15" t="s">
        <v>73</v>
      </c>
      <c r="AY245" s="191" t="s">
        <v>121</v>
      </c>
    </row>
    <row r="246" spans="1:65" s="13" customFormat="1" ht="11.25">
      <c r="B246" s="158"/>
      <c r="D246" s="159" t="s">
        <v>130</v>
      </c>
      <c r="E246" s="160" t="s">
        <v>1</v>
      </c>
      <c r="F246" s="161" t="s">
        <v>30</v>
      </c>
      <c r="H246" s="162">
        <v>1</v>
      </c>
      <c r="I246" s="163"/>
      <c r="L246" s="158"/>
      <c r="M246" s="164"/>
      <c r="N246" s="165"/>
      <c r="O246" s="165"/>
      <c r="P246" s="165"/>
      <c r="Q246" s="165"/>
      <c r="R246" s="165"/>
      <c r="S246" s="165"/>
      <c r="T246" s="166"/>
      <c r="AT246" s="160" t="s">
        <v>130</v>
      </c>
      <c r="AU246" s="160" t="s">
        <v>82</v>
      </c>
      <c r="AV246" s="13" t="s">
        <v>82</v>
      </c>
      <c r="AW246" s="13" t="s">
        <v>29</v>
      </c>
      <c r="AX246" s="13" t="s">
        <v>30</v>
      </c>
      <c r="AY246" s="160" t="s">
        <v>121</v>
      </c>
    </row>
    <row r="247" spans="1:65" s="12" customFormat="1" ht="22.9" customHeight="1">
      <c r="B247" s="131"/>
      <c r="D247" s="132" t="s">
        <v>72</v>
      </c>
      <c r="E247" s="142" t="s">
        <v>128</v>
      </c>
      <c r="F247" s="142" t="s">
        <v>422</v>
      </c>
      <c r="I247" s="134"/>
      <c r="J247" s="143">
        <f>BK247</f>
        <v>0</v>
      </c>
      <c r="L247" s="131"/>
      <c r="M247" s="136"/>
      <c r="N247" s="137"/>
      <c r="O247" s="137"/>
      <c r="P247" s="138">
        <f>SUM(P248:P270)</f>
        <v>0</v>
      </c>
      <c r="Q247" s="137"/>
      <c r="R247" s="138">
        <f>SUM(R248:R270)</f>
        <v>4.0538057999999992</v>
      </c>
      <c r="S247" s="137"/>
      <c r="T247" s="139">
        <f>SUM(T248:T270)</f>
        <v>0</v>
      </c>
      <c r="AR247" s="132" t="s">
        <v>30</v>
      </c>
      <c r="AT247" s="140" t="s">
        <v>72</v>
      </c>
      <c r="AU247" s="140" t="s">
        <v>30</v>
      </c>
      <c r="AY247" s="132" t="s">
        <v>121</v>
      </c>
      <c r="BK247" s="141">
        <f>SUM(BK248:BK270)</f>
        <v>0</v>
      </c>
    </row>
    <row r="248" spans="1:65" s="2" customFormat="1" ht="16.5" customHeight="1">
      <c r="A248" s="33"/>
      <c r="B248" s="144"/>
      <c r="C248" s="145" t="s">
        <v>382</v>
      </c>
      <c r="D248" s="145" t="s">
        <v>124</v>
      </c>
      <c r="E248" s="146" t="s">
        <v>1193</v>
      </c>
      <c r="F248" s="147" t="s">
        <v>1194</v>
      </c>
      <c r="G248" s="148" t="s">
        <v>266</v>
      </c>
      <c r="H248" s="149">
        <v>3.2770000000000001</v>
      </c>
      <c r="I248" s="150"/>
      <c r="J248" s="151">
        <f>ROUND(I248*H248,2)</f>
        <v>0</v>
      </c>
      <c r="K248" s="147" t="s">
        <v>135</v>
      </c>
      <c r="L248" s="34"/>
      <c r="M248" s="152" t="s">
        <v>1</v>
      </c>
      <c r="N248" s="153" t="s">
        <v>38</v>
      </c>
      <c r="O248" s="59"/>
      <c r="P248" s="154">
        <f>O248*H248</f>
        <v>0</v>
      </c>
      <c r="Q248" s="154">
        <v>0</v>
      </c>
      <c r="R248" s="154">
        <f>Q248*H248</f>
        <v>0</v>
      </c>
      <c r="S248" s="154">
        <v>0</v>
      </c>
      <c r="T248" s="155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56" t="s">
        <v>128</v>
      </c>
      <c r="AT248" s="156" t="s">
        <v>124</v>
      </c>
      <c r="AU248" s="156" t="s">
        <v>82</v>
      </c>
      <c r="AY248" s="18" t="s">
        <v>121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8" t="s">
        <v>30</v>
      </c>
      <c r="BK248" s="157">
        <f>ROUND(I248*H248,2)</f>
        <v>0</v>
      </c>
      <c r="BL248" s="18" t="s">
        <v>128</v>
      </c>
      <c r="BM248" s="156" t="s">
        <v>1195</v>
      </c>
    </row>
    <row r="249" spans="1:65" s="13" customFormat="1" ht="11.25">
      <c r="B249" s="158"/>
      <c r="D249" s="159" t="s">
        <v>130</v>
      </c>
      <c r="E249" s="160" t="s">
        <v>1</v>
      </c>
      <c r="F249" s="161" t="s">
        <v>1196</v>
      </c>
      <c r="H249" s="162">
        <v>3.2770000000000001</v>
      </c>
      <c r="I249" s="163"/>
      <c r="L249" s="158"/>
      <c r="M249" s="164"/>
      <c r="N249" s="165"/>
      <c r="O249" s="165"/>
      <c r="P249" s="165"/>
      <c r="Q249" s="165"/>
      <c r="R249" s="165"/>
      <c r="S249" s="165"/>
      <c r="T249" s="166"/>
      <c r="AT249" s="160" t="s">
        <v>130</v>
      </c>
      <c r="AU249" s="160" t="s">
        <v>82</v>
      </c>
      <c r="AV249" s="13" t="s">
        <v>82</v>
      </c>
      <c r="AW249" s="13" t="s">
        <v>29</v>
      </c>
      <c r="AX249" s="13" t="s">
        <v>73</v>
      </c>
      <c r="AY249" s="160" t="s">
        <v>121</v>
      </c>
    </row>
    <row r="250" spans="1:65" s="14" customFormat="1" ht="11.25">
      <c r="B250" s="167"/>
      <c r="D250" s="159" t="s">
        <v>130</v>
      </c>
      <c r="E250" s="168" t="s">
        <v>1</v>
      </c>
      <c r="F250" s="169" t="s">
        <v>132</v>
      </c>
      <c r="H250" s="170">
        <v>3.2770000000000001</v>
      </c>
      <c r="I250" s="171"/>
      <c r="L250" s="167"/>
      <c r="M250" s="172"/>
      <c r="N250" s="173"/>
      <c r="O250" s="173"/>
      <c r="P250" s="173"/>
      <c r="Q250" s="173"/>
      <c r="R250" s="173"/>
      <c r="S250" s="173"/>
      <c r="T250" s="174"/>
      <c r="AT250" s="168" t="s">
        <v>130</v>
      </c>
      <c r="AU250" s="168" t="s">
        <v>82</v>
      </c>
      <c r="AV250" s="14" t="s">
        <v>128</v>
      </c>
      <c r="AW250" s="14" t="s">
        <v>29</v>
      </c>
      <c r="AX250" s="14" t="s">
        <v>30</v>
      </c>
      <c r="AY250" s="168" t="s">
        <v>121</v>
      </c>
    </row>
    <row r="251" spans="1:65" s="2" customFormat="1" ht="16.5" customHeight="1">
      <c r="A251" s="33"/>
      <c r="B251" s="144"/>
      <c r="C251" s="145" t="s">
        <v>172</v>
      </c>
      <c r="D251" s="145" t="s">
        <v>124</v>
      </c>
      <c r="E251" s="146" t="s">
        <v>433</v>
      </c>
      <c r="F251" s="147" t="s">
        <v>434</v>
      </c>
      <c r="G251" s="148" t="s">
        <v>266</v>
      </c>
      <c r="H251" s="149">
        <v>3.2770000000000001</v>
      </c>
      <c r="I251" s="150"/>
      <c r="J251" s="151">
        <f>ROUND(I251*H251,2)</f>
        <v>0</v>
      </c>
      <c r="K251" s="147" t="s">
        <v>135</v>
      </c>
      <c r="L251" s="34"/>
      <c r="M251" s="152" t="s">
        <v>1</v>
      </c>
      <c r="N251" s="153" t="s">
        <v>38</v>
      </c>
      <c r="O251" s="59"/>
      <c r="P251" s="154">
        <f>O251*H251</f>
        <v>0</v>
      </c>
      <c r="Q251" s="154">
        <v>0</v>
      </c>
      <c r="R251" s="154">
        <f>Q251*H251</f>
        <v>0</v>
      </c>
      <c r="S251" s="154">
        <v>0</v>
      </c>
      <c r="T251" s="155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6" t="s">
        <v>128</v>
      </c>
      <c r="AT251" s="156" t="s">
        <v>124</v>
      </c>
      <c r="AU251" s="156" t="s">
        <v>82</v>
      </c>
      <c r="AY251" s="18" t="s">
        <v>121</v>
      </c>
      <c r="BE251" s="157">
        <f>IF(N251="základní",J251,0)</f>
        <v>0</v>
      </c>
      <c r="BF251" s="157">
        <f>IF(N251="snížená",J251,0)</f>
        <v>0</v>
      </c>
      <c r="BG251" s="157">
        <f>IF(N251="zákl. přenesená",J251,0)</f>
        <v>0</v>
      </c>
      <c r="BH251" s="157">
        <f>IF(N251="sníž. přenesená",J251,0)</f>
        <v>0</v>
      </c>
      <c r="BI251" s="157">
        <f>IF(N251="nulová",J251,0)</f>
        <v>0</v>
      </c>
      <c r="BJ251" s="18" t="s">
        <v>30</v>
      </c>
      <c r="BK251" s="157">
        <f>ROUND(I251*H251,2)</f>
        <v>0</v>
      </c>
      <c r="BL251" s="18" t="s">
        <v>128</v>
      </c>
      <c r="BM251" s="156" t="s">
        <v>1197</v>
      </c>
    </row>
    <row r="252" spans="1:65" s="13" customFormat="1" ht="11.25">
      <c r="B252" s="158"/>
      <c r="D252" s="159" t="s">
        <v>130</v>
      </c>
      <c r="E252" s="160" t="s">
        <v>1</v>
      </c>
      <c r="F252" s="161" t="s">
        <v>1198</v>
      </c>
      <c r="H252" s="162">
        <v>3.2770000000000001</v>
      </c>
      <c r="I252" s="163"/>
      <c r="L252" s="158"/>
      <c r="M252" s="164"/>
      <c r="N252" s="165"/>
      <c r="O252" s="165"/>
      <c r="P252" s="165"/>
      <c r="Q252" s="165"/>
      <c r="R252" s="165"/>
      <c r="S252" s="165"/>
      <c r="T252" s="166"/>
      <c r="AT252" s="160" t="s">
        <v>130</v>
      </c>
      <c r="AU252" s="160" t="s">
        <v>82</v>
      </c>
      <c r="AV252" s="13" t="s">
        <v>82</v>
      </c>
      <c r="AW252" s="13" t="s">
        <v>29</v>
      </c>
      <c r="AX252" s="13" t="s">
        <v>30</v>
      </c>
      <c r="AY252" s="160" t="s">
        <v>121</v>
      </c>
    </row>
    <row r="253" spans="1:65" s="2" customFormat="1" ht="21.75" customHeight="1">
      <c r="A253" s="33"/>
      <c r="B253" s="144"/>
      <c r="C253" s="145" t="s">
        <v>390</v>
      </c>
      <c r="D253" s="145" t="s">
        <v>124</v>
      </c>
      <c r="E253" s="146" t="s">
        <v>369</v>
      </c>
      <c r="F253" s="147" t="s">
        <v>370</v>
      </c>
      <c r="G253" s="148" t="s">
        <v>266</v>
      </c>
      <c r="H253" s="149">
        <v>3.2770000000000001</v>
      </c>
      <c r="I253" s="150"/>
      <c r="J253" s="151">
        <f>ROUND(I253*H253,2)</f>
        <v>0</v>
      </c>
      <c r="K253" s="147" t="s">
        <v>135</v>
      </c>
      <c r="L253" s="34"/>
      <c r="M253" s="152" t="s">
        <v>1</v>
      </c>
      <c r="N253" s="153" t="s">
        <v>38</v>
      </c>
      <c r="O253" s="59"/>
      <c r="P253" s="154">
        <f>O253*H253</f>
        <v>0</v>
      </c>
      <c r="Q253" s="154">
        <v>0</v>
      </c>
      <c r="R253" s="154">
        <f>Q253*H253</f>
        <v>0</v>
      </c>
      <c r="S253" s="154">
        <v>0</v>
      </c>
      <c r="T253" s="155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6" t="s">
        <v>128</v>
      </c>
      <c r="AT253" s="156" t="s">
        <v>124</v>
      </c>
      <c r="AU253" s="156" t="s">
        <v>82</v>
      </c>
      <c r="AY253" s="18" t="s">
        <v>121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8" t="s">
        <v>30</v>
      </c>
      <c r="BK253" s="157">
        <f>ROUND(I253*H253,2)</f>
        <v>0</v>
      </c>
      <c r="BL253" s="18" t="s">
        <v>128</v>
      </c>
      <c r="BM253" s="156" t="s">
        <v>1199</v>
      </c>
    </row>
    <row r="254" spans="1:65" s="13" customFormat="1" ht="11.25">
      <c r="B254" s="158"/>
      <c r="D254" s="159" t="s">
        <v>130</v>
      </c>
      <c r="E254" s="160" t="s">
        <v>1</v>
      </c>
      <c r="F254" s="161" t="s">
        <v>1198</v>
      </c>
      <c r="H254" s="162">
        <v>3.2770000000000001</v>
      </c>
      <c r="I254" s="163"/>
      <c r="L254" s="158"/>
      <c r="M254" s="164"/>
      <c r="N254" s="165"/>
      <c r="O254" s="165"/>
      <c r="P254" s="165"/>
      <c r="Q254" s="165"/>
      <c r="R254" s="165"/>
      <c r="S254" s="165"/>
      <c r="T254" s="166"/>
      <c r="AT254" s="160" t="s">
        <v>130</v>
      </c>
      <c r="AU254" s="160" t="s">
        <v>82</v>
      </c>
      <c r="AV254" s="13" t="s">
        <v>82</v>
      </c>
      <c r="AW254" s="13" t="s">
        <v>29</v>
      </c>
      <c r="AX254" s="13" t="s">
        <v>30</v>
      </c>
      <c r="AY254" s="160" t="s">
        <v>121</v>
      </c>
    </row>
    <row r="255" spans="1:65" s="2" customFormat="1" ht="16.5" customHeight="1">
      <c r="A255" s="33"/>
      <c r="B255" s="144"/>
      <c r="C255" s="145" t="s">
        <v>396</v>
      </c>
      <c r="D255" s="145" t="s">
        <v>124</v>
      </c>
      <c r="E255" s="146" t="s">
        <v>1200</v>
      </c>
      <c r="F255" s="147" t="s">
        <v>1201</v>
      </c>
      <c r="G255" s="148" t="s">
        <v>266</v>
      </c>
      <c r="H255" s="149">
        <v>0.54700000000000004</v>
      </c>
      <c r="I255" s="150"/>
      <c r="J255" s="151">
        <f>ROUND(I255*H255,2)</f>
        <v>0</v>
      </c>
      <c r="K255" s="147" t="s">
        <v>135</v>
      </c>
      <c r="L255" s="34"/>
      <c r="M255" s="152" t="s">
        <v>1</v>
      </c>
      <c r="N255" s="153" t="s">
        <v>38</v>
      </c>
      <c r="O255" s="59"/>
      <c r="P255" s="154">
        <f>O255*H255</f>
        <v>0</v>
      </c>
      <c r="Q255" s="154">
        <v>2.3010199999999998</v>
      </c>
      <c r="R255" s="154">
        <f>Q255*H255</f>
        <v>1.25865794</v>
      </c>
      <c r="S255" s="154">
        <v>0</v>
      </c>
      <c r="T255" s="155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6" t="s">
        <v>128</v>
      </c>
      <c r="AT255" s="156" t="s">
        <v>124</v>
      </c>
      <c r="AU255" s="156" t="s">
        <v>82</v>
      </c>
      <c r="AY255" s="18" t="s">
        <v>121</v>
      </c>
      <c r="BE255" s="157">
        <f>IF(N255="základní",J255,0)</f>
        <v>0</v>
      </c>
      <c r="BF255" s="157">
        <f>IF(N255="snížená",J255,0)</f>
        <v>0</v>
      </c>
      <c r="BG255" s="157">
        <f>IF(N255="zákl. přenesená",J255,0)</f>
        <v>0</v>
      </c>
      <c r="BH255" s="157">
        <f>IF(N255="sníž. přenesená",J255,0)</f>
        <v>0</v>
      </c>
      <c r="BI255" s="157">
        <f>IF(N255="nulová",J255,0)</f>
        <v>0</v>
      </c>
      <c r="BJ255" s="18" t="s">
        <v>30</v>
      </c>
      <c r="BK255" s="157">
        <f>ROUND(I255*H255,2)</f>
        <v>0</v>
      </c>
      <c r="BL255" s="18" t="s">
        <v>128</v>
      </c>
      <c r="BM255" s="156" t="s">
        <v>1202</v>
      </c>
    </row>
    <row r="256" spans="1:65" s="15" customFormat="1" ht="11.25">
      <c r="B256" s="190"/>
      <c r="D256" s="159" t="s">
        <v>130</v>
      </c>
      <c r="E256" s="191" t="s">
        <v>1</v>
      </c>
      <c r="F256" s="192" t="s">
        <v>1203</v>
      </c>
      <c r="H256" s="191" t="s">
        <v>1</v>
      </c>
      <c r="I256" s="193"/>
      <c r="L256" s="190"/>
      <c r="M256" s="194"/>
      <c r="N256" s="195"/>
      <c r="O256" s="195"/>
      <c r="P256" s="195"/>
      <c r="Q256" s="195"/>
      <c r="R256" s="195"/>
      <c r="S256" s="195"/>
      <c r="T256" s="196"/>
      <c r="AT256" s="191" t="s">
        <v>130</v>
      </c>
      <c r="AU256" s="191" t="s">
        <v>82</v>
      </c>
      <c r="AV256" s="15" t="s">
        <v>30</v>
      </c>
      <c r="AW256" s="15" t="s">
        <v>29</v>
      </c>
      <c r="AX256" s="15" t="s">
        <v>73</v>
      </c>
      <c r="AY256" s="191" t="s">
        <v>121</v>
      </c>
    </row>
    <row r="257" spans="1:65" s="13" customFormat="1" ht="11.25">
      <c r="B257" s="158"/>
      <c r="D257" s="159" t="s">
        <v>130</v>
      </c>
      <c r="E257" s="160" t="s">
        <v>1</v>
      </c>
      <c r="F257" s="161" t="s">
        <v>1204</v>
      </c>
      <c r="H257" s="162">
        <v>0.54700000000000004</v>
      </c>
      <c r="I257" s="163"/>
      <c r="L257" s="158"/>
      <c r="M257" s="164"/>
      <c r="N257" s="165"/>
      <c r="O257" s="165"/>
      <c r="P257" s="165"/>
      <c r="Q257" s="165"/>
      <c r="R257" s="165"/>
      <c r="S257" s="165"/>
      <c r="T257" s="166"/>
      <c r="AT257" s="160" t="s">
        <v>130</v>
      </c>
      <c r="AU257" s="160" t="s">
        <v>82</v>
      </c>
      <c r="AV257" s="13" t="s">
        <v>82</v>
      </c>
      <c r="AW257" s="13" t="s">
        <v>29</v>
      </c>
      <c r="AX257" s="13" t="s">
        <v>73</v>
      </c>
      <c r="AY257" s="160" t="s">
        <v>121</v>
      </c>
    </row>
    <row r="258" spans="1:65" s="14" customFormat="1" ht="11.25">
      <c r="B258" s="167"/>
      <c r="D258" s="159" t="s">
        <v>130</v>
      </c>
      <c r="E258" s="168" t="s">
        <v>1</v>
      </c>
      <c r="F258" s="169" t="s">
        <v>132</v>
      </c>
      <c r="H258" s="170">
        <v>0.54700000000000004</v>
      </c>
      <c r="I258" s="171"/>
      <c r="L258" s="167"/>
      <c r="M258" s="172"/>
      <c r="N258" s="173"/>
      <c r="O258" s="173"/>
      <c r="P258" s="173"/>
      <c r="Q258" s="173"/>
      <c r="R258" s="173"/>
      <c r="S258" s="173"/>
      <c r="T258" s="174"/>
      <c r="AT258" s="168" t="s">
        <v>130</v>
      </c>
      <c r="AU258" s="168" t="s">
        <v>82</v>
      </c>
      <c r="AV258" s="14" t="s">
        <v>128</v>
      </c>
      <c r="AW258" s="14" t="s">
        <v>29</v>
      </c>
      <c r="AX258" s="14" t="s">
        <v>30</v>
      </c>
      <c r="AY258" s="168" t="s">
        <v>121</v>
      </c>
    </row>
    <row r="259" spans="1:65" s="2" customFormat="1" ht="16.5" customHeight="1">
      <c r="A259" s="33"/>
      <c r="B259" s="144"/>
      <c r="C259" s="145" t="s">
        <v>403</v>
      </c>
      <c r="D259" s="145" t="s">
        <v>124</v>
      </c>
      <c r="E259" s="146" t="s">
        <v>1205</v>
      </c>
      <c r="F259" s="147" t="s">
        <v>1206</v>
      </c>
      <c r="G259" s="148" t="s">
        <v>266</v>
      </c>
      <c r="H259" s="149">
        <v>1.093</v>
      </c>
      <c r="I259" s="150"/>
      <c r="J259" s="151">
        <f>ROUND(I259*H259,2)</f>
        <v>0</v>
      </c>
      <c r="K259" s="147" t="s">
        <v>135</v>
      </c>
      <c r="L259" s="34"/>
      <c r="M259" s="152" t="s">
        <v>1</v>
      </c>
      <c r="N259" s="153" t="s">
        <v>38</v>
      </c>
      <c r="O259" s="59"/>
      <c r="P259" s="154">
        <f>O259*H259</f>
        <v>0</v>
      </c>
      <c r="Q259" s="154">
        <v>2.5018699999999998</v>
      </c>
      <c r="R259" s="154">
        <f>Q259*H259</f>
        <v>2.7345439099999997</v>
      </c>
      <c r="S259" s="154">
        <v>0</v>
      </c>
      <c r="T259" s="155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6" t="s">
        <v>128</v>
      </c>
      <c r="AT259" s="156" t="s">
        <v>124</v>
      </c>
      <c r="AU259" s="156" t="s">
        <v>82</v>
      </c>
      <c r="AY259" s="18" t="s">
        <v>121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8" t="s">
        <v>30</v>
      </c>
      <c r="BK259" s="157">
        <f>ROUND(I259*H259,2)</f>
        <v>0</v>
      </c>
      <c r="BL259" s="18" t="s">
        <v>128</v>
      </c>
      <c r="BM259" s="156" t="s">
        <v>1207</v>
      </c>
    </row>
    <row r="260" spans="1:65" s="13" customFormat="1" ht="11.25">
      <c r="B260" s="158"/>
      <c r="D260" s="159" t="s">
        <v>130</v>
      </c>
      <c r="E260" s="160" t="s">
        <v>1</v>
      </c>
      <c r="F260" s="161" t="s">
        <v>1208</v>
      </c>
      <c r="H260" s="162">
        <v>1.093</v>
      </c>
      <c r="I260" s="163"/>
      <c r="L260" s="158"/>
      <c r="M260" s="164"/>
      <c r="N260" s="165"/>
      <c r="O260" s="165"/>
      <c r="P260" s="165"/>
      <c r="Q260" s="165"/>
      <c r="R260" s="165"/>
      <c r="S260" s="165"/>
      <c r="T260" s="166"/>
      <c r="AT260" s="160" t="s">
        <v>130</v>
      </c>
      <c r="AU260" s="160" t="s">
        <v>82</v>
      </c>
      <c r="AV260" s="13" t="s">
        <v>82</v>
      </c>
      <c r="AW260" s="13" t="s">
        <v>29</v>
      </c>
      <c r="AX260" s="13" t="s">
        <v>73</v>
      </c>
      <c r="AY260" s="160" t="s">
        <v>121</v>
      </c>
    </row>
    <row r="261" spans="1:65" s="14" customFormat="1" ht="11.25">
      <c r="B261" s="167"/>
      <c r="D261" s="159" t="s">
        <v>130</v>
      </c>
      <c r="E261" s="168" t="s">
        <v>1</v>
      </c>
      <c r="F261" s="169" t="s">
        <v>132</v>
      </c>
      <c r="H261" s="170">
        <v>1.093</v>
      </c>
      <c r="I261" s="171"/>
      <c r="L261" s="167"/>
      <c r="M261" s="172"/>
      <c r="N261" s="173"/>
      <c r="O261" s="173"/>
      <c r="P261" s="173"/>
      <c r="Q261" s="173"/>
      <c r="R261" s="173"/>
      <c r="S261" s="173"/>
      <c r="T261" s="174"/>
      <c r="AT261" s="168" t="s">
        <v>130</v>
      </c>
      <c r="AU261" s="168" t="s">
        <v>82</v>
      </c>
      <c r="AV261" s="14" t="s">
        <v>128</v>
      </c>
      <c r="AW261" s="14" t="s">
        <v>29</v>
      </c>
      <c r="AX261" s="14" t="s">
        <v>30</v>
      </c>
      <c r="AY261" s="168" t="s">
        <v>121</v>
      </c>
    </row>
    <row r="262" spans="1:65" s="2" customFormat="1" ht="21.75" customHeight="1">
      <c r="A262" s="33"/>
      <c r="B262" s="144"/>
      <c r="C262" s="145" t="s">
        <v>408</v>
      </c>
      <c r="D262" s="145" t="s">
        <v>124</v>
      </c>
      <c r="E262" s="146" t="s">
        <v>1209</v>
      </c>
      <c r="F262" s="147" t="s">
        <v>1210</v>
      </c>
      <c r="G262" s="148" t="s">
        <v>219</v>
      </c>
      <c r="H262" s="149">
        <v>1.3520000000000001</v>
      </c>
      <c r="I262" s="150"/>
      <c r="J262" s="151">
        <f>ROUND(I262*H262,2)</f>
        <v>0</v>
      </c>
      <c r="K262" s="147" t="s">
        <v>135</v>
      </c>
      <c r="L262" s="34"/>
      <c r="M262" s="152" t="s">
        <v>1</v>
      </c>
      <c r="N262" s="153" t="s">
        <v>38</v>
      </c>
      <c r="O262" s="59"/>
      <c r="P262" s="154">
        <f>O262*H262</f>
        <v>0</v>
      </c>
      <c r="Q262" s="154">
        <v>7.8799999999999999E-3</v>
      </c>
      <c r="R262" s="154">
        <f>Q262*H262</f>
        <v>1.065376E-2</v>
      </c>
      <c r="S262" s="154">
        <v>0</v>
      </c>
      <c r="T262" s="155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56" t="s">
        <v>128</v>
      </c>
      <c r="AT262" s="156" t="s">
        <v>124</v>
      </c>
      <c r="AU262" s="156" t="s">
        <v>82</v>
      </c>
      <c r="AY262" s="18" t="s">
        <v>121</v>
      </c>
      <c r="BE262" s="157">
        <f>IF(N262="základní",J262,0)</f>
        <v>0</v>
      </c>
      <c r="BF262" s="157">
        <f>IF(N262="snížená",J262,0)</f>
        <v>0</v>
      </c>
      <c r="BG262" s="157">
        <f>IF(N262="zákl. přenesená",J262,0)</f>
        <v>0</v>
      </c>
      <c r="BH262" s="157">
        <f>IF(N262="sníž. přenesená",J262,0)</f>
        <v>0</v>
      </c>
      <c r="BI262" s="157">
        <f>IF(N262="nulová",J262,0)</f>
        <v>0</v>
      </c>
      <c r="BJ262" s="18" t="s">
        <v>30</v>
      </c>
      <c r="BK262" s="157">
        <f>ROUND(I262*H262,2)</f>
        <v>0</v>
      </c>
      <c r="BL262" s="18" t="s">
        <v>128</v>
      </c>
      <c r="BM262" s="156" t="s">
        <v>1211</v>
      </c>
    </row>
    <row r="263" spans="1:65" s="13" customFormat="1" ht="11.25">
      <c r="B263" s="158"/>
      <c r="D263" s="159" t="s">
        <v>130</v>
      </c>
      <c r="E263" s="160" t="s">
        <v>1</v>
      </c>
      <c r="F263" s="161" t="s">
        <v>1212</v>
      </c>
      <c r="H263" s="162">
        <v>0.81599999999999995</v>
      </c>
      <c r="I263" s="163"/>
      <c r="L263" s="158"/>
      <c r="M263" s="164"/>
      <c r="N263" s="165"/>
      <c r="O263" s="165"/>
      <c r="P263" s="165"/>
      <c r="Q263" s="165"/>
      <c r="R263" s="165"/>
      <c r="S263" s="165"/>
      <c r="T263" s="166"/>
      <c r="AT263" s="160" t="s">
        <v>130</v>
      </c>
      <c r="AU263" s="160" t="s">
        <v>82</v>
      </c>
      <c r="AV263" s="13" t="s">
        <v>82</v>
      </c>
      <c r="AW263" s="13" t="s">
        <v>29</v>
      </c>
      <c r="AX263" s="13" t="s">
        <v>73</v>
      </c>
      <c r="AY263" s="160" t="s">
        <v>121</v>
      </c>
    </row>
    <row r="264" spans="1:65" s="13" customFormat="1" ht="11.25">
      <c r="B264" s="158"/>
      <c r="D264" s="159" t="s">
        <v>130</v>
      </c>
      <c r="E264" s="160" t="s">
        <v>1</v>
      </c>
      <c r="F264" s="161" t="s">
        <v>1213</v>
      </c>
      <c r="H264" s="162">
        <v>0.53600000000000003</v>
      </c>
      <c r="I264" s="163"/>
      <c r="L264" s="158"/>
      <c r="M264" s="164"/>
      <c r="N264" s="165"/>
      <c r="O264" s="165"/>
      <c r="P264" s="165"/>
      <c r="Q264" s="165"/>
      <c r="R264" s="165"/>
      <c r="S264" s="165"/>
      <c r="T264" s="166"/>
      <c r="AT264" s="160" t="s">
        <v>130</v>
      </c>
      <c r="AU264" s="160" t="s">
        <v>82</v>
      </c>
      <c r="AV264" s="13" t="s">
        <v>82</v>
      </c>
      <c r="AW264" s="13" t="s">
        <v>29</v>
      </c>
      <c r="AX264" s="13" t="s">
        <v>73</v>
      </c>
      <c r="AY264" s="160" t="s">
        <v>121</v>
      </c>
    </row>
    <row r="265" spans="1:65" s="14" customFormat="1" ht="11.25">
      <c r="B265" s="167"/>
      <c r="D265" s="159" t="s">
        <v>130</v>
      </c>
      <c r="E265" s="168" t="s">
        <v>1</v>
      </c>
      <c r="F265" s="169" t="s">
        <v>132</v>
      </c>
      <c r="H265" s="170">
        <v>1.3520000000000001</v>
      </c>
      <c r="I265" s="171"/>
      <c r="L265" s="167"/>
      <c r="M265" s="172"/>
      <c r="N265" s="173"/>
      <c r="O265" s="173"/>
      <c r="P265" s="173"/>
      <c r="Q265" s="173"/>
      <c r="R265" s="173"/>
      <c r="S265" s="173"/>
      <c r="T265" s="174"/>
      <c r="AT265" s="168" t="s">
        <v>130</v>
      </c>
      <c r="AU265" s="168" t="s">
        <v>82</v>
      </c>
      <c r="AV265" s="14" t="s">
        <v>128</v>
      </c>
      <c r="AW265" s="14" t="s">
        <v>29</v>
      </c>
      <c r="AX265" s="14" t="s">
        <v>30</v>
      </c>
      <c r="AY265" s="168" t="s">
        <v>121</v>
      </c>
    </row>
    <row r="266" spans="1:65" s="2" customFormat="1" ht="24.2" customHeight="1">
      <c r="A266" s="33"/>
      <c r="B266" s="144"/>
      <c r="C266" s="145" t="s">
        <v>413</v>
      </c>
      <c r="D266" s="145" t="s">
        <v>124</v>
      </c>
      <c r="E266" s="146" t="s">
        <v>1214</v>
      </c>
      <c r="F266" s="147" t="s">
        <v>1215</v>
      </c>
      <c r="G266" s="148" t="s">
        <v>219</v>
      </c>
      <c r="H266" s="149">
        <v>1.3520000000000001</v>
      </c>
      <c r="I266" s="150"/>
      <c r="J266" s="151">
        <f>ROUND(I266*H266,2)</f>
        <v>0</v>
      </c>
      <c r="K266" s="147" t="s">
        <v>135</v>
      </c>
      <c r="L266" s="34"/>
      <c r="M266" s="152" t="s">
        <v>1</v>
      </c>
      <c r="N266" s="153" t="s">
        <v>38</v>
      </c>
      <c r="O266" s="59"/>
      <c r="P266" s="154">
        <f>O266*H266</f>
        <v>0</v>
      </c>
      <c r="Q266" s="154">
        <v>0</v>
      </c>
      <c r="R266" s="154">
        <f>Q266*H266</f>
        <v>0</v>
      </c>
      <c r="S266" s="154">
        <v>0</v>
      </c>
      <c r="T266" s="15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6" t="s">
        <v>128</v>
      </c>
      <c r="AT266" s="156" t="s">
        <v>124</v>
      </c>
      <c r="AU266" s="156" t="s">
        <v>82</v>
      </c>
      <c r="AY266" s="18" t="s">
        <v>121</v>
      </c>
      <c r="BE266" s="157">
        <f>IF(N266="základní",J266,0)</f>
        <v>0</v>
      </c>
      <c r="BF266" s="157">
        <f>IF(N266="snížená",J266,0)</f>
        <v>0</v>
      </c>
      <c r="BG266" s="157">
        <f>IF(N266="zákl. přenesená",J266,0)</f>
        <v>0</v>
      </c>
      <c r="BH266" s="157">
        <f>IF(N266="sníž. přenesená",J266,0)</f>
        <v>0</v>
      </c>
      <c r="BI266" s="157">
        <f>IF(N266="nulová",J266,0)</f>
        <v>0</v>
      </c>
      <c r="BJ266" s="18" t="s">
        <v>30</v>
      </c>
      <c r="BK266" s="157">
        <f>ROUND(I266*H266,2)</f>
        <v>0</v>
      </c>
      <c r="BL266" s="18" t="s">
        <v>128</v>
      </c>
      <c r="BM266" s="156" t="s">
        <v>1216</v>
      </c>
    </row>
    <row r="267" spans="1:65" s="13" customFormat="1" ht="11.25">
      <c r="B267" s="158"/>
      <c r="D267" s="159" t="s">
        <v>130</v>
      </c>
      <c r="E267" s="160" t="s">
        <v>1</v>
      </c>
      <c r="F267" s="161" t="s">
        <v>1217</v>
      </c>
      <c r="H267" s="162">
        <v>1.3520000000000001</v>
      </c>
      <c r="I267" s="163"/>
      <c r="L267" s="158"/>
      <c r="M267" s="164"/>
      <c r="N267" s="165"/>
      <c r="O267" s="165"/>
      <c r="P267" s="165"/>
      <c r="Q267" s="165"/>
      <c r="R267" s="165"/>
      <c r="S267" s="165"/>
      <c r="T267" s="166"/>
      <c r="AT267" s="160" t="s">
        <v>130</v>
      </c>
      <c r="AU267" s="160" t="s">
        <v>82</v>
      </c>
      <c r="AV267" s="13" t="s">
        <v>82</v>
      </c>
      <c r="AW267" s="13" t="s">
        <v>29</v>
      </c>
      <c r="AX267" s="13" t="s">
        <v>30</v>
      </c>
      <c r="AY267" s="160" t="s">
        <v>121</v>
      </c>
    </row>
    <row r="268" spans="1:65" s="2" customFormat="1" ht="16.5" customHeight="1">
      <c r="A268" s="33"/>
      <c r="B268" s="144"/>
      <c r="C268" s="145" t="s">
        <v>417</v>
      </c>
      <c r="D268" s="145" t="s">
        <v>124</v>
      </c>
      <c r="E268" s="146" t="s">
        <v>1218</v>
      </c>
      <c r="F268" s="147" t="s">
        <v>1219</v>
      </c>
      <c r="G268" s="148" t="s">
        <v>209</v>
      </c>
      <c r="H268" s="149">
        <v>4.7E-2</v>
      </c>
      <c r="I268" s="150"/>
      <c r="J268" s="151">
        <f>ROUND(I268*H268,2)</f>
        <v>0</v>
      </c>
      <c r="K268" s="147" t="s">
        <v>135</v>
      </c>
      <c r="L268" s="34"/>
      <c r="M268" s="152" t="s">
        <v>1</v>
      </c>
      <c r="N268" s="153" t="s">
        <v>38</v>
      </c>
      <c r="O268" s="59"/>
      <c r="P268" s="154">
        <f>O268*H268</f>
        <v>0</v>
      </c>
      <c r="Q268" s="154">
        <v>1.06277</v>
      </c>
      <c r="R268" s="154">
        <f>Q268*H268</f>
        <v>4.9950189999999998E-2</v>
      </c>
      <c r="S268" s="154">
        <v>0</v>
      </c>
      <c r="T268" s="15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6" t="s">
        <v>128</v>
      </c>
      <c r="AT268" s="156" t="s">
        <v>124</v>
      </c>
      <c r="AU268" s="156" t="s">
        <v>82</v>
      </c>
      <c r="AY268" s="18" t="s">
        <v>121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8" t="s">
        <v>30</v>
      </c>
      <c r="BK268" s="157">
        <f>ROUND(I268*H268,2)</f>
        <v>0</v>
      </c>
      <c r="BL268" s="18" t="s">
        <v>128</v>
      </c>
      <c r="BM268" s="156" t="s">
        <v>1220</v>
      </c>
    </row>
    <row r="269" spans="1:65" s="13" customFormat="1" ht="11.25">
      <c r="B269" s="158"/>
      <c r="D269" s="159" t="s">
        <v>130</v>
      </c>
      <c r="E269" s="160" t="s">
        <v>1</v>
      </c>
      <c r="F269" s="161" t="s">
        <v>1221</v>
      </c>
      <c r="H269" s="162">
        <v>4.7E-2</v>
      </c>
      <c r="I269" s="163"/>
      <c r="L269" s="158"/>
      <c r="M269" s="164"/>
      <c r="N269" s="165"/>
      <c r="O269" s="165"/>
      <c r="P269" s="165"/>
      <c r="Q269" s="165"/>
      <c r="R269" s="165"/>
      <c r="S269" s="165"/>
      <c r="T269" s="166"/>
      <c r="AT269" s="160" t="s">
        <v>130</v>
      </c>
      <c r="AU269" s="160" t="s">
        <v>82</v>
      </c>
      <c r="AV269" s="13" t="s">
        <v>82</v>
      </c>
      <c r="AW269" s="13" t="s">
        <v>29</v>
      </c>
      <c r="AX269" s="13" t="s">
        <v>73</v>
      </c>
      <c r="AY269" s="160" t="s">
        <v>121</v>
      </c>
    </row>
    <row r="270" spans="1:65" s="14" customFormat="1" ht="11.25">
      <c r="B270" s="167"/>
      <c r="D270" s="159" t="s">
        <v>130</v>
      </c>
      <c r="E270" s="168" t="s">
        <v>1</v>
      </c>
      <c r="F270" s="169" t="s">
        <v>132</v>
      </c>
      <c r="H270" s="170">
        <v>4.7E-2</v>
      </c>
      <c r="I270" s="171"/>
      <c r="L270" s="167"/>
      <c r="M270" s="172"/>
      <c r="N270" s="173"/>
      <c r="O270" s="173"/>
      <c r="P270" s="173"/>
      <c r="Q270" s="173"/>
      <c r="R270" s="173"/>
      <c r="S270" s="173"/>
      <c r="T270" s="174"/>
      <c r="AT270" s="168" t="s">
        <v>130</v>
      </c>
      <c r="AU270" s="168" t="s">
        <v>82</v>
      </c>
      <c r="AV270" s="14" t="s">
        <v>128</v>
      </c>
      <c r="AW270" s="14" t="s">
        <v>29</v>
      </c>
      <c r="AX270" s="14" t="s">
        <v>30</v>
      </c>
      <c r="AY270" s="168" t="s">
        <v>121</v>
      </c>
    </row>
    <row r="271" spans="1:65" s="12" customFormat="1" ht="22.9" customHeight="1">
      <c r="B271" s="131"/>
      <c r="D271" s="132" t="s">
        <v>72</v>
      </c>
      <c r="E271" s="142" t="s">
        <v>146</v>
      </c>
      <c r="F271" s="142" t="s">
        <v>444</v>
      </c>
      <c r="I271" s="134"/>
      <c r="J271" s="143">
        <f>BK271</f>
        <v>0</v>
      </c>
      <c r="L271" s="131"/>
      <c r="M271" s="136"/>
      <c r="N271" s="137"/>
      <c r="O271" s="137"/>
      <c r="P271" s="138">
        <f>SUM(P272:P280)</f>
        <v>0</v>
      </c>
      <c r="Q271" s="137"/>
      <c r="R271" s="138">
        <f>SUM(R272:R280)</f>
        <v>2.4643290000000002</v>
      </c>
      <c r="S271" s="137"/>
      <c r="T271" s="139">
        <f>SUM(T272:T280)</f>
        <v>0</v>
      </c>
      <c r="AR271" s="132" t="s">
        <v>30</v>
      </c>
      <c r="AT271" s="140" t="s">
        <v>72</v>
      </c>
      <c r="AU271" s="140" t="s">
        <v>30</v>
      </c>
      <c r="AY271" s="132" t="s">
        <v>121</v>
      </c>
      <c r="BK271" s="141">
        <f>SUM(BK272:BK280)</f>
        <v>0</v>
      </c>
    </row>
    <row r="272" spans="1:65" s="2" customFormat="1" ht="16.5" customHeight="1">
      <c r="A272" s="33"/>
      <c r="B272" s="144"/>
      <c r="C272" s="145" t="s">
        <v>423</v>
      </c>
      <c r="D272" s="145" t="s">
        <v>124</v>
      </c>
      <c r="E272" s="146" t="s">
        <v>1222</v>
      </c>
      <c r="F272" s="147" t="s">
        <v>1223</v>
      </c>
      <c r="G272" s="148" t="s">
        <v>219</v>
      </c>
      <c r="H272" s="149">
        <v>3.4449999999999998</v>
      </c>
      <c r="I272" s="150"/>
      <c r="J272" s="151">
        <f>ROUND(I272*H272,2)</f>
        <v>0</v>
      </c>
      <c r="K272" s="147" t="s">
        <v>135</v>
      </c>
      <c r="L272" s="34"/>
      <c r="M272" s="152" t="s">
        <v>1</v>
      </c>
      <c r="N272" s="153" t="s">
        <v>38</v>
      </c>
      <c r="O272" s="59"/>
      <c r="P272" s="154">
        <f>O272*H272</f>
        <v>0</v>
      </c>
      <c r="Q272" s="154">
        <v>0.49819999999999998</v>
      </c>
      <c r="R272" s="154">
        <f>Q272*H272</f>
        <v>1.7162989999999998</v>
      </c>
      <c r="S272" s="154">
        <v>0</v>
      </c>
      <c r="T272" s="155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56" t="s">
        <v>128</v>
      </c>
      <c r="AT272" s="156" t="s">
        <v>124</v>
      </c>
      <c r="AU272" s="156" t="s">
        <v>82</v>
      </c>
      <c r="AY272" s="18" t="s">
        <v>121</v>
      </c>
      <c r="BE272" s="157">
        <f>IF(N272="základní",J272,0)</f>
        <v>0</v>
      </c>
      <c r="BF272" s="157">
        <f>IF(N272="snížená",J272,0)</f>
        <v>0</v>
      </c>
      <c r="BG272" s="157">
        <f>IF(N272="zákl. přenesená",J272,0)</f>
        <v>0</v>
      </c>
      <c r="BH272" s="157">
        <f>IF(N272="sníž. přenesená",J272,0)</f>
        <v>0</v>
      </c>
      <c r="BI272" s="157">
        <f>IF(N272="nulová",J272,0)</f>
        <v>0</v>
      </c>
      <c r="BJ272" s="18" t="s">
        <v>30</v>
      </c>
      <c r="BK272" s="157">
        <f>ROUND(I272*H272,2)</f>
        <v>0</v>
      </c>
      <c r="BL272" s="18" t="s">
        <v>128</v>
      </c>
      <c r="BM272" s="156" t="s">
        <v>1224</v>
      </c>
    </row>
    <row r="273" spans="1:65" s="13" customFormat="1" ht="11.25">
      <c r="B273" s="158"/>
      <c r="D273" s="159" t="s">
        <v>130</v>
      </c>
      <c r="E273" s="160" t="s">
        <v>1</v>
      </c>
      <c r="F273" s="161" t="s">
        <v>1225</v>
      </c>
      <c r="H273" s="162">
        <v>6.8250000000000002</v>
      </c>
      <c r="I273" s="163"/>
      <c r="L273" s="158"/>
      <c r="M273" s="164"/>
      <c r="N273" s="165"/>
      <c r="O273" s="165"/>
      <c r="P273" s="165"/>
      <c r="Q273" s="165"/>
      <c r="R273" s="165"/>
      <c r="S273" s="165"/>
      <c r="T273" s="166"/>
      <c r="AT273" s="160" t="s">
        <v>130</v>
      </c>
      <c r="AU273" s="160" t="s">
        <v>82</v>
      </c>
      <c r="AV273" s="13" t="s">
        <v>82</v>
      </c>
      <c r="AW273" s="13" t="s">
        <v>29</v>
      </c>
      <c r="AX273" s="13" t="s">
        <v>73</v>
      </c>
      <c r="AY273" s="160" t="s">
        <v>121</v>
      </c>
    </row>
    <row r="274" spans="1:65" s="13" customFormat="1" ht="11.25">
      <c r="B274" s="158"/>
      <c r="D274" s="159" t="s">
        <v>130</v>
      </c>
      <c r="E274" s="160" t="s">
        <v>1</v>
      </c>
      <c r="F274" s="161" t="s">
        <v>1226</v>
      </c>
      <c r="H274" s="162">
        <v>-3.38</v>
      </c>
      <c r="I274" s="163"/>
      <c r="L274" s="158"/>
      <c r="M274" s="164"/>
      <c r="N274" s="165"/>
      <c r="O274" s="165"/>
      <c r="P274" s="165"/>
      <c r="Q274" s="165"/>
      <c r="R274" s="165"/>
      <c r="S274" s="165"/>
      <c r="T274" s="166"/>
      <c r="AT274" s="160" t="s">
        <v>130</v>
      </c>
      <c r="AU274" s="160" t="s">
        <v>82</v>
      </c>
      <c r="AV274" s="13" t="s">
        <v>82</v>
      </c>
      <c r="AW274" s="13" t="s">
        <v>29</v>
      </c>
      <c r="AX274" s="13" t="s">
        <v>73</v>
      </c>
      <c r="AY274" s="160" t="s">
        <v>121</v>
      </c>
    </row>
    <row r="275" spans="1:65" s="14" customFormat="1" ht="11.25">
      <c r="B275" s="167"/>
      <c r="D275" s="159" t="s">
        <v>130</v>
      </c>
      <c r="E275" s="168" t="s">
        <v>1</v>
      </c>
      <c r="F275" s="169" t="s">
        <v>132</v>
      </c>
      <c r="H275" s="170">
        <v>3.4449999999999998</v>
      </c>
      <c r="I275" s="171"/>
      <c r="L275" s="167"/>
      <c r="M275" s="172"/>
      <c r="N275" s="173"/>
      <c r="O275" s="173"/>
      <c r="P275" s="173"/>
      <c r="Q275" s="173"/>
      <c r="R275" s="173"/>
      <c r="S275" s="173"/>
      <c r="T275" s="174"/>
      <c r="AT275" s="168" t="s">
        <v>130</v>
      </c>
      <c r="AU275" s="168" t="s">
        <v>82</v>
      </c>
      <c r="AV275" s="14" t="s">
        <v>128</v>
      </c>
      <c r="AW275" s="14" t="s">
        <v>29</v>
      </c>
      <c r="AX275" s="14" t="s">
        <v>30</v>
      </c>
      <c r="AY275" s="168" t="s">
        <v>121</v>
      </c>
    </row>
    <row r="276" spans="1:65" s="2" customFormat="1" ht="21.75" customHeight="1">
      <c r="A276" s="33"/>
      <c r="B276" s="144"/>
      <c r="C276" s="145" t="s">
        <v>432</v>
      </c>
      <c r="D276" s="145" t="s">
        <v>124</v>
      </c>
      <c r="E276" s="146" t="s">
        <v>1227</v>
      </c>
      <c r="F276" s="147" t="s">
        <v>1228</v>
      </c>
      <c r="G276" s="148" t="s">
        <v>219</v>
      </c>
      <c r="H276" s="149">
        <v>3.4449999999999998</v>
      </c>
      <c r="I276" s="150"/>
      <c r="J276" s="151">
        <f>ROUND(I276*H276,2)</f>
        <v>0</v>
      </c>
      <c r="K276" s="147" t="s">
        <v>135</v>
      </c>
      <c r="L276" s="34"/>
      <c r="M276" s="152" t="s">
        <v>1</v>
      </c>
      <c r="N276" s="153" t="s">
        <v>38</v>
      </c>
      <c r="O276" s="59"/>
      <c r="P276" s="154">
        <f>O276*H276</f>
        <v>0</v>
      </c>
      <c r="Q276" s="154">
        <v>0.10100000000000001</v>
      </c>
      <c r="R276" s="154">
        <f>Q276*H276</f>
        <v>0.347945</v>
      </c>
      <c r="S276" s="154">
        <v>0</v>
      </c>
      <c r="T276" s="15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6" t="s">
        <v>128</v>
      </c>
      <c r="AT276" s="156" t="s">
        <v>124</v>
      </c>
      <c r="AU276" s="156" t="s">
        <v>82</v>
      </c>
      <c r="AY276" s="18" t="s">
        <v>121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8" t="s">
        <v>30</v>
      </c>
      <c r="BK276" s="157">
        <f>ROUND(I276*H276,2)</f>
        <v>0</v>
      </c>
      <c r="BL276" s="18" t="s">
        <v>128</v>
      </c>
      <c r="BM276" s="156" t="s">
        <v>1229</v>
      </c>
    </row>
    <row r="277" spans="1:65" s="13" customFormat="1" ht="11.25">
      <c r="B277" s="158"/>
      <c r="D277" s="159" t="s">
        <v>130</v>
      </c>
      <c r="E277" s="160" t="s">
        <v>1</v>
      </c>
      <c r="F277" s="161" t="s">
        <v>1230</v>
      </c>
      <c r="H277" s="162">
        <v>3.4449999999999998</v>
      </c>
      <c r="I277" s="163"/>
      <c r="L277" s="158"/>
      <c r="M277" s="164"/>
      <c r="N277" s="165"/>
      <c r="O277" s="165"/>
      <c r="P277" s="165"/>
      <c r="Q277" s="165"/>
      <c r="R277" s="165"/>
      <c r="S277" s="165"/>
      <c r="T277" s="166"/>
      <c r="AT277" s="160" t="s">
        <v>130</v>
      </c>
      <c r="AU277" s="160" t="s">
        <v>82</v>
      </c>
      <c r="AV277" s="13" t="s">
        <v>82</v>
      </c>
      <c r="AW277" s="13" t="s">
        <v>29</v>
      </c>
      <c r="AX277" s="13" t="s">
        <v>30</v>
      </c>
      <c r="AY277" s="160" t="s">
        <v>121</v>
      </c>
    </row>
    <row r="278" spans="1:65" s="2" customFormat="1" ht="16.5" customHeight="1">
      <c r="A278" s="33"/>
      <c r="B278" s="144"/>
      <c r="C278" s="175" t="s">
        <v>437</v>
      </c>
      <c r="D278" s="175" t="s">
        <v>141</v>
      </c>
      <c r="E278" s="176" t="s">
        <v>1231</v>
      </c>
      <c r="F278" s="177" t="s">
        <v>1232</v>
      </c>
      <c r="G278" s="178" t="s">
        <v>219</v>
      </c>
      <c r="H278" s="179">
        <v>3.4790000000000001</v>
      </c>
      <c r="I278" s="180"/>
      <c r="J278" s="181">
        <f>ROUND(I278*H278,2)</f>
        <v>0</v>
      </c>
      <c r="K278" s="177" t="s">
        <v>135</v>
      </c>
      <c r="L278" s="182"/>
      <c r="M278" s="183" t="s">
        <v>1</v>
      </c>
      <c r="N278" s="184" t="s">
        <v>38</v>
      </c>
      <c r="O278" s="59"/>
      <c r="P278" s="154">
        <f>O278*H278</f>
        <v>0</v>
      </c>
      <c r="Q278" s="154">
        <v>0.115</v>
      </c>
      <c r="R278" s="154">
        <f>Q278*H278</f>
        <v>0.40008500000000002</v>
      </c>
      <c r="S278" s="154">
        <v>0</v>
      </c>
      <c r="T278" s="155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6" t="s">
        <v>122</v>
      </c>
      <c r="AT278" s="156" t="s">
        <v>141</v>
      </c>
      <c r="AU278" s="156" t="s">
        <v>82</v>
      </c>
      <c r="AY278" s="18" t="s">
        <v>121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18" t="s">
        <v>30</v>
      </c>
      <c r="BK278" s="157">
        <f>ROUND(I278*H278,2)</f>
        <v>0</v>
      </c>
      <c r="BL278" s="18" t="s">
        <v>128</v>
      </c>
      <c r="BM278" s="156" t="s">
        <v>1233</v>
      </c>
    </row>
    <row r="279" spans="1:65" s="13" customFormat="1" ht="11.25">
      <c r="B279" s="158"/>
      <c r="D279" s="159" t="s">
        <v>130</v>
      </c>
      <c r="E279" s="160" t="s">
        <v>1</v>
      </c>
      <c r="F279" s="161" t="s">
        <v>1234</v>
      </c>
      <c r="H279" s="162">
        <v>3.4790000000000001</v>
      </c>
      <c r="I279" s="163"/>
      <c r="L279" s="158"/>
      <c r="M279" s="164"/>
      <c r="N279" s="165"/>
      <c r="O279" s="165"/>
      <c r="P279" s="165"/>
      <c r="Q279" s="165"/>
      <c r="R279" s="165"/>
      <c r="S279" s="165"/>
      <c r="T279" s="166"/>
      <c r="AT279" s="160" t="s">
        <v>130</v>
      </c>
      <c r="AU279" s="160" t="s">
        <v>82</v>
      </c>
      <c r="AV279" s="13" t="s">
        <v>82</v>
      </c>
      <c r="AW279" s="13" t="s">
        <v>29</v>
      </c>
      <c r="AX279" s="13" t="s">
        <v>73</v>
      </c>
      <c r="AY279" s="160" t="s">
        <v>121</v>
      </c>
    </row>
    <row r="280" spans="1:65" s="14" customFormat="1" ht="11.25">
      <c r="B280" s="167"/>
      <c r="D280" s="159" t="s">
        <v>130</v>
      </c>
      <c r="E280" s="168" t="s">
        <v>1</v>
      </c>
      <c r="F280" s="169" t="s">
        <v>132</v>
      </c>
      <c r="H280" s="170">
        <v>3.4790000000000001</v>
      </c>
      <c r="I280" s="171"/>
      <c r="L280" s="167"/>
      <c r="M280" s="172"/>
      <c r="N280" s="173"/>
      <c r="O280" s="173"/>
      <c r="P280" s="173"/>
      <c r="Q280" s="173"/>
      <c r="R280" s="173"/>
      <c r="S280" s="173"/>
      <c r="T280" s="174"/>
      <c r="AT280" s="168" t="s">
        <v>130</v>
      </c>
      <c r="AU280" s="168" t="s">
        <v>82</v>
      </c>
      <c r="AV280" s="14" t="s">
        <v>128</v>
      </c>
      <c r="AW280" s="14" t="s">
        <v>29</v>
      </c>
      <c r="AX280" s="14" t="s">
        <v>30</v>
      </c>
      <c r="AY280" s="168" t="s">
        <v>121</v>
      </c>
    </row>
    <row r="281" spans="1:65" s="12" customFormat="1" ht="22.9" customHeight="1">
      <c r="B281" s="131"/>
      <c r="D281" s="132" t="s">
        <v>72</v>
      </c>
      <c r="E281" s="142" t="s">
        <v>150</v>
      </c>
      <c r="F281" s="142" t="s">
        <v>1235</v>
      </c>
      <c r="I281" s="134"/>
      <c r="J281" s="143">
        <f>BK281</f>
        <v>0</v>
      </c>
      <c r="L281" s="131"/>
      <c r="M281" s="136"/>
      <c r="N281" s="137"/>
      <c r="O281" s="137"/>
      <c r="P281" s="138">
        <f>SUM(P282:P305)</f>
        <v>0</v>
      </c>
      <c r="Q281" s="137"/>
      <c r="R281" s="138">
        <f>SUM(R282:R305)</f>
        <v>5.6236794899999998</v>
      </c>
      <c r="S281" s="137"/>
      <c r="T281" s="139">
        <f>SUM(T282:T305)</f>
        <v>0</v>
      </c>
      <c r="AR281" s="132" t="s">
        <v>30</v>
      </c>
      <c r="AT281" s="140" t="s">
        <v>72</v>
      </c>
      <c r="AU281" s="140" t="s">
        <v>30</v>
      </c>
      <c r="AY281" s="132" t="s">
        <v>121</v>
      </c>
      <c r="BK281" s="141">
        <f>SUM(BK282:BK305)</f>
        <v>0</v>
      </c>
    </row>
    <row r="282" spans="1:65" s="2" customFormat="1" ht="21.75" customHeight="1">
      <c r="A282" s="33"/>
      <c r="B282" s="144"/>
      <c r="C282" s="145" t="s">
        <v>440</v>
      </c>
      <c r="D282" s="145" t="s">
        <v>124</v>
      </c>
      <c r="E282" s="146" t="s">
        <v>1236</v>
      </c>
      <c r="F282" s="147" t="s">
        <v>1237</v>
      </c>
      <c r="G282" s="148" t="s">
        <v>266</v>
      </c>
      <c r="H282" s="149">
        <v>1.778</v>
      </c>
      <c r="I282" s="150"/>
      <c r="J282" s="151">
        <f>ROUND(I282*H282,2)</f>
        <v>0</v>
      </c>
      <c r="K282" s="147" t="s">
        <v>135</v>
      </c>
      <c r="L282" s="34"/>
      <c r="M282" s="152" t="s">
        <v>1</v>
      </c>
      <c r="N282" s="153" t="s">
        <v>38</v>
      </c>
      <c r="O282" s="59"/>
      <c r="P282" s="154">
        <f>O282*H282</f>
        <v>0</v>
      </c>
      <c r="Q282" s="154">
        <v>2.5018699999999998</v>
      </c>
      <c r="R282" s="154">
        <f>Q282*H282</f>
        <v>4.4483248599999996</v>
      </c>
      <c r="S282" s="154">
        <v>0</v>
      </c>
      <c r="T282" s="155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56" t="s">
        <v>128</v>
      </c>
      <c r="AT282" s="156" t="s">
        <v>124</v>
      </c>
      <c r="AU282" s="156" t="s">
        <v>82</v>
      </c>
      <c r="AY282" s="18" t="s">
        <v>121</v>
      </c>
      <c r="BE282" s="157">
        <f>IF(N282="základní",J282,0)</f>
        <v>0</v>
      </c>
      <c r="BF282" s="157">
        <f>IF(N282="snížená",J282,0)</f>
        <v>0</v>
      </c>
      <c r="BG282" s="157">
        <f>IF(N282="zákl. přenesená",J282,0)</f>
        <v>0</v>
      </c>
      <c r="BH282" s="157">
        <f>IF(N282="sníž. přenesená",J282,0)</f>
        <v>0</v>
      </c>
      <c r="BI282" s="157">
        <f>IF(N282="nulová",J282,0)</f>
        <v>0</v>
      </c>
      <c r="BJ282" s="18" t="s">
        <v>30</v>
      </c>
      <c r="BK282" s="157">
        <f>ROUND(I282*H282,2)</f>
        <v>0</v>
      </c>
      <c r="BL282" s="18" t="s">
        <v>128</v>
      </c>
      <c r="BM282" s="156" t="s">
        <v>1238</v>
      </c>
    </row>
    <row r="283" spans="1:65" s="15" customFormat="1" ht="11.25">
      <c r="B283" s="190"/>
      <c r="D283" s="159" t="s">
        <v>130</v>
      </c>
      <c r="E283" s="191" t="s">
        <v>1</v>
      </c>
      <c r="F283" s="192" t="s">
        <v>1239</v>
      </c>
      <c r="H283" s="191" t="s">
        <v>1</v>
      </c>
      <c r="I283" s="193"/>
      <c r="L283" s="190"/>
      <c r="M283" s="194"/>
      <c r="N283" s="195"/>
      <c r="O283" s="195"/>
      <c r="P283" s="195"/>
      <c r="Q283" s="195"/>
      <c r="R283" s="195"/>
      <c r="S283" s="195"/>
      <c r="T283" s="196"/>
      <c r="AT283" s="191" t="s">
        <v>130</v>
      </c>
      <c r="AU283" s="191" t="s">
        <v>82</v>
      </c>
      <c r="AV283" s="15" t="s">
        <v>30</v>
      </c>
      <c r="AW283" s="15" t="s">
        <v>29</v>
      </c>
      <c r="AX283" s="15" t="s">
        <v>73</v>
      </c>
      <c r="AY283" s="191" t="s">
        <v>121</v>
      </c>
    </row>
    <row r="284" spans="1:65" s="13" customFormat="1" ht="11.25">
      <c r="B284" s="158"/>
      <c r="D284" s="159" t="s">
        <v>130</v>
      </c>
      <c r="E284" s="160" t="s">
        <v>1</v>
      </c>
      <c r="F284" s="161" t="s">
        <v>1240</v>
      </c>
      <c r="H284" s="162">
        <v>1.778</v>
      </c>
      <c r="I284" s="163"/>
      <c r="L284" s="158"/>
      <c r="M284" s="164"/>
      <c r="N284" s="165"/>
      <c r="O284" s="165"/>
      <c r="P284" s="165"/>
      <c r="Q284" s="165"/>
      <c r="R284" s="165"/>
      <c r="S284" s="165"/>
      <c r="T284" s="166"/>
      <c r="AT284" s="160" t="s">
        <v>130</v>
      </c>
      <c r="AU284" s="160" t="s">
        <v>82</v>
      </c>
      <c r="AV284" s="13" t="s">
        <v>82</v>
      </c>
      <c r="AW284" s="13" t="s">
        <v>29</v>
      </c>
      <c r="AX284" s="13" t="s">
        <v>73</v>
      </c>
      <c r="AY284" s="160" t="s">
        <v>121</v>
      </c>
    </row>
    <row r="285" spans="1:65" s="14" customFormat="1" ht="11.25">
      <c r="B285" s="167"/>
      <c r="D285" s="159" t="s">
        <v>130</v>
      </c>
      <c r="E285" s="168" t="s">
        <v>1</v>
      </c>
      <c r="F285" s="169" t="s">
        <v>132</v>
      </c>
      <c r="H285" s="170">
        <v>1.778</v>
      </c>
      <c r="I285" s="171"/>
      <c r="L285" s="167"/>
      <c r="M285" s="172"/>
      <c r="N285" s="173"/>
      <c r="O285" s="173"/>
      <c r="P285" s="173"/>
      <c r="Q285" s="173"/>
      <c r="R285" s="173"/>
      <c r="S285" s="173"/>
      <c r="T285" s="174"/>
      <c r="AT285" s="168" t="s">
        <v>130</v>
      </c>
      <c r="AU285" s="168" t="s">
        <v>82</v>
      </c>
      <c r="AV285" s="14" t="s">
        <v>128</v>
      </c>
      <c r="AW285" s="14" t="s">
        <v>29</v>
      </c>
      <c r="AX285" s="14" t="s">
        <v>30</v>
      </c>
      <c r="AY285" s="168" t="s">
        <v>121</v>
      </c>
    </row>
    <row r="286" spans="1:65" s="2" customFormat="1" ht="16.5" customHeight="1">
      <c r="A286" s="33"/>
      <c r="B286" s="144"/>
      <c r="C286" s="145" t="s">
        <v>445</v>
      </c>
      <c r="D286" s="145" t="s">
        <v>124</v>
      </c>
      <c r="E286" s="146" t="s">
        <v>1241</v>
      </c>
      <c r="F286" s="147" t="s">
        <v>1242</v>
      </c>
      <c r="G286" s="148" t="s">
        <v>266</v>
      </c>
      <c r="H286" s="149">
        <v>1.778</v>
      </c>
      <c r="I286" s="150"/>
      <c r="J286" s="151">
        <f>ROUND(I286*H286,2)</f>
        <v>0</v>
      </c>
      <c r="K286" s="147" t="s">
        <v>135</v>
      </c>
      <c r="L286" s="34"/>
      <c r="M286" s="152" t="s">
        <v>1</v>
      </c>
      <c r="N286" s="153" t="s">
        <v>38</v>
      </c>
      <c r="O286" s="59"/>
      <c r="P286" s="154">
        <f>O286*H286</f>
        <v>0</v>
      </c>
      <c r="Q286" s="154">
        <v>0</v>
      </c>
      <c r="R286" s="154">
        <f>Q286*H286</f>
        <v>0</v>
      </c>
      <c r="S286" s="154">
        <v>0</v>
      </c>
      <c r="T286" s="155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6" t="s">
        <v>128</v>
      </c>
      <c r="AT286" s="156" t="s">
        <v>124</v>
      </c>
      <c r="AU286" s="156" t="s">
        <v>82</v>
      </c>
      <c r="AY286" s="18" t="s">
        <v>121</v>
      </c>
      <c r="BE286" s="157">
        <f>IF(N286="základní",J286,0)</f>
        <v>0</v>
      </c>
      <c r="BF286" s="157">
        <f>IF(N286="snížená",J286,0)</f>
        <v>0</v>
      </c>
      <c r="BG286" s="157">
        <f>IF(N286="zákl. přenesená",J286,0)</f>
        <v>0</v>
      </c>
      <c r="BH286" s="157">
        <f>IF(N286="sníž. přenesená",J286,0)</f>
        <v>0</v>
      </c>
      <c r="BI286" s="157">
        <f>IF(N286="nulová",J286,0)</f>
        <v>0</v>
      </c>
      <c r="BJ286" s="18" t="s">
        <v>30</v>
      </c>
      <c r="BK286" s="157">
        <f>ROUND(I286*H286,2)</f>
        <v>0</v>
      </c>
      <c r="BL286" s="18" t="s">
        <v>128</v>
      </c>
      <c r="BM286" s="156" t="s">
        <v>1243</v>
      </c>
    </row>
    <row r="287" spans="1:65" s="13" customFormat="1" ht="11.25">
      <c r="B287" s="158"/>
      <c r="D287" s="159" t="s">
        <v>130</v>
      </c>
      <c r="E287" s="160" t="s">
        <v>1</v>
      </c>
      <c r="F287" s="161" t="s">
        <v>1244</v>
      </c>
      <c r="H287" s="162">
        <v>1.778</v>
      </c>
      <c r="I287" s="163"/>
      <c r="L287" s="158"/>
      <c r="M287" s="164"/>
      <c r="N287" s="165"/>
      <c r="O287" s="165"/>
      <c r="P287" s="165"/>
      <c r="Q287" s="165"/>
      <c r="R287" s="165"/>
      <c r="S287" s="165"/>
      <c r="T287" s="166"/>
      <c r="AT287" s="160" t="s">
        <v>130</v>
      </c>
      <c r="AU287" s="160" t="s">
        <v>82</v>
      </c>
      <c r="AV287" s="13" t="s">
        <v>82</v>
      </c>
      <c r="AW287" s="13" t="s">
        <v>29</v>
      </c>
      <c r="AX287" s="13" t="s">
        <v>30</v>
      </c>
      <c r="AY287" s="160" t="s">
        <v>121</v>
      </c>
    </row>
    <row r="288" spans="1:65" s="2" customFormat="1" ht="21.75" customHeight="1">
      <c r="A288" s="33"/>
      <c r="B288" s="144"/>
      <c r="C288" s="145" t="s">
        <v>454</v>
      </c>
      <c r="D288" s="145" t="s">
        <v>124</v>
      </c>
      <c r="E288" s="146" t="s">
        <v>1245</v>
      </c>
      <c r="F288" s="147" t="s">
        <v>1246</v>
      </c>
      <c r="G288" s="148" t="s">
        <v>266</v>
      </c>
      <c r="H288" s="149">
        <v>1.778</v>
      </c>
      <c r="I288" s="150"/>
      <c r="J288" s="151">
        <f>ROUND(I288*H288,2)</f>
        <v>0</v>
      </c>
      <c r="K288" s="147" t="s">
        <v>135</v>
      </c>
      <c r="L288" s="34"/>
      <c r="M288" s="152" t="s">
        <v>1</v>
      </c>
      <c r="N288" s="153" t="s">
        <v>38</v>
      </c>
      <c r="O288" s="59"/>
      <c r="P288" s="154">
        <f>O288*H288</f>
        <v>0</v>
      </c>
      <c r="Q288" s="154">
        <v>0</v>
      </c>
      <c r="R288" s="154">
        <f>Q288*H288</f>
        <v>0</v>
      </c>
      <c r="S288" s="154">
        <v>0</v>
      </c>
      <c r="T288" s="15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56" t="s">
        <v>128</v>
      </c>
      <c r="AT288" s="156" t="s">
        <v>124</v>
      </c>
      <c r="AU288" s="156" t="s">
        <v>82</v>
      </c>
      <c r="AY288" s="18" t="s">
        <v>121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8" t="s">
        <v>30</v>
      </c>
      <c r="BK288" s="157">
        <f>ROUND(I288*H288,2)</f>
        <v>0</v>
      </c>
      <c r="BL288" s="18" t="s">
        <v>128</v>
      </c>
      <c r="BM288" s="156" t="s">
        <v>1247</v>
      </c>
    </row>
    <row r="289" spans="1:65" s="13" customFormat="1" ht="11.25">
      <c r="B289" s="158"/>
      <c r="D289" s="159" t="s">
        <v>130</v>
      </c>
      <c r="E289" s="160" t="s">
        <v>1</v>
      </c>
      <c r="F289" s="161" t="s">
        <v>1244</v>
      </c>
      <c r="H289" s="162">
        <v>1.778</v>
      </c>
      <c r="I289" s="163"/>
      <c r="L289" s="158"/>
      <c r="M289" s="164"/>
      <c r="N289" s="165"/>
      <c r="O289" s="165"/>
      <c r="P289" s="165"/>
      <c r="Q289" s="165"/>
      <c r="R289" s="165"/>
      <c r="S289" s="165"/>
      <c r="T289" s="166"/>
      <c r="AT289" s="160" t="s">
        <v>130</v>
      </c>
      <c r="AU289" s="160" t="s">
        <v>82</v>
      </c>
      <c r="AV289" s="13" t="s">
        <v>82</v>
      </c>
      <c r="AW289" s="13" t="s">
        <v>29</v>
      </c>
      <c r="AX289" s="13" t="s">
        <v>30</v>
      </c>
      <c r="AY289" s="160" t="s">
        <v>121</v>
      </c>
    </row>
    <row r="290" spans="1:65" s="2" customFormat="1" ht="16.5" customHeight="1">
      <c r="A290" s="33"/>
      <c r="B290" s="144"/>
      <c r="C290" s="145" t="s">
        <v>459</v>
      </c>
      <c r="D290" s="145" t="s">
        <v>124</v>
      </c>
      <c r="E290" s="146" t="s">
        <v>1248</v>
      </c>
      <c r="F290" s="147" t="s">
        <v>1249</v>
      </c>
      <c r="G290" s="148" t="s">
        <v>266</v>
      </c>
      <c r="H290" s="149">
        <v>1.778</v>
      </c>
      <c r="I290" s="150"/>
      <c r="J290" s="151">
        <f>ROUND(I290*H290,2)</f>
        <v>0</v>
      </c>
      <c r="K290" s="147" t="s">
        <v>135</v>
      </c>
      <c r="L290" s="34"/>
      <c r="M290" s="152" t="s">
        <v>1</v>
      </c>
      <c r="N290" s="153" t="s">
        <v>38</v>
      </c>
      <c r="O290" s="59"/>
      <c r="P290" s="154">
        <f>O290*H290</f>
        <v>0</v>
      </c>
      <c r="Q290" s="154">
        <v>0</v>
      </c>
      <c r="R290" s="154">
        <f>Q290*H290</f>
        <v>0</v>
      </c>
      <c r="S290" s="154">
        <v>0</v>
      </c>
      <c r="T290" s="155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56" t="s">
        <v>128</v>
      </c>
      <c r="AT290" s="156" t="s">
        <v>124</v>
      </c>
      <c r="AU290" s="156" t="s">
        <v>82</v>
      </c>
      <c r="AY290" s="18" t="s">
        <v>121</v>
      </c>
      <c r="BE290" s="157">
        <f>IF(N290="základní",J290,0)</f>
        <v>0</v>
      </c>
      <c r="BF290" s="157">
        <f>IF(N290="snížená",J290,0)</f>
        <v>0</v>
      </c>
      <c r="BG290" s="157">
        <f>IF(N290="zákl. přenesená",J290,0)</f>
        <v>0</v>
      </c>
      <c r="BH290" s="157">
        <f>IF(N290="sníž. přenesená",J290,0)</f>
        <v>0</v>
      </c>
      <c r="BI290" s="157">
        <f>IF(N290="nulová",J290,0)</f>
        <v>0</v>
      </c>
      <c r="BJ290" s="18" t="s">
        <v>30</v>
      </c>
      <c r="BK290" s="157">
        <f>ROUND(I290*H290,2)</f>
        <v>0</v>
      </c>
      <c r="BL290" s="18" t="s">
        <v>128</v>
      </c>
      <c r="BM290" s="156" t="s">
        <v>1250</v>
      </c>
    </row>
    <row r="291" spans="1:65" s="13" customFormat="1" ht="11.25">
      <c r="B291" s="158"/>
      <c r="D291" s="159" t="s">
        <v>130</v>
      </c>
      <c r="E291" s="160" t="s">
        <v>1</v>
      </c>
      <c r="F291" s="161" t="s">
        <v>1244</v>
      </c>
      <c r="H291" s="162">
        <v>1.778</v>
      </c>
      <c r="I291" s="163"/>
      <c r="L291" s="158"/>
      <c r="M291" s="164"/>
      <c r="N291" s="165"/>
      <c r="O291" s="165"/>
      <c r="P291" s="165"/>
      <c r="Q291" s="165"/>
      <c r="R291" s="165"/>
      <c r="S291" s="165"/>
      <c r="T291" s="166"/>
      <c r="AT291" s="160" t="s">
        <v>130</v>
      </c>
      <c r="AU291" s="160" t="s">
        <v>82</v>
      </c>
      <c r="AV291" s="13" t="s">
        <v>82</v>
      </c>
      <c r="AW291" s="13" t="s">
        <v>29</v>
      </c>
      <c r="AX291" s="13" t="s">
        <v>30</v>
      </c>
      <c r="AY291" s="160" t="s">
        <v>121</v>
      </c>
    </row>
    <row r="292" spans="1:65" s="2" customFormat="1" ht="16.5" customHeight="1">
      <c r="A292" s="33"/>
      <c r="B292" s="144"/>
      <c r="C292" s="145" t="s">
        <v>464</v>
      </c>
      <c r="D292" s="145" t="s">
        <v>124</v>
      </c>
      <c r="E292" s="146" t="s">
        <v>1251</v>
      </c>
      <c r="F292" s="147" t="s">
        <v>1252</v>
      </c>
      <c r="G292" s="148" t="s">
        <v>209</v>
      </c>
      <c r="H292" s="149">
        <v>1.9E-2</v>
      </c>
      <c r="I292" s="150"/>
      <c r="J292" s="151">
        <f>ROUND(I292*H292,2)</f>
        <v>0</v>
      </c>
      <c r="K292" s="147" t="s">
        <v>135</v>
      </c>
      <c r="L292" s="34"/>
      <c r="M292" s="152" t="s">
        <v>1</v>
      </c>
      <c r="N292" s="153" t="s">
        <v>38</v>
      </c>
      <c r="O292" s="59"/>
      <c r="P292" s="154">
        <f>O292*H292</f>
        <v>0</v>
      </c>
      <c r="Q292" s="154">
        <v>1.06277</v>
      </c>
      <c r="R292" s="154">
        <f>Q292*H292</f>
        <v>2.019263E-2</v>
      </c>
      <c r="S292" s="154">
        <v>0</v>
      </c>
      <c r="T292" s="155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56" t="s">
        <v>128</v>
      </c>
      <c r="AT292" s="156" t="s">
        <v>124</v>
      </c>
      <c r="AU292" s="156" t="s">
        <v>82</v>
      </c>
      <c r="AY292" s="18" t="s">
        <v>121</v>
      </c>
      <c r="BE292" s="157">
        <f>IF(N292="základní",J292,0)</f>
        <v>0</v>
      </c>
      <c r="BF292" s="157">
        <f>IF(N292="snížená",J292,0)</f>
        <v>0</v>
      </c>
      <c r="BG292" s="157">
        <f>IF(N292="zákl. přenesená",J292,0)</f>
        <v>0</v>
      </c>
      <c r="BH292" s="157">
        <f>IF(N292="sníž. přenesená",J292,0)</f>
        <v>0</v>
      </c>
      <c r="BI292" s="157">
        <f>IF(N292="nulová",J292,0)</f>
        <v>0</v>
      </c>
      <c r="BJ292" s="18" t="s">
        <v>30</v>
      </c>
      <c r="BK292" s="157">
        <f>ROUND(I292*H292,2)</f>
        <v>0</v>
      </c>
      <c r="BL292" s="18" t="s">
        <v>128</v>
      </c>
      <c r="BM292" s="156" t="s">
        <v>1253</v>
      </c>
    </row>
    <row r="293" spans="1:65" s="13" customFormat="1" ht="11.25">
      <c r="B293" s="158"/>
      <c r="D293" s="159" t="s">
        <v>130</v>
      </c>
      <c r="E293" s="160" t="s">
        <v>1</v>
      </c>
      <c r="F293" s="161" t="s">
        <v>1254</v>
      </c>
      <c r="H293" s="162">
        <v>1.9E-2</v>
      </c>
      <c r="I293" s="163"/>
      <c r="L293" s="158"/>
      <c r="M293" s="164"/>
      <c r="N293" s="165"/>
      <c r="O293" s="165"/>
      <c r="P293" s="165"/>
      <c r="Q293" s="165"/>
      <c r="R293" s="165"/>
      <c r="S293" s="165"/>
      <c r="T293" s="166"/>
      <c r="AT293" s="160" t="s">
        <v>130</v>
      </c>
      <c r="AU293" s="160" t="s">
        <v>82</v>
      </c>
      <c r="AV293" s="13" t="s">
        <v>82</v>
      </c>
      <c r="AW293" s="13" t="s">
        <v>29</v>
      </c>
      <c r="AX293" s="13" t="s">
        <v>73</v>
      </c>
      <c r="AY293" s="160" t="s">
        <v>121</v>
      </c>
    </row>
    <row r="294" spans="1:65" s="14" customFormat="1" ht="11.25">
      <c r="B294" s="167"/>
      <c r="D294" s="159" t="s">
        <v>130</v>
      </c>
      <c r="E294" s="168" t="s">
        <v>1</v>
      </c>
      <c r="F294" s="169" t="s">
        <v>132</v>
      </c>
      <c r="H294" s="170">
        <v>1.9E-2</v>
      </c>
      <c r="I294" s="171"/>
      <c r="L294" s="167"/>
      <c r="M294" s="172"/>
      <c r="N294" s="173"/>
      <c r="O294" s="173"/>
      <c r="P294" s="173"/>
      <c r="Q294" s="173"/>
      <c r="R294" s="173"/>
      <c r="S294" s="173"/>
      <c r="T294" s="174"/>
      <c r="AT294" s="168" t="s">
        <v>130</v>
      </c>
      <c r="AU294" s="168" t="s">
        <v>82</v>
      </c>
      <c r="AV294" s="14" t="s">
        <v>128</v>
      </c>
      <c r="AW294" s="14" t="s">
        <v>29</v>
      </c>
      <c r="AX294" s="14" t="s">
        <v>30</v>
      </c>
      <c r="AY294" s="168" t="s">
        <v>121</v>
      </c>
    </row>
    <row r="295" spans="1:65" s="2" customFormat="1" ht="16.5" customHeight="1">
      <c r="A295" s="33"/>
      <c r="B295" s="144"/>
      <c r="C295" s="145" t="s">
        <v>476</v>
      </c>
      <c r="D295" s="145" t="s">
        <v>124</v>
      </c>
      <c r="E295" s="146" t="s">
        <v>1255</v>
      </c>
      <c r="F295" s="147" t="s">
        <v>1256</v>
      </c>
      <c r="G295" s="148" t="s">
        <v>219</v>
      </c>
      <c r="H295" s="149">
        <v>0.4</v>
      </c>
      <c r="I295" s="150"/>
      <c r="J295" s="151">
        <f>ROUND(I295*H295,2)</f>
        <v>0</v>
      </c>
      <c r="K295" s="147" t="s">
        <v>135</v>
      </c>
      <c r="L295" s="34"/>
      <c r="M295" s="152" t="s">
        <v>1</v>
      </c>
      <c r="N295" s="153" t="s">
        <v>38</v>
      </c>
      <c r="O295" s="59"/>
      <c r="P295" s="154">
        <f>O295*H295</f>
        <v>0</v>
      </c>
      <c r="Q295" s="154">
        <v>1.7729999999999999E-2</v>
      </c>
      <c r="R295" s="154">
        <f>Q295*H295</f>
        <v>7.0920000000000002E-3</v>
      </c>
      <c r="S295" s="154">
        <v>0</v>
      </c>
      <c r="T295" s="155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6" t="s">
        <v>128</v>
      </c>
      <c r="AT295" s="156" t="s">
        <v>124</v>
      </c>
      <c r="AU295" s="156" t="s">
        <v>82</v>
      </c>
      <c r="AY295" s="18" t="s">
        <v>121</v>
      </c>
      <c r="BE295" s="157">
        <f>IF(N295="základní",J295,0)</f>
        <v>0</v>
      </c>
      <c r="BF295" s="157">
        <f>IF(N295="snížená",J295,0)</f>
        <v>0</v>
      </c>
      <c r="BG295" s="157">
        <f>IF(N295="zákl. přenesená",J295,0)</f>
        <v>0</v>
      </c>
      <c r="BH295" s="157">
        <f>IF(N295="sníž. přenesená",J295,0)</f>
        <v>0</v>
      </c>
      <c r="BI295" s="157">
        <f>IF(N295="nulová",J295,0)</f>
        <v>0</v>
      </c>
      <c r="BJ295" s="18" t="s">
        <v>30</v>
      </c>
      <c r="BK295" s="157">
        <f>ROUND(I295*H295,2)</f>
        <v>0</v>
      </c>
      <c r="BL295" s="18" t="s">
        <v>128</v>
      </c>
      <c r="BM295" s="156" t="s">
        <v>1257</v>
      </c>
    </row>
    <row r="296" spans="1:65" s="15" customFormat="1" ht="11.25">
      <c r="B296" s="190"/>
      <c r="D296" s="159" t="s">
        <v>130</v>
      </c>
      <c r="E296" s="191" t="s">
        <v>1</v>
      </c>
      <c r="F296" s="192" t="s">
        <v>1258</v>
      </c>
      <c r="H296" s="191" t="s">
        <v>1</v>
      </c>
      <c r="I296" s="193"/>
      <c r="L296" s="190"/>
      <c r="M296" s="194"/>
      <c r="N296" s="195"/>
      <c r="O296" s="195"/>
      <c r="P296" s="195"/>
      <c r="Q296" s="195"/>
      <c r="R296" s="195"/>
      <c r="S296" s="195"/>
      <c r="T296" s="196"/>
      <c r="AT296" s="191" t="s">
        <v>130</v>
      </c>
      <c r="AU296" s="191" t="s">
        <v>82</v>
      </c>
      <c r="AV296" s="15" t="s">
        <v>30</v>
      </c>
      <c r="AW296" s="15" t="s">
        <v>29</v>
      </c>
      <c r="AX296" s="15" t="s">
        <v>73</v>
      </c>
      <c r="AY296" s="191" t="s">
        <v>121</v>
      </c>
    </row>
    <row r="297" spans="1:65" s="13" customFormat="1" ht="11.25">
      <c r="B297" s="158"/>
      <c r="D297" s="159" t="s">
        <v>130</v>
      </c>
      <c r="E297" s="160" t="s">
        <v>1</v>
      </c>
      <c r="F297" s="161" t="s">
        <v>1259</v>
      </c>
      <c r="H297" s="162">
        <v>0.4</v>
      </c>
      <c r="I297" s="163"/>
      <c r="L297" s="158"/>
      <c r="M297" s="164"/>
      <c r="N297" s="165"/>
      <c r="O297" s="165"/>
      <c r="P297" s="165"/>
      <c r="Q297" s="165"/>
      <c r="R297" s="165"/>
      <c r="S297" s="165"/>
      <c r="T297" s="166"/>
      <c r="AT297" s="160" t="s">
        <v>130</v>
      </c>
      <c r="AU297" s="160" t="s">
        <v>82</v>
      </c>
      <c r="AV297" s="13" t="s">
        <v>82</v>
      </c>
      <c r="AW297" s="13" t="s">
        <v>29</v>
      </c>
      <c r="AX297" s="13" t="s">
        <v>73</v>
      </c>
      <c r="AY297" s="160" t="s">
        <v>121</v>
      </c>
    </row>
    <row r="298" spans="1:65" s="14" customFormat="1" ht="11.25">
      <c r="B298" s="167"/>
      <c r="D298" s="159" t="s">
        <v>130</v>
      </c>
      <c r="E298" s="168" t="s">
        <v>1</v>
      </c>
      <c r="F298" s="169" t="s">
        <v>132</v>
      </c>
      <c r="H298" s="170">
        <v>0.4</v>
      </c>
      <c r="I298" s="171"/>
      <c r="L298" s="167"/>
      <c r="M298" s="172"/>
      <c r="N298" s="173"/>
      <c r="O298" s="173"/>
      <c r="P298" s="173"/>
      <c r="Q298" s="173"/>
      <c r="R298" s="173"/>
      <c r="S298" s="173"/>
      <c r="T298" s="174"/>
      <c r="AT298" s="168" t="s">
        <v>130</v>
      </c>
      <c r="AU298" s="168" t="s">
        <v>82</v>
      </c>
      <c r="AV298" s="14" t="s">
        <v>128</v>
      </c>
      <c r="AW298" s="14" t="s">
        <v>29</v>
      </c>
      <c r="AX298" s="14" t="s">
        <v>30</v>
      </c>
      <c r="AY298" s="168" t="s">
        <v>121</v>
      </c>
    </row>
    <row r="299" spans="1:65" s="2" customFormat="1" ht="16.5" customHeight="1">
      <c r="A299" s="33"/>
      <c r="B299" s="144"/>
      <c r="C299" s="145" t="s">
        <v>481</v>
      </c>
      <c r="D299" s="145" t="s">
        <v>124</v>
      </c>
      <c r="E299" s="146" t="s">
        <v>1260</v>
      </c>
      <c r="F299" s="147" t="s">
        <v>1261</v>
      </c>
      <c r="G299" s="148" t="s">
        <v>219</v>
      </c>
      <c r="H299" s="149">
        <v>0.4</v>
      </c>
      <c r="I299" s="150"/>
      <c r="J299" s="151">
        <f>ROUND(I299*H299,2)</f>
        <v>0</v>
      </c>
      <c r="K299" s="147" t="s">
        <v>135</v>
      </c>
      <c r="L299" s="34"/>
      <c r="M299" s="152" t="s">
        <v>1</v>
      </c>
      <c r="N299" s="153" t="s">
        <v>38</v>
      </c>
      <c r="O299" s="59"/>
      <c r="P299" s="154">
        <f>O299*H299</f>
        <v>0</v>
      </c>
      <c r="Q299" s="154">
        <v>0</v>
      </c>
      <c r="R299" s="154">
        <f>Q299*H299</f>
        <v>0</v>
      </c>
      <c r="S299" s="154">
        <v>0</v>
      </c>
      <c r="T299" s="155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56" t="s">
        <v>128</v>
      </c>
      <c r="AT299" s="156" t="s">
        <v>124</v>
      </c>
      <c r="AU299" s="156" t="s">
        <v>82</v>
      </c>
      <c r="AY299" s="18" t="s">
        <v>121</v>
      </c>
      <c r="BE299" s="157">
        <f>IF(N299="základní",J299,0)</f>
        <v>0</v>
      </c>
      <c r="BF299" s="157">
        <f>IF(N299="snížená",J299,0)</f>
        <v>0</v>
      </c>
      <c r="BG299" s="157">
        <f>IF(N299="zákl. přenesená",J299,0)</f>
        <v>0</v>
      </c>
      <c r="BH299" s="157">
        <f>IF(N299="sníž. přenesená",J299,0)</f>
        <v>0</v>
      </c>
      <c r="BI299" s="157">
        <f>IF(N299="nulová",J299,0)</f>
        <v>0</v>
      </c>
      <c r="BJ299" s="18" t="s">
        <v>30</v>
      </c>
      <c r="BK299" s="157">
        <f>ROUND(I299*H299,2)</f>
        <v>0</v>
      </c>
      <c r="BL299" s="18" t="s">
        <v>128</v>
      </c>
      <c r="BM299" s="156" t="s">
        <v>1262</v>
      </c>
    </row>
    <row r="300" spans="1:65" s="13" customFormat="1" ht="11.25">
      <c r="B300" s="158"/>
      <c r="D300" s="159" t="s">
        <v>130</v>
      </c>
      <c r="E300" s="160" t="s">
        <v>1</v>
      </c>
      <c r="F300" s="161" t="s">
        <v>1263</v>
      </c>
      <c r="H300" s="162">
        <v>0.4</v>
      </c>
      <c r="I300" s="163"/>
      <c r="L300" s="158"/>
      <c r="M300" s="164"/>
      <c r="N300" s="165"/>
      <c r="O300" s="165"/>
      <c r="P300" s="165"/>
      <c r="Q300" s="165"/>
      <c r="R300" s="165"/>
      <c r="S300" s="165"/>
      <c r="T300" s="166"/>
      <c r="AT300" s="160" t="s">
        <v>130</v>
      </c>
      <c r="AU300" s="160" t="s">
        <v>82</v>
      </c>
      <c r="AV300" s="13" t="s">
        <v>82</v>
      </c>
      <c r="AW300" s="13" t="s">
        <v>29</v>
      </c>
      <c r="AX300" s="13" t="s">
        <v>30</v>
      </c>
      <c r="AY300" s="160" t="s">
        <v>121</v>
      </c>
    </row>
    <row r="301" spans="1:65" s="2" customFormat="1" ht="16.5" customHeight="1">
      <c r="A301" s="33"/>
      <c r="B301" s="144"/>
      <c r="C301" s="145" t="s">
        <v>487</v>
      </c>
      <c r="D301" s="145" t="s">
        <v>124</v>
      </c>
      <c r="E301" s="146" t="s">
        <v>1264</v>
      </c>
      <c r="F301" s="147" t="s">
        <v>1265</v>
      </c>
      <c r="G301" s="148" t="s">
        <v>219</v>
      </c>
      <c r="H301" s="149">
        <v>10.933999999999999</v>
      </c>
      <c r="I301" s="150"/>
      <c r="J301" s="151">
        <f>ROUND(I301*H301,2)</f>
        <v>0</v>
      </c>
      <c r="K301" s="147" t="s">
        <v>135</v>
      </c>
      <c r="L301" s="34"/>
      <c r="M301" s="152" t="s">
        <v>1</v>
      </c>
      <c r="N301" s="153" t="s">
        <v>38</v>
      </c>
      <c r="O301" s="59"/>
      <c r="P301" s="154">
        <f>O301*H301</f>
        <v>0</v>
      </c>
      <c r="Q301" s="154">
        <v>0.105</v>
      </c>
      <c r="R301" s="154">
        <f>Q301*H301</f>
        <v>1.1480699999999999</v>
      </c>
      <c r="S301" s="154">
        <v>0</v>
      </c>
      <c r="T301" s="155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6" t="s">
        <v>128</v>
      </c>
      <c r="AT301" s="156" t="s">
        <v>124</v>
      </c>
      <c r="AU301" s="156" t="s">
        <v>82</v>
      </c>
      <c r="AY301" s="18" t="s">
        <v>121</v>
      </c>
      <c r="BE301" s="157">
        <f>IF(N301="základní",J301,0)</f>
        <v>0</v>
      </c>
      <c r="BF301" s="157">
        <f>IF(N301="snížená",J301,0)</f>
        <v>0</v>
      </c>
      <c r="BG301" s="157">
        <f>IF(N301="zákl. přenesená",J301,0)</f>
        <v>0</v>
      </c>
      <c r="BH301" s="157">
        <f>IF(N301="sníž. přenesená",J301,0)</f>
        <v>0</v>
      </c>
      <c r="BI301" s="157">
        <f>IF(N301="nulová",J301,0)</f>
        <v>0</v>
      </c>
      <c r="BJ301" s="18" t="s">
        <v>30</v>
      </c>
      <c r="BK301" s="157">
        <f>ROUND(I301*H301,2)</f>
        <v>0</v>
      </c>
      <c r="BL301" s="18" t="s">
        <v>128</v>
      </c>
      <c r="BM301" s="156" t="s">
        <v>1266</v>
      </c>
    </row>
    <row r="302" spans="1:65" s="15" customFormat="1" ht="11.25">
      <c r="B302" s="190"/>
      <c r="D302" s="159" t="s">
        <v>130</v>
      </c>
      <c r="E302" s="191" t="s">
        <v>1</v>
      </c>
      <c r="F302" s="192" t="s">
        <v>1267</v>
      </c>
      <c r="H302" s="191" t="s">
        <v>1</v>
      </c>
      <c r="I302" s="193"/>
      <c r="L302" s="190"/>
      <c r="M302" s="194"/>
      <c r="N302" s="195"/>
      <c r="O302" s="195"/>
      <c r="P302" s="195"/>
      <c r="Q302" s="195"/>
      <c r="R302" s="195"/>
      <c r="S302" s="195"/>
      <c r="T302" s="196"/>
      <c r="AT302" s="191" t="s">
        <v>130</v>
      </c>
      <c r="AU302" s="191" t="s">
        <v>82</v>
      </c>
      <c r="AV302" s="15" t="s">
        <v>30</v>
      </c>
      <c r="AW302" s="15" t="s">
        <v>29</v>
      </c>
      <c r="AX302" s="15" t="s">
        <v>73</v>
      </c>
      <c r="AY302" s="191" t="s">
        <v>121</v>
      </c>
    </row>
    <row r="303" spans="1:65" s="15" customFormat="1" ht="11.25">
      <c r="B303" s="190"/>
      <c r="D303" s="159" t="s">
        <v>130</v>
      </c>
      <c r="E303" s="191" t="s">
        <v>1</v>
      </c>
      <c r="F303" s="192" t="s">
        <v>1268</v>
      </c>
      <c r="H303" s="191" t="s">
        <v>1</v>
      </c>
      <c r="I303" s="193"/>
      <c r="L303" s="190"/>
      <c r="M303" s="194"/>
      <c r="N303" s="195"/>
      <c r="O303" s="195"/>
      <c r="P303" s="195"/>
      <c r="Q303" s="195"/>
      <c r="R303" s="195"/>
      <c r="S303" s="195"/>
      <c r="T303" s="196"/>
      <c r="AT303" s="191" t="s">
        <v>130</v>
      </c>
      <c r="AU303" s="191" t="s">
        <v>82</v>
      </c>
      <c r="AV303" s="15" t="s">
        <v>30</v>
      </c>
      <c r="AW303" s="15" t="s">
        <v>29</v>
      </c>
      <c r="AX303" s="15" t="s">
        <v>73</v>
      </c>
      <c r="AY303" s="191" t="s">
        <v>121</v>
      </c>
    </row>
    <row r="304" spans="1:65" s="13" customFormat="1" ht="11.25">
      <c r="B304" s="158"/>
      <c r="D304" s="159" t="s">
        <v>130</v>
      </c>
      <c r="E304" s="160" t="s">
        <v>1</v>
      </c>
      <c r="F304" s="161" t="s">
        <v>1269</v>
      </c>
      <c r="H304" s="162">
        <v>10.933999999999999</v>
      </c>
      <c r="I304" s="163"/>
      <c r="L304" s="158"/>
      <c r="M304" s="164"/>
      <c r="N304" s="165"/>
      <c r="O304" s="165"/>
      <c r="P304" s="165"/>
      <c r="Q304" s="165"/>
      <c r="R304" s="165"/>
      <c r="S304" s="165"/>
      <c r="T304" s="166"/>
      <c r="AT304" s="160" t="s">
        <v>130</v>
      </c>
      <c r="AU304" s="160" t="s">
        <v>82</v>
      </c>
      <c r="AV304" s="13" t="s">
        <v>82</v>
      </c>
      <c r="AW304" s="13" t="s">
        <v>29</v>
      </c>
      <c r="AX304" s="13" t="s">
        <v>73</v>
      </c>
      <c r="AY304" s="160" t="s">
        <v>121</v>
      </c>
    </row>
    <row r="305" spans="1:65" s="14" customFormat="1" ht="11.25">
      <c r="B305" s="167"/>
      <c r="D305" s="159" t="s">
        <v>130</v>
      </c>
      <c r="E305" s="168" t="s">
        <v>1</v>
      </c>
      <c r="F305" s="169" t="s">
        <v>132</v>
      </c>
      <c r="H305" s="170">
        <v>10.933999999999999</v>
      </c>
      <c r="I305" s="171"/>
      <c r="L305" s="167"/>
      <c r="M305" s="172"/>
      <c r="N305" s="173"/>
      <c r="O305" s="173"/>
      <c r="P305" s="173"/>
      <c r="Q305" s="173"/>
      <c r="R305" s="173"/>
      <c r="S305" s="173"/>
      <c r="T305" s="174"/>
      <c r="AT305" s="168" t="s">
        <v>130</v>
      </c>
      <c r="AU305" s="168" t="s">
        <v>82</v>
      </c>
      <c r="AV305" s="14" t="s">
        <v>128</v>
      </c>
      <c r="AW305" s="14" t="s">
        <v>29</v>
      </c>
      <c r="AX305" s="14" t="s">
        <v>30</v>
      </c>
      <c r="AY305" s="168" t="s">
        <v>121</v>
      </c>
    </row>
    <row r="306" spans="1:65" s="12" customFormat="1" ht="22.9" customHeight="1">
      <c r="B306" s="131"/>
      <c r="D306" s="132" t="s">
        <v>72</v>
      </c>
      <c r="E306" s="142" t="s">
        <v>122</v>
      </c>
      <c r="F306" s="142" t="s">
        <v>123</v>
      </c>
      <c r="I306" s="134"/>
      <c r="J306" s="143">
        <f>BK306</f>
        <v>0</v>
      </c>
      <c r="L306" s="131"/>
      <c r="M306" s="136"/>
      <c r="N306" s="137"/>
      <c r="O306" s="137"/>
      <c r="P306" s="138">
        <f>SUM(P307:P309)</f>
        <v>0</v>
      </c>
      <c r="Q306" s="137"/>
      <c r="R306" s="138">
        <f>SUM(R307:R309)</f>
        <v>0</v>
      </c>
      <c r="S306" s="137"/>
      <c r="T306" s="139">
        <f>SUM(T307:T309)</f>
        <v>0</v>
      </c>
      <c r="AR306" s="132" t="s">
        <v>30</v>
      </c>
      <c r="AT306" s="140" t="s">
        <v>72</v>
      </c>
      <c r="AU306" s="140" t="s">
        <v>30</v>
      </c>
      <c r="AY306" s="132" t="s">
        <v>121</v>
      </c>
      <c r="BK306" s="141">
        <f>SUM(BK307:BK309)</f>
        <v>0</v>
      </c>
    </row>
    <row r="307" spans="1:65" s="2" customFormat="1" ht="24.2" customHeight="1">
      <c r="A307" s="33"/>
      <c r="B307" s="144"/>
      <c r="C307" s="145" t="s">
        <v>492</v>
      </c>
      <c r="D307" s="145" t="s">
        <v>124</v>
      </c>
      <c r="E307" s="146" t="s">
        <v>1270</v>
      </c>
      <c r="F307" s="147" t="s">
        <v>1271</v>
      </c>
      <c r="G307" s="148" t="s">
        <v>195</v>
      </c>
      <c r="H307" s="149">
        <v>2</v>
      </c>
      <c r="I307" s="150"/>
      <c r="J307" s="151">
        <f>ROUND(I307*H307,2)</f>
        <v>0</v>
      </c>
      <c r="K307" s="147" t="s">
        <v>1</v>
      </c>
      <c r="L307" s="34"/>
      <c r="M307" s="152" t="s">
        <v>1</v>
      </c>
      <c r="N307" s="153" t="s">
        <v>38</v>
      </c>
      <c r="O307" s="59"/>
      <c r="P307" s="154">
        <f>O307*H307</f>
        <v>0</v>
      </c>
      <c r="Q307" s="154">
        <v>0</v>
      </c>
      <c r="R307" s="154">
        <f>Q307*H307</f>
        <v>0</v>
      </c>
      <c r="S307" s="154">
        <v>0</v>
      </c>
      <c r="T307" s="155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56" t="s">
        <v>128</v>
      </c>
      <c r="AT307" s="156" t="s">
        <v>124</v>
      </c>
      <c r="AU307" s="156" t="s">
        <v>82</v>
      </c>
      <c r="AY307" s="18" t="s">
        <v>121</v>
      </c>
      <c r="BE307" s="157">
        <f>IF(N307="základní",J307,0)</f>
        <v>0</v>
      </c>
      <c r="BF307" s="157">
        <f>IF(N307="snížená",J307,0)</f>
        <v>0</v>
      </c>
      <c r="BG307" s="157">
        <f>IF(N307="zákl. přenesená",J307,0)</f>
        <v>0</v>
      </c>
      <c r="BH307" s="157">
        <f>IF(N307="sníž. přenesená",J307,0)</f>
        <v>0</v>
      </c>
      <c r="BI307" s="157">
        <f>IF(N307="nulová",J307,0)</f>
        <v>0</v>
      </c>
      <c r="BJ307" s="18" t="s">
        <v>30</v>
      </c>
      <c r="BK307" s="157">
        <f>ROUND(I307*H307,2)</f>
        <v>0</v>
      </c>
      <c r="BL307" s="18" t="s">
        <v>128</v>
      </c>
      <c r="BM307" s="156" t="s">
        <v>1272</v>
      </c>
    </row>
    <row r="308" spans="1:65" s="13" customFormat="1" ht="11.25">
      <c r="B308" s="158"/>
      <c r="D308" s="159" t="s">
        <v>130</v>
      </c>
      <c r="E308" s="160" t="s">
        <v>1</v>
      </c>
      <c r="F308" s="161" t="s">
        <v>131</v>
      </c>
      <c r="H308" s="162">
        <v>2</v>
      </c>
      <c r="I308" s="163"/>
      <c r="L308" s="158"/>
      <c r="M308" s="164"/>
      <c r="N308" s="165"/>
      <c r="O308" s="165"/>
      <c r="P308" s="165"/>
      <c r="Q308" s="165"/>
      <c r="R308" s="165"/>
      <c r="S308" s="165"/>
      <c r="T308" s="166"/>
      <c r="AT308" s="160" t="s">
        <v>130</v>
      </c>
      <c r="AU308" s="160" t="s">
        <v>82</v>
      </c>
      <c r="AV308" s="13" t="s">
        <v>82</v>
      </c>
      <c r="AW308" s="13" t="s">
        <v>29</v>
      </c>
      <c r="AX308" s="13" t="s">
        <v>73</v>
      </c>
      <c r="AY308" s="160" t="s">
        <v>121</v>
      </c>
    </row>
    <row r="309" spans="1:65" s="14" customFormat="1" ht="11.25">
      <c r="B309" s="167"/>
      <c r="D309" s="159" t="s">
        <v>130</v>
      </c>
      <c r="E309" s="168" t="s">
        <v>1</v>
      </c>
      <c r="F309" s="169" t="s">
        <v>132</v>
      </c>
      <c r="H309" s="170">
        <v>2</v>
      </c>
      <c r="I309" s="171"/>
      <c r="L309" s="167"/>
      <c r="M309" s="172"/>
      <c r="N309" s="173"/>
      <c r="O309" s="173"/>
      <c r="P309" s="173"/>
      <c r="Q309" s="173"/>
      <c r="R309" s="173"/>
      <c r="S309" s="173"/>
      <c r="T309" s="174"/>
      <c r="AT309" s="168" t="s">
        <v>130</v>
      </c>
      <c r="AU309" s="168" t="s">
        <v>82</v>
      </c>
      <c r="AV309" s="14" t="s">
        <v>128</v>
      </c>
      <c r="AW309" s="14" t="s">
        <v>29</v>
      </c>
      <c r="AX309" s="14" t="s">
        <v>30</v>
      </c>
      <c r="AY309" s="168" t="s">
        <v>121</v>
      </c>
    </row>
    <row r="310" spans="1:65" s="12" customFormat="1" ht="22.9" customHeight="1">
      <c r="B310" s="131"/>
      <c r="D310" s="132" t="s">
        <v>72</v>
      </c>
      <c r="E310" s="142" t="s">
        <v>161</v>
      </c>
      <c r="F310" s="142" t="s">
        <v>201</v>
      </c>
      <c r="I310" s="134"/>
      <c r="J310" s="143">
        <f>BK310</f>
        <v>0</v>
      </c>
      <c r="L310" s="131"/>
      <c r="M310" s="136"/>
      <c r="N310" s="137"/>
      <c r="O310" s="137"/>
      <c r="P310" s="138">
        <f>P311</f>
        <v>0</v>
      </c>
      <c r="Q310" s="137"/>
      <c r="R310" s="138">
        <f>R311</f>
        <v>0</v>
      </c>
      <c r="S310" s="137"/>
      <c r="T310" s="139">
        <f>T311</f>
        <v>0</v>
      </c>
      <c r="AR310" s="132" t="s">
        <v>30</v>
      </c>
      <c r="AT310" s="140" t="s">
        <v>72</v>
      </c>
      <c r="AU310" s="140" t="s">
        <v>30</v>
      </c>
      <c r="AY310" s="132" t="s">
        <v>121</v>
      </c>
      <c r="BK310" s="141">
        <f>BK311</f>
        <v>0</v>
      </c>
    </row>
    <row r="311" spans="1:65" s="2" customFormat="1" ht="16.5" customHeight="1">
      <c r="A311" s="33"/>
      <c r="B311" s="144"/>
      <c r="C311" s="145" t="s">
        <v>496</v>
      </c>
      <c r="D311" s="145" t="s">
        <v>124</v>
      </c>
      <c r="E311" s="146" t="s">
        <v>1273</v>
      </c>
      <c r="F311" s="147" t="s">
        <v>1274</v>
      </c>
      <c r="G311" s="148" t="s">
        <v>209</v>
      </c>
      <c r="H311" s="149">
        <v>12.526</v>
      </c>
      <c r="I311" s="150"/>
      <c r="J311" s="151">
        <f>ROUND(I311*H311,2)</f>
        <v>0</v>
      </c>
      <c r="K311" s="147" t="s">
        <v>135</v>
      </c>
      <c r="L311" s="34"/>
      <c r="M311" s="152" t="s">
        <v>1</v>
      </c>
      <c r="N311" s="153" t="s">
        <v>38</v>
      </c>
      <c r="O311" s="59"/>
      <c r="P311" s="154">
        <f>O311*H311</f>
        <v>0</v>
      </c>
      <c r="Q311" s="154">
        <v>0</v>
      </c>
      <c r="R311" s="154">
        <f>Q311*H311</f>
        <v>0</v>
      </c>
      <c r="S311" s="154">
        <v>0</v>
      </c>
      <c r="T311" s="155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56" t="s">
        <v>128</v>
      </c>
      <c r="AT311" s="156" t="s">
        <v>124</v>
      </c>
      <c r="AU311" s="156" t="s">
        <v>82</v>
      </c>
      <c r="AY311" s="18" t="s">
        <v>121</v>
      </c>
      <c r="BE311" s="157">
        <f>IF(N311="základní",J311,0)</f>
        <v>0</v>
      </c>
      <c r="BF311" s="157">
        <f>IF(N311="snížená",J311,0)</f>
        <v>0</v>
      </c>
      <c r="BG311" s="157">
        <f>IF(N311="zákl. přenesená",J311,0)</f>
        <v>0</v>
      </c>
      <c r="BH311" s="157">
        <f>IF(N311="sníž. přenesená",J311,0)</f>
        <v>0</v>
      </c>
      <c r="BI311" s="157">
        <f>IF(N311="nulová",J311,0)</f>
        <v>0</v>
      </c>
      <c r="BJ311" s="18" t="s">
        <v>30</v>
      </c>
      <c r="BK311" s="157">
        <f>ROUND(I311*H311,2)</f>
        <v>0</v>
      </c>
      <c r="BL311" s="18" t="s">
        <v>128</v>
      </c>
      <c r="BM311" s="156" t="s">
        <v>1275</v>
      </c>
    </row>
    <row r="312" spans="1:65" s="12" customFormat="1" ht="25.9" customHeight="1">
      <c r="B312" s="131"/>
      <c r="D312" s="132" t="s">
        <v>72</v>
      </c>
      <c r="E312" s="133" t="s">
        <v>1276</v>
      </c>
      <c r="F312" s="133" t="s">
        <v>1277</v>
      </c>
      <c r="I312" s="134"/>
      <c r="J312" s="135">
        <f>BK312</f>
        <v>0</v>
      </c>
      <c r="L312" s="131"/>
      <c r="M312" s="136"/>
      <c r="N312" s="137"/>
      <c r="O312" s="137"/>
      <c r="P312" s="138">
        <f>P313+P384+P398+P449</f>
        <v>0</v>
      </c>
      <c r="Q312" s="137"/>
      <c r="R312" s="138">
        <f>R313+R384+R398+R449</f>
        <v>0.49767547999999995</v>
      </c>
      <c r="S312" s="137"/>
      <c r="T312" s="139">
        <f>T313+T384+T398+T449</f>
        <v>3.3000000000000002E-2</v>
      </c>
      <c r="AR312" s="132" t="s">
        <v>82</v>
      </c>
      <c r="AT312" s="140" t="s">
        <v>72</v>
      </c>
      <c r="AU312" s="140" t="s">
        <v>73</v>
      </c>
      <c r="AY312" s="132" t="s">
        <v>121</v>
      </c>
      <c r="BK312" s="141">
        <f>BK313+BK384+BK398+BK449</f>
        <v>0</v>
      </c>
    </row>
    <row r="313" spans="1:65" s="12" customFormat="1" ht="22.9" customHeight="1">
      <c r="B313" s="131"/>
      <c r="D313" s="132" t="s">
        <v>72</v>
      </c>
      <c r="E313" s="142" t="s">
        <v>1278</v>
      </c>
      <c r="F313" s="142" t="s">
        <v>1279</v>
      </c>
      <c r="I313" s="134"/>
      <c r="J313" s="143">
        <f>BK313</f>
        <v>0</v>
      </c>
      <c r="L313" s="131"/>
      <c r="M313" s="136"/>
      <c r="N313" s="137"/>
      <c r="O313" s="137"/>
      <c r="P313" s="138">
        <f>SUM(P314:P383)</f>
        <v>0</v>
      </c>
      <c r="Q313" s="137"/>
      <c r="R313" s="138">
        <f>SUM(R314:R383)</f>
        <v>9.9537879999999981E-2</v>
      </c>
      <c r="S313" s="137"/>
      <c r="T313" s="139">
        <f>SUM(T314:T383)</f>
        <v>0</v>
      </c>
      <c r="AR313" s="132" t="s">
        <v>82</v>
      </c>
      <c r="AT313" s="140" t="s">
        <v>72</v>
      </c>
      <c r="AU313" s="140" t="s">
        <v>30</v>
      </c>
      <c r="AY313" s="132" t="s">
        <v>121</v>
      </c>
      <c r="BK313" s="141">
        <f>SUM(BK314:BK383)</f>
        <v>0</v>
      </c>
    </row>
    <row r="314" spans="1:65" s="2" customFormat="1" ht="16.5" customHeight="1">
      <c r="A314" s="33"/>
      <c r="B314" s="144"/>
      <c r="C314" s="145" t="s">
        <v>500</v>
      </c>
      <c r="D314" s="145" t="s">
        <v>124</v>
      </c>
      <c r="E314" s="146" t="s">
        <v>1280</v>
      </c>
      <c r="F314" s="147" t="s">
        <v>1281</v>
      </c>
      <c r="G314" s="148" t="s">
        <v>219</v>
      </c>
      <c r="H314" s="149">
        <v>10.933999999999999</v>
      </c>
      <c r="I314" s="150"/>
      <c r="J314" s="151">
        <f>ROUND(I314*H314,2)</f>
        <v>0</v>
      </c>
      <c r="K314" s="147" t="s">
        <v>135</v>
      </c>
      <c r="L314" s="34"/>
      <c r="M314" s="152" t="s">
        <v>1</v>
      </c>
      <c r="N314" s="153" t="s">
        <v>38</v>
      </c>
      <c r="O314" s="59"/>
      <c r="P314" s="154">
        <f>O314*H314</f>
        <v>0</v>
      </c>
      <c r="Q314" s="154">
        <v>7.6999999999999996E-4</v>
      </c>
      <c r="R314" s="154">
        <f>Q314*H314</f>
        <v>8.4191799999999983E-3</v>
      </c>
      <c r="S314" s="154">
        <v>0</v>
      </c>
      <c r="T314" s="155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56" t="s">
        <v>173</v>
      </c>
      <c r="AT314" s="156" t="s">
        <v>124</v>
      </c>
      <c r="AU314" s="156" t="s">
        <v>82</v>
      </c>
      <c r="AY314" s="18" t="s">
        <v>121</v>
      </c>
      <c r="BE314" s="157">
        <f>IF(N314="základní",J314,0)</f>
        <v>0</v>
      </c>
      <c r="BF314" s="157">
        <f>IF(N314="snížená",J314,0)</f>
        <v>0</v>
      </c>
      <c r="BG314" s="157">
        <f>IF(N314="zákl. přenesená",J314,0)</f>
        <v>0</v>
      </c>
      <c r="BH314" s="157">
        <f>IF(N314="sníž. přenesená",J314,0)</f>
        <v>0</v>
      </c>
      <c r="BI314" s="157">
        <f>IF(N314="nulová",J314,0)</f>
        <v>0</v>
      </c>
      <c r="BJ314" s="18" t="s">
        <v>30</v>
      </c>
      <c r="BK314" s="157">
        <f>ROUND(I314*H314,2)</f>
        <v>0</v>
      </c>
      <c r="BL314" s="18" t="s">
        <v>173</v>
      </c>
      <c r="BM314" s="156" t="s">
        <v>1282</v>
      </c>
    </row>
    <row r="315" spans="1:65" s="15" customFormat="1" ht="11.25">
      <c r="B315" s="190"/>
      <c r="D315" s="159" t="s">
        <v>130</v>
      </c>
      <c r="E315" s="191" t="s">
        <v>1</v>
      </c>
      <c r="F315" s="192" t="s">
        <v>1267</v>
      </c>
      <c r="H315" s="191" t="s">
        <v>1</v>
      </c>
      <c r="I315" s="193"/>
      <c r="L315" s="190"/>
      <c r="M315" s="194"/>
      <c r="N315" s="195"/>
      <c r="O315" s="195"/>
      <c r="P315" s="195"/>
      <c r="Q315" s="195"/>
      <c r="R315" s="195"/>
      <c r="S315" s="195"/>
      <c r="T315" s="196"/>
      <c r="AT315" s="191" t="s">
        <v>130</v>
      </c>
      <c r="AU315" s="191" t="s">
        <v>82</v>
      </c>
      <c r="AV315" s="15" t="s">
        <v>30</v>
      </c>
      <c r="AW315" s="15" t="s">
        <v>29</v>
      </c>
      <c r="AX315" s="15" t="s">
        <v>73</v>
      </c>
      <c r="AY315" s="191" t="s">
        <v>121</v>
      </c>
    </row>
    <row r="316" spans="1:65" s="15" customFormat="1" ht="11.25">
      <c r="B316" s="190"/>
      <c r="D316" s="159" t="s">
        <v>130</v>
      </c>
      <c r="E316" s="191" t="s">
        <v>1</v>
      </c>
      <c r="F316" s="192" t="s">
        <v>1283</v>
      </c>
      <c r="H316" s="191" t="s">
        <v>1</v>
      </c>
      <c r="I316" s="193"/>
      <c r="L316" s="190"/>
      <c r="M316" s="194"/>
      <c r="N316" s="195"/>
      <c r="O316" s="195"/>
      <c r="P316" s="195"/>
      <c r="Q316" s="195"/>
      <c r="R316" s="195"/>
      <c r="S316" s="195"/>
      <c r="T316" s="196"/>
      <c r="AT316" s="191" t="s">
        <v>130</v>
      </c>
      <c r="AU316" s="191" t="s">
        <v>82</v>
      </c>
      <c r="AV316" s="15" t="s">
        <v>30</v>
      </c>
      <c r="AW316" s="15" t="s">
        <v>29</v>
      </c>
      <c r="AX316" s="15" t="s">
        <v>73</v>
      </c>
      <c r="AY316" s="191" t="s">
        <v>121</v>
      </c>
    </row>
    <row r="317" spans="1:65" s="13" customFormat="1" ht="11.25">
      <c r="B317" s="158"/>
      <c r="D317" s="159" t="s">
        <v>130</v>
      </c>
      <c r="E317" s="160" t="s">
        <v>1</v>
      </c>
      <c r="F317" s="161" t="s">
        <v>1269</v>
      </c>
      <c r="H317" s="162">
        <v>10.933999999999999</v>
      </c>
      <c r="I317" s="163"/>
      <c r="L317" s="158"/>
      <c r="M317" s="164"/>
      <c r="N317" s="165"/>
      <c r="O317" s="165"/>
      <c r="P317" s="165"/>
      <c r="Q317" s="165"/>
      <c r="R317" s="165"/>
      <c r="S317" s="165"/>
      <c r="T317" s="166"/>
      <c r="AT317" s="160" t="s">
        <v>130</v>
      </c>
      <c r="AU317" s="160" t="s">
        <v>82</v>
      </c>
      <c r="AV317" s="13" t="s">
        <v>82</v>
      </c>
      <c r="AW317" s="13" t="s">
        <v>29</v>
      </c>
      <c r="AX317" s="13" t="s">
        <v>73</v>
      </c>
      <c r="AY317" s="160" t="s">
        <v>121</v>
      </c>
    </row>
    <row r="318" spans="1:65" s="14" customFormat="1" ht="11.25">
      <c r="B318" s="167"/>
      <c r="D318" s="159" t="s">
        <v>130</v>
      </c>
      <c r="E318" s="168" t="s">
        <v>1</v>
      </c>
      <c r="F318" s="169" t="s">
        <v>132</v>
      </c>
      <c r="H318" s="170">
        <v>10.933999999999999</v>
      </c>
      <c r="I318" s="171"/>
      <c r="L318" s="167"/>
      <c r="M318" s="172"/>
      <c r="N318" s="173"/>
      <c r="O318" s="173"/>
      <c r="P318" s="173"/>
      <c r="Q318" s="173"/>
      <c r="R318" s="173"/>
      <c r="S318" s="173"/>
      <c r="T318" s="174"/>
      <c r="AT318" s="168" t="s">
        <v>130</v>
      </c>
      <c r="AU318" s="168" t="s">
        <v>82</v>
      </c>
      <c r="AV318" s="14" t="s">
        <v>128</v>
      </c>
      <c r="AW318" s="14" t="s">
        <v>29</v>
      </c>
      <c r="AX318" s="14" t="s">
        <v>30</v>
      </c>
      <c r="AY318" s="168" t="s">
        <v>121</v>
      </c>
    </row>
    <row r="319" spans="1:65" s="2" customFormat="1" ht="16.5" customHeight="1">
      <c r="A319" s="33"/>
      <c r="B319" s="144"/>
      <c r="C319" s="145" t="s">
        <v>504</v>
      </c>
      <c r="D319" s="145" t="s">
        <v>124</v>
      </c>
      <c r="E319" s="146" t="s">
        <v>1284</v>
      </c>
      <c r="F319" s="147" t="s">
        <v>1285</v>
      </c>
      <c r="G319" s="148" t="s">
        <v>219</v>
      </c>
      <c r="H319" s="149">
        <v>13.752000000000001</v>
      </c>
      <c r="I319" s="150"/>
      <c r="J319" s="151">
        <f>ROUND(I319*H319,2)</f>
        <v>0</v>
      </c>
      <c r="K319" s="147" t="s">
        <v>135</v>
      </c>
      <c r="L319" s="34"/>
      <c r="M319" s="152" t="s">
        <v>1</v>
      </c>
      <c r="N319" s="153" t="s">
        <v>38</v>
      </c>
      <c r="O319" s="59"/>
      <c r="P319" s="154">
        <f>O319*H319</f>
        <v>0</v>
      </c>
      <c r="Q319" s="154">
        <v>7.6999999999999996E-4</v>
      </c>
      <c r="R319" s="154">
        <f>Q319*H319</f>
        <v>1.0589039999999999E-2</v>
      </c>
      <c r="S319" s="154">
        <v>0</v>
      </c>
      <c r="T319" s="155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56" t="s">
        <v>173</v>
      </c>
      <c r="AT319" s="156" t="s">
        <v>124</v>
      </c>
      <c r="AU319" s="156" t="s">
        <v>82</v>
      </c>
      <c r="AY319" s="18" t="s">
        <v>121</v>
      </c>
      <c r="BE319" s="157">
        <f>IF(N319="základní",J319,0)</f>
        <v>0</v>
      </c>
      <c r="BF319" s="157">
        <f>IF(N319="snížená",J319,0)</f>
        <v>0</v>
      </c>
      <c r="BG319" s="157">
        <f>IF(N319="zákl. přenesená",J319,0)</f>
        <v>0</v>
      </c>
      <c r="BH319" s="157">
        <f>IF(N319="sníž. přenesená",J319,0)</f>
        <v>0</v>
      </c>
      <c r="BI319" s="157">
        <f>IF(N319="nulová",J319,0)</f>
        <v>0</v>
      </c>
      <c r="BJ319" s="18" t="s">
        <v>30</v>
      </c>
      <c r="BK319" s="157">
        <f>ROUND(I319*H319,2)</f>
        <v>0</v>
      </c>
      <c r="BL319" s="18" t="s">
        <v>173</v>
      </c>
      <c r="BM319" s="156" t="s">
        <v>1286</v>
      </c>
    </row>
    <row r="320" spans="1:65" s="15" customFormat="1" ht="11.25">
      <c r="B320" s="190"/>
      <c r="D320" s="159" t="s">
        <v>130</v>
      </c>
      <c r="E320" s="191" t="s">
        <v>1</v>
      </c>
      <c r="F320" s="192" t="s">
        <v>1267</v>
      </c>
      <c r="H320" s="191" t="s">
        <v>1</v>
      </c>
      <c r="I320" s="193"/>
      <c r="L320" s="190"/>
      <c r="M320" s="194"/>
      <c r="N320" s="195"/>
      <c r="O320" s="195"/>
      <c r="P320" s="195"/>
      <c r="Q320" s="195"/>
      <c r="R320" s="195"/>
      <c r="S320" s="195"/>
      <c r="T320" s="196"/>
      <c r="AT320" s="191" t="s">
        <v>130</v>
      </c>
      <c r="AU320" s="191" t="s">
        <v>82</v>
      </c>
      <c r="AV320" s="15" t="s">
        <v>30</v>
      </c>
      <c r="AW320" s="15" t="s">
        <v>29</v>
      </c>
      <c r="AX320" s="15" t="s">
        <v>73</v>
      </c>
      <c r="AY320" s="191" t="s">
        <v>121</v>
      </c>
    </row>
    <row r="321" spans="1:65" s="15" customFormat="1" ht="11.25">
      <c r="B321" s="190"/>
      <c r="D321" s="159" t="s">
        <v>130</v>
      </c>
      <c r="E321" s="191" t="s">
        <v>1</v>
      </c>
      <c r="F321" s="192" t="s">
        <v>1287</v>
      </c>
      <c r="H321" s="191" t="s">
        <v>1</v>
      </c>
      <c r="I321" s="193"/>
      <c r="L321" s="190"/>
      <c r="M321" s="194"/>
      <c r="N321" s="195"/>
      <c r="O321" s="195"/>
      <c r="P321" s="195"/>
      <c r="Q321" s="195"/>
      <c r="R321" s="195"/>
      <c r="S321" s="195"/>
      <c r="T321" s="196"/>
      <c r="AT321" s="191" t="s">
        <v>130</v>
      </c>
      <c r="AU321" s="191" t="s">
        <v>82</v>
      </c>
      <c r="AV321" s="15" t="s">
        <v>30</v>
      </c>
      <c r="AW321" s="15" t="s">
        <v>29</v>
      </c>
      <c r="AX321" s="15" t="s">
        <v>73</v>
      </c>
      <c r="AY321" s="191" t="s">
        <v>121</v>
      </c>
    </row>
    <row r="322" spans="1:65" s="13" customFormat="1" ht="11.25">
      <c r="B322" s="158"/>
      <c r="D322" s="159" t="s">
        <v>130</v>
      </c>
      <c r="E322" s="160" t="s">
        <v>1</v>
      </c>
      <c r="F322" s="161" t="s">
        <v>1288</v>
      </c>
      <c r="H322" s="162">
        <v>5.64</v>
      </c>
      <c r="I322" s="163"/>
      <c r="L322" s="158"/>
      <c r="M322" s="164"/>
      <c r="N322" s="165"/>
      <c r="O322" s="165"/>
      <c r="P322" s="165"/>
      <c r="Q322" s="165"/>
      <c r="R322" s="165"/>
      <c r="S322" s="165"/>
      <c r="T322" s="166"/>
      <c r="AT322" s="160" t="s">
        <v>130</v>
      </c>
      <c r="AU322" s="160" t="s">
        <v>82</v>
      </c>
      <c r="AV322" s="13" t="s">
        <v>82</v>
      </c>
      <c r="AW322" s="13" t="s">
        <v>29</v>
      </c>
      <c r="AX322" s="13" t="s">
        <v>73</v>
      </c>
      <c r="AY322" s="160" t="s">
        <v>121</v>
      </c>
    </row>
    <row r="323" spans="1:65" s="15" customFormat="1" ht="11.25">
      <c r="B323" s="190"/>
      <c r="D323" s="159" t="s">
        <v>130</v>
      </c>
      <c r="E323" s="191" t="s">
        <v>1</v>
      </c>
      <c r="F323" s="192" t="s">
        <v>1289</v>
      </c>
      <c r="H323" s="191" t="s">
        <v>1</v>
      </c>
      <c r="I323" s="193"/>
      <c r="L323" s="190"/>
      <c r="M323" s="194"/>
      <c r="N323" s="195"/>
      <c r="O323" s="195"/>
      <c r="P323" s="195"/>
      <c r="Q323" s="195"/>
      <c r="R323" s="195"/>
      <c r="S323" s="195"/>
      <c r="T323" s="196"/>
      <c r="AT323" s="191" t="s">
        <v>130</v>
      </c>
      <c r="AU323" s="191" t="s">
        <v>82</v>
      </c>
      <c r="AV323" s="15" t="s">
        <v>30</v>
      </c>
      <c r="AW323" s="15" t="s">
        <v>29</v>
      </c>
      <c r="AX323" s="15" t="s">
        <v>73</v>
      </c>
      <c r="AY323" s="191" t="s">
        <v>121</v>
      </c>
    </row>
    <row r="324" spans="1:65" s="13" customFormat="1" ht="11.25">
      <c r="B324" s="158"/>
      <c r="D324" s="159" t="s">
        <v>130</v>
      </c>
      <c r="E324" s="160" t="s">
        <v>1</v>
      </c>
      <c r="F324" s="161" t="s">
        <v>1290</v>
      </c>
      <c r="H324" s="162">
        <v>8.1120000000000001</v>
      </c>
      <c r="I324" s="163"/>
      <c r="L324" s="158"/>
      <c r="M324" s="164"/>
      <c r="N324" s="165"/>
      <c r="O324" s="165"/>
      <c r="P324" s="165"/>
      <c r="Q324" s="165"/>
      <c r="R324" s="165"/>
      <c r="S324" s="165"/>
      <c r="T324" s="166"/>
      <c r="AT324" s="160" t="s">
        <v>130</v>
      </c>
      <c r="AU324" s="160" t="s">
        <v>82</v>
      </c>
      <c r="AV324" s="13" t="s">
        <v>82</v>
      </c>
      <c r="AW324" s="13" t="s">
        <v>29</v>
      </c>
      <c r="AX324" s="13" t="s">
        <v>73</v>
      </c>
      <c r="AY324" s="160" t="s">
        <v>121</v>
      </c>
    </row>
    <row r="325" spans="1:65" s="14" customFormat="1" ht="11.25">
      <c r="B325" s="167"/>
      <c r="D325" s="159" t="s">
        <v>130</v>
      </c>
      <c r="E325" s="168" t="s">
        <v>1</v>
      </c>
      <c r="F325" s="169" t="s">
        <v>132</v>
      </c>
      <c r="H325" s="170">
        <v>13.752000000000001</v>
      </c>
      <c r="I325" s="171"/>
      <c r="L325" s="167"/>
      <c r="M325" s="172"/>
      <c r="N325" s="173"/>
      <c r="O325" s="173"/>
      <c r="P325" s="173"/>
      <c r="Q325" s="173"/>
      <c r="R325" s="173"/>
      <c r="S325" s="173"/>
      <c r="T325" s="174"/>
      <c r="AT325" s="168" t="s">
        <v>130</v>
      </c>
      <c r="AU325" s="168" t="s">
        <v>82</v>
      </c>
      <c r="AV325" s="14" t="s">
        <v>128</v>
      </c>
      <c r="AW325" s="14" t="s">
        <v>29</v>
      </c>
      <c r="AX325" s="14" t="s">
        <v>30</v>
      </c>
      <c r="AY325" s="168" t="s">
        <v>121</v>
      </c>
    </row>
    <row r="326" spans="1:65" s="2" customFormat="1" ht="16.5" customHeight="1">
      <c r="A326" s="33"/>
      <c r="B326" s="144"/>
      <c r="C326" s="175" t="s">
        <v>509</v>
      </c>
      <c r="D326" s="175" t="s">
        <v>141</v>
      </c>
      <c r="E326" s="176" t="s">
        <v>1291</v>
      </c>
      <c r="F326" s="177" t="s">
        <v>1292</v>
      </c>
      <c r="G326" s="178" t="s">
        <v>219</v>
      </c>
      <c r="H326" s="179">
        <v>33.887999999999998</v>
      </c>
      <c r="I326" s="180"/>
      <c r="J326" s="181">
        <f>ROUND(I326*H326,2)</f>
        <v>0</v>
      </c>
      <c r="K326" s="177" t="s">
        <v>135</v>
      </c>
      <c r="L326" s="182"/>
      <c r="M326" s="183" t="s">
        <v>1</v>
      </c>
      <c r="N326" s="184" t="s">
        <v>38</v>
      </c>
      <c r="O326" s="59"/>
      <c r="P326" s="154">
        <f>O326*H326</f>
        <v>0</v>
      </c>
      <c r="Q326" s="154">
        <v>1.2099999999999999E-3</v>
      </c>
      <c r="R326" s="154">
        <f>Q326*H326</f>
        <v>4.1004479999999996E-2</v>
      </c>
      <c r="S326" s="154">
        <v>0</v>
      </c>
      <c r="T326" s="155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56" t="s">
        <v>172</v>
      </c>
      <c r="AT326" s="156" t="s">
        <v>141</v>
      </c>
      <c r="AU326" s="156" t="s">
        <v>82</v>
      </c>
      <c r="AY326" s="18" t="s">
        <v>121</v>
      </c>
      <c r="BE326" s="157">
        <f>IF(N326="základní",J326,0)</f>
        <v>0</v>
      </c>
      <c r="BF326" s="157">
        <f>IF(N326="snížená",J326,0)</f>
        <v>0</v>
      </c>
      <c r="BG326" s="157">
        <f>IF(N326="zákl. přenesená",J326,0)</f>
        <v>0</v>
      </c>
      <c r="BH326" s="157">
        <f>IF(N326="sníž. přenesená",J326,0)</f>
        <v>0</v>
      </c>
      <c r="BI326" s="157">
        <f>IF(N326="nulová",J326,0)</f>
        <v>0</v>
      </c>
      <c r="BJ326" s="18" t="s">
        <v>30</v>
      </c>
      <c r="BK326" s="157">
        <f>ROUND(I326*H326,2)</f>
        <v>0</v>
      </c>
      <c r="BL326" s="18" t="s">
        <v>173</v>
      </c>
      <c r="BM326" s="156" t="s">
        <v>1293</v>
      </c>
    </row>
    <row r="327" spans="1:65" s="13" customFormat="1" ht="11.25">
      <c r="B327" s="158"/>
      <c r="D327" s="159" t="s">
        <v>130</v>
      </c>
      <c r="E327" s="160" t="s">
        <v>1</v>
      </c>
      <c r="F327" s="161" t="s">
        <v>1294</v>
      </c>
      <c r="H327" s="162">
        <v>12.574</v>
      </c>
      <c r="I327" s="163"/>
      <c r="L327" s="158"/>
      <c r="M327" s="164"/>
      <c r="N327" s="165"/>
      <c r="O327" s="165"/>
      <c r="P327" s="165"/>
      <c r="Q327" s="165"/>
      <c r="R327" s="165"/>
      <c r="S327" s="165"/>
      <c r="T327" s="166"/>
      <c r="AT327" s="160" t="s">
        <v>130</v>
      </c>
      <c r="AU327" s="160" t="s">
        <v>82</v>
      </c>
      <c r="AV327" s="13" t="s">
        <v>82</v>
      </c>
      <c r="AW327" s="13" t="s">
        <v>29</v>
      </c>
      <c r="AX327" s="13" t="s">
        <v>73</v>
      </c>
      <c r="AY327" s="160" t="s">
        <v>121</v>
      </c>
    </row>
    <row r="328" spans="1:65" s="13" customFormat="1" ht="11.25">
      <c r="B328" s="158"/>
      <c r="D328" s="159" t="s">
        <v>130</v>
      </c>
      <c r="E328" s="160" t="s">
        <v>1</v>
      </c>
      <c r="F328" s="161" t="s">
        <v>1295</v>
      </c>
      <c r="H328" s="162">
        <v>16.501999999999999</v>
      </c>
      <c r="I328" s="163"/>
      <c r="L328" s="158"/>
      <c r="M328" s="164"/>
      <c r="N328" s="165"/>
      <c r="O328" s="165"/>
      <c r="P328" s="165"/>
      <c r="Q328" s="165"/>
      <c r="R328" s="165"/>
      <c r="S328" s="165"/>
      <c r="T328" s="166"/>
      <c r="AT328" s="160" t="s">
        <v>130</v>
      </c>
      <c r="AU328" s="160" t="s">
        <v>82</v>
      </c>
      <c r="AV328" s="13" t="s">
        <v>82</v>
      </c>
      <c r="AW328" s="13" t="s">
        <v>29</v>
      </c>
      <c r="AX328" s="13" t="s">
        <v>73</v>
      </c>
      <c r="AY328" s="160" t="s">
        <v>121</v>
      </c>
    </row>
    <row r="329" spans="1:65" s="14" customFormat="1" ht="11.25">
      <c r="B329" s="167"/>
      <c r="D329" s="159" t="s">
        <v>130</v>
      </c>
      <c r="E329" s="168" t="s">
        <v>1</v>
      </c>
      <c r="F329" s="169" t="s">
        <v>132</v>
      </c>
      <c r="H329" s="170">
        <v>29.076000000000001</v>
      </c>
      <c r="I329" s="171"/>
      <c r="L329" s="167"/>
      <c r="M329" s="172"/>
      <c r="N329" s="173"/>
      <c r="O329" s="173"/>
      <c r="P329" s="173"/>
      <c r="Q329" s="173"/>
      <c r="R329" s="173"/>
      <c r="S329" s="173"/>
      <c r="T329" s="174"/>
      <c r="AT329" s="168" t="s">
        <v>130</v>
      </c>
      <c r="AU329" s="168" t="s">
        <v>82</v>
      </c>
      <c r="AV329" s="14" t="s">
        <v>128</v>
      </c>
      <c r="AW329" s="14" t="s">
        <v>29</v>
      </c>
      <c r="AX329" s="14" t="s">
        <v>30</v>
      </c>
      <c r="AY329" s="168" t="s">
        <v>121</v>
      </c>
    </row>
    <row r="330" spans="1:65" s="13" customFormat="1" ht="11.25">
      <c r="B330" s="158"/>
      <c r="D330" s="159" t="s">
        <v>130</v>
      </c>
      <c r="F330" s="161" t="s">
        <v>1296</v>
      </c>
      <c r="H330" s="162">
        <v>33.887999999999998</v>
      </c>
      <c r="I330" s="163"/>
      <c r="L330" s="158"/>
      <c r="M330" s="164"/>
      <c r="N330" s="165"/>
      <c r="O330" s="165"/>
      <c r="P330" s="165"/>
      <c r="Q330" s="165"/>
      <c r="R330" s="165"/>
      <c r="S330" s="165"/>
      <c r="T330" s="166"/>
      <c r="AT330" s="160" t="s">
        <v>130</v>
      </c>
      <c r="AU330" s="160" t="s">
        <v>82</v>
      </c>
      <c r="AV330" s="13" t="s">
        <v>82</v>
      </c>
      <c r="AW330" s="13" t="s">
        <v>3</v>
      </c>
      <c r="AX330" s="13" t="s">
        <v>30</v>
      </c>
      <c r="AY330" s="160" t="s">
        <v>121</v>
      </c>
    </row>
    <row r="331" spans="1:65" s="2" customFormat="1" ht="16.5" customHeight="1">
      <c r="A331" s="33"/>
      <c r="B331" s="144"/>
      <c r="C331" s="145" t="s">
        <v>513</v>
      </c>
      <c r="D331" s="145" t="s">
        <v>124</v>
      </c>
      <c r="E331" s="146" t="s">
        <v>1297</v>
      </c>
      <c r="F331" s="147" t="s">
        <v>1298</v>
      </c>
      <c r="G331" s="148" t="s">
        <v>219</v>
      </c>
      <c r="H331" s="149">
        <v>10.933999999999999</v>
      </c>
      <c r="I331" s="150"/>
      <c r="J331" s="151">
        <f>ROUND(I331*H331,2)</f>
        <v>0</v>
      </c>
      <c r="K331" s="147" t="s">
        <v>135</v>
      </c>
      <c r="L331" s="34"/>
      <c r="M331" s="152" t="s">
        <v>1</v>
      </c>
      <c r="N331" s="153" t="s">
        <v>38</v>
      </c>
      <c r="O331" s="59"/>
      <c r="P331" s="154">
        <f>O331*H331</f>
        <v>0</v>
      </c>
      <c r="Q331" s="154">
        <v>0</v>
      </c>
      <c r="R331" s="154">
        <f>Q331*H331</f>
        <v>0</v>
      </c>
      <c r="S331" s="154">
        <v>0</v>
      </c>
      <c r="T331" s="155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56" t="s">
        <v>173</v>
      </c>
      <c r="AT331" s="156" t="s">
        <v>124</v>
      </c>
      <c r="AU331" s="156" t="s">
        <v>82</v>
      </c>
      <c r="AY331" s="18" t="s">
        <v>121</v>
      </c>
      <c r="BE331" s="157">
        <f>IF(N331="základní",J331,0)</f>
        <v>0</v>
      </c>
      <c r="BF331" s="157">
        <f>IF(N331="snížená",J331,0)</f>
        <v>0</v>
      </c>
      <c r="BG331" s="157">
        <f>IF(N331="zákl. přenesená",J331,0)</f>
        <v>0</v>
      </c>
      <c r="BH331" s="157">
        <f>IF(N331="sníž. přenesená",J331,0)</f>
        <v>0</v>
      </c>
      <c r="BI331" s="157">
        <f>IF(N331="nulová",J331,0)</f>
        <v>0</v>
      </c>
      <c r="BJ331" s="18" t="s">
        <v>30</v>
      </c>
      <c r="BK331" s="157">
        <f>ROUND(I331*H331,2)</f>
        <v>0</v>
      </c>
      <c r="BL331" s="18" t="s">
        <v>173</v>
      </c>
      <c r="BM331" s="156" t="s">
        <v>1299</v>
      </c>
    </row>
    <row r="332" spans="1:65" s="15" customFormat="1" ht="11.25">
      <c r="B332" s="190"/>
      <c r="D332" s="159" t="s">
        <v>130</v>
      </c>
      <c r="E332" s="191" t="s">
        <v>1</v>
      </c>
      <c r="F332" s="192" t="s">
        <v>1267</v>
      </c>
      <c r="H332" s="191" t="s">
        <v>1</v>
      </c>
      <c r="I332" s="193"/>
      <c r="L332" s="190"/>
      <c r="M332" s="194"/>
      <c r="N332" s="195"/>
      <c r="O332" s="195"/>
      <c r="P332" s="195"/>
      <c r="Q332" s="195"/>
      <c r="R332" s="195"/>
      <c r="S332" s="195"/>
      <c r="T332" s="196"/>
      <c r="AT332" s="191" t="s">
        <v>130</v>
      </c>
      <c r="AU332" s="191" t="s">
        <v>82</v>
      </c>
      <c r="AV332" s="15" t="s">
        <v>30</v>
      </c>
      <c r="AW332" s="15" t="s">
        <v>29</v>
      </c>
      <c r="AX332" s="15" t="s">
        <v>73</v>
      </c>
      <c r="AY332" s="191" t="s">
        <v>121</v>
      </c>
    </row>
    <row r="333" spans="1:65" s="13" customFormat="1" ht="11.25">
      <c r="B333" s="158"/>
      <c r="D333" s="159" t="s">
        <v>130</v>
      </c>
      <c r="E333" s="160" t="s">
        <v>1</v>
      </c>
      <c r="F333" s="161" t="s">
        <v>1269</v>
      </c>
      <c r="H333" s="162">
        <v>10.933999999999999</v>
      </c>
      <c r="I333" s="163"/>
      <c r="L333" s="158"/>
      <c r="M333" s="164"/>
      <c r="N333" s="165"/>
      <c r="O333" s="165"/>
      <c r="P333" s="165"/>
      <c r="Q333" s="165"/>
      <c r="R333" s="165"/>
      <c r="S333" s="165"/>
      <c r="T333" s="166"/>
      <c r="AT333" s="160" t="s">
        <v>130</v>
      </c>
      <c r="AU333" s="160" t="s">
        <v>82</v>
      </c>
      <c r="AV333" s="13" t="s">
        <v>82</v>
      </c>
      <c r="AW333" s="13" t="s">
        <v>29</v>
      </c>
      <c r="AX333" s="13" t="s">
        <v>73</v>
      </c>
      <c r="AY333" s="160" t="s">
        <v>121</v>
      </c>
    </row>
    <row r="334" spans="1:65" s="14" customFormat="1" ht="11.25">
      <c r="B334" s="167"/>
      <c r="D334" s="159" t="s">
        <v>130</v>
      </c>
      <c r="E334" s="168" t="s">
        <v>1</v>
      </c>
      <c r="F334" s="169" t="s">
        <v>132</v>
      </c>
      <c r="H334" s="170">
        <v>10.933999999999999</v>
      </c>
      <c r="I334" s="171"/>
      <c r="L334" s="167"/>
      <c r="M334" s="172"/>
      <c r="N334" s="173"/>
      <c r="O334" s="173"/>
      <c r="P334" s="173"/>
      <c r="Q334" s="173"/>
      <c r="R334" s="173"/>
      <c r="S334" s="173"/>
      <c r="T334" s="174"/>
      <c r="AT334" s="168" t="s">
        <v>130</v>
      </c>
      <c r="AU334" s="168" t="s">
        <v>82</v>
      </c>
      <c r="AV334" s="14" t="s">
        <v>128</v>
      </c>
      <c r="AW334" s="14" t="s">
        <v>29</v>
      </c>
      <c r="AX334" s="14" t="s">
        <v>30</v>
      </c>
      <c r="AY334" s="168" t="s">
        <v>121</v>
      </c>
    </row>
    <row r="335" spans="1:65" s="2" customFormat="1" ht="16.5" customHeight="1">
      <c r="A335" s="33"/>
      <c r="B335" s="144"/>
      <c r="C335" s="145" t="s">
        <v>517</v>
      </c>
      <c r="D335" s="145" t="s">
        <v>124</v>
      </c>
      <c r="E335" s="146" t="s">
        <v>1300</v>
      </c>
      <c r="F335" s="147" t="s">
        <v>1301</v>
      </c>
      <c r="G335" s="148" t="s">
        <v>219</v>
      </c>
      <c r="H335" s="149">
        <v>21.867999999999999</v>
      </c>
      <c r="I335" s="150"/>
      <c r="J335" s="151">
        <f>ROUND(I335*H335,2)</f>
        <v>0</v>
      </c>
      <c r="K335" s="147" t="s">
        <v>135</v>
      </c>
      <c r="L335" s="34"/>
      <c r="M335" s="152" t="s">
        <v>1</v>
      </c>
      <c r="N335" s="153" t="s">
        <v>38</v>
      </c>
      <c r="O335" s="59"/>
      <c r="P335" s="154">
        <f>O335*H335</f>
        <v>0</v>
      </c>
      <c r="Q335" s="154">
        <v>0</v>
      </c>
      <c r="R335" s="154">
        <f>Q335*H335</f>
        <v>0</v>
      </c>
      <c r="S335" s="154">
        <v>0</v>
      </c>
      <c r="T335" s="155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56" t="s">
        <v>173</v>
      </c>
      <c r="AT335" s="156" t="s">
        <v>124</v>
      </c>
      <c r="AU335" s="156" t="s">
        <v>82</v>
      </c>
      <c r="AY335" s="18" t="s">
        <v>121</v>
      </c>
      <c r="BE335" s="157">
        <f>IF(N335="základní",J335,0)</f>
        <v>0</v>
      </c>
      <c r="BF335" s="157">
        <f>IF(N335="snížená",J335,0)</f>
        <v>0</v>
      </c>
      <c r="BG335" s="157">
        <f>IF(N335="zákl. přenesená",J335,0)</f>
        <v>0</v>
      </c>
      <c r="BH335" s="157">
        <f>IF(N335="sníž. přenesená",J335,0)</f>
        <v>0</v>
      </c>
      <c r="BI335" s="157">
        <f>IF(N335="nulová",J335,0)</f>
        <v>0</v>
      </c>
      <c r="BJ335" s="18" t="s">
        <v>30</v>
      </c>
      <c r="BK335" s="157">
        <f>ROUND(I335*H335,2)</f>
        <v>0</v>
      </c>
      <c r="BL335" s="18" t="s">
        <v>173</v>
      </c>
      <c r="BM335" s="156" t="s">
        <v>1302</v>
      </c>
    </row>
    <row r="336" spans="1:65" s="15" customFormat="1" ht="11.25">
      <c r="B336" s="190"/>
      <c r="D336" s="159" t="s">
        <v>130</v>
      </c>
      <c r="E336" s="191" t="s">
        <v>1</v>
      </c>
      <c r="F336" s="192" t="s">
        <v>1267</v>
      </c>
      <c r="H336" s="191" t="s">
        <v>1</v>
      </c>
      <c r="I336" s="193"/>
      <c r="L336" s="190"/>
      <c r="M336" s="194"/>
      <c r="N336" s="195"/>
      <c r="O336" s="195"/>
      <c r="P336" s="195"/>
      <c r="Q336" s="195"/>
      <c r="R336" s="195"/>
      <c r="S336" s="195"/>
      <c r="T336" s="196"/>
      <c r="AT336" s="191" t="s">
        <v>130</v>
      </c>
      <c r="AU336" s="191" t="s">
        <v>82</v>
      </c>
      <c r="AV336" s="15" t="s">
        <v>30</v>
      </c>
      <c r="AW336" s="15" t="s">
        <v>29</v>
      </c>
      <c r="AX336" s="15" t="s">
        <v>73</v>
      </c>
      <c r="AY336" s="191" t="s">
        <v>121</v>
      </c>
    </row>
    <row r="337" spans="1:65" s="15" customFormat="1" ht="11.25">
      <c r="B337" s="190"/>
      <c r="D337" s="159" t="s">
        <v>130</v>
      </c>
      <c r="E337" s="191" t="s">
        <v>1</v>
      </c>
      <c r="F337" s="192" t="s">
        <v>1303</v>
      </c>
      <c r="H337" s="191" t="s">
        <v>1</v>
      </c>
      <c r="I337" s="193"/>
      <c r="L337" s="190"/>
      <c r="M337" s="194"/>
      <c r="N337" s="195"/>
      <c r="O337" s="195"/>
      <c r="P337" s="195"/>
      <c r="Q337" s="195"/>
      <c r="R337" s="195"/>
      <c r="S337" s="195"/>
      <c r="T337" s="196"/>
      <c r="AT337" s="191" t="s">
        <v>130</v>
      </c>
      <c r="AU337" s="191" t="s">
        <v>82</v>
      </c>
      <c r="AV337" s="15" t="s">
        <v>30</v>
      </c>
      <c r="AW337" s="15" t="s">
        <v>29</v>
      </c>
      <c r="AX337" s="15" t="s">
        <v>73</v>
      </c>
      <c r="AY337" s="191" t="s">
        <v>121</v>
      </c>
    </row>
    <row r="338" spans="1:65" s="13" customFormat="1" ht="11.25">
      <c r="B338" s="158"/>
      <c r="D338" s="159" t="s">
        <v>130</v>
      </c>
      <c r="E338" s="160" t="s">
        <v>1</v>
      </c>
      <c r="F338" s="161" t="s">
        <v>1269</v>
      </c>
      <c r="H338" s="162">
        <v>10.933999999999999</v>
      </c>
      <c r="I338" s="163"/>
      <c r="L338" s="158"/>
      <c r="M338" s="164"/>
      <c r="N338" s="165"/>
      <c r="O338" s="165"/>
      <c r="P338" s="165"/>
      <c r="Q338" s="165"/>
      <c r="R338" s="165"/>
      <c r="S338" s="165"/>
      <c r="T338" s="166"/>
      <c r="AT338" s="160" t="s">
        <v>130</v>
      </c>
      <c r="AU338" s="160" t="s">
        <v>82</v>
      </c>
      <c r="AV338" s="13" t="s">
        <v>82</v>
      </c>
      <c r="AW338" s="13" t="s">
        <v>29</v>
      </c>
      <c r="AX338" s="13" t="s">
        <v>73</v>
      </c>
      <c r="AY338" s="160" t="s">
        <v>121</v>
      </c>
    </row>
    <row r="339" spans="1:65" s="15" customFormat="1" ht="11.25">
      <c r="B339" s="190"/>
      <c r="D339" s="159" t="s">
        <v>130</v>
      </c>
      <c r="E339" s="191" t="s">
        <v>1</v>
      </c>
      <c r="F339" s="192" t="s">
        <v>1303</v>
      </c>
      <c r="H339" s="191" t="s">
        <v>1</v>
      </c>
      <c r="I339" s="193"/>
      <c r="L339" s="190"/>
      <c r="M339" s="194"/>
      <c r="N339" s="195"/>
      <c r="O339" s="195"/>
      <c r="P339" s="195"/>
      <c r="Q339" s="195"/>
      <c r="R339" s="195"/>
      <c r="S339" s="195"/>
      <c r="T339" s="196"/>
      <c r="AT339" s="191" t="s">
        <v>130</v>
      </c>
      <c r="AU339" s="191" t="s">
        <v>82</v>
      </c>
      <c r="AV339" s="15" t="s">
        <v>30</v>
      </c>
      <c r="AW339" s="15" t="s">
        <v>29</v>
      </c>
      <c r="AX339" s="15" t="s">
        <v>73</v>
      </c>
      <c r="AY339" s="191" t="s">
        <v>121</v>
      </c>
    </row>
    <row r="340" spans="1:65" s="15" customFormat="1" ht="11.25">
      <c r="B340" s="190"/>
      <c r="D340" s="159" t="s">
        <v>130</v>
      </c>
      <c r="E340" s="191" t="s">
        <v>1</v>
      </c>
      <c r="F340" s="192" t="s">
        <v>1304</v>
      </c>
      <c r="H340" s="191" t="s">
        <v>1</v>
      </c>
      <c r="I340" s="193"/>
      <c r="L340" s="190"/>
      <c r="M340" s="194"/>
      <c r="N340" s="195"/>
      <c r="O340" s="195"/>
      <c r="P340" s="195"/>
      <c r="Q340" s="195"/>
      <c r="R340" s="195"/>
      <c r="S340" s="195"/>
      <c r="T340" s="196"/>
      <c r="AT340" s="191" t="s">
        <v>130</v>
      </c>
      <c r="AU340" s="191" t="s">
        <v>82</v>
      </c>
      <c r="AV340" s="15" t="s">
        <v>30</v>
      </c>
      <c r="AW340" s="15" t="s">
        <v>29</v>
      </c>
      <c r="AX340" s="15" t="s">
        <v>73</v>
      </c>
      <c r="AY340" s="191" t="s">
        <v>121</v>
      </c>
    </row>
    <row r="341" spans="1:65" s="13" customFormat="1" ht="11.25">
      <c r="B341" s="158"/>
      <c r="D341" s="159" t="s">
        <v>130</v>
      </c>
      <c r="E341" s="160" t="s">
        <v>1</v>
      </c>
      <c r="F341" s="161" t="s">
        <v>1305</v>
      </c>
      <c r="H341" s="162">
        <v>10.933999999999999</v>
      </c>
      <c r="I341" s="163"/>
      <c r="L341" s="158"/>
      <c r="M341" s="164"/>
      <c r="N341" s="165"/>
      <c r="O341" s="165"/>
      <c r="P341" s="165"/>
      <c r="Q341" s="165"/>
      <c r="R341" s="165"/>
      <c r="S341" s="165"/>
      <c r="T341" s="166"/>
      <c r="AT341" s="160" t="s">
        <v>130</v>
      </c>
      <c r="AU341" s="160" t="s">
        <v>82</v>
      </c>
      <c r="AV341" s="13" t="s">
        <v>82</v>
      </c>
      <c r="AW341" s="13" t="s">
        <v>29</v>
      </c>
      <c r="AX341" s="13" t="s">
        <v>73</v>
      </c>
      <c r="AY341" s="160" t="s">
        <v>121</v>
      </c>
    </row>
    <row r="342" spans="1:65" s="14" customFormat="1" ht="11.25">
      <c r="B342" s="167"/>
      <c r="D342" s="159" t="s">
        <v>130</v>
      </c>
      <c r="E342" s="168" t="s">
        <v>1</v>
      </c>
      <c r="F342" s="169" t="s">
        <v>132</v>
      </c>
      <c r="H342" s="170">
        <v>21.867999999999999</v>
      </c>
      <c r="I342" s="171"/>
      <c r="L342" s="167"/>
      <c r="M342" s="172"/>
      <c r="N342" s="173"/>
      <c r="O342" s="173"/>
      <c r="P342" s="173"/>
      <c r="Q342" s="173"/>
      <c r="R342" s="173"/>
      <c r="S342" s="173"/>
      <c r="T342" s="174"/>
      <c r="AT342" s="168" t="s">
        <v>130</v>
      </c>
      <c r="AU342" s="168" t="s">
        <v>82</v>
      </c>
      <c r="AV342" s="14" t="s">
        <v>128</v>
      </c>
      <c r="AW342" s="14" t="s">
        <v>29</v>
      </c>
      <c r="AX342" s="14" t="s">
        <v>30</v>
      </c>
      <c r="AY342" s="168" t="s">
        <v>121</v>
      </c>
    </row>
    <row r="343" spans="1:65" s="2" customFormat="1" ht="16.5" customHeight="1">
      <c r="A343" s="33"/>
      <c r="B343" s="144"/>
      <c r="C343" s="145" t="s">
        <v>522</v>
      </c>
      <c r="D343" s="145" t="s">
        <v>124</v>
      </c>
      <c r="E343" s="146" t="s">
        <v>1306</v>
      </c>
      <c r="F343" s="147" t="s">
        <v>1307</v>
      </c>
      <c r="G343" s="148" t="s">
        <v>219</v>
      </c>
      <c r="H343" s="149">
        <v>13.752000000000001</v>
      </c>
      <c r="I343" s="150"/>
      <c r="J343" s="151">
        <f>ROUND(I343*H343,2)</f>
        <v>0</v>
      </c>
      <c r="K343" s="147" t="s">
        <v>135</v>
      </c>
      <c r="L343" s="34"/>
      <c r="M343" s="152" t="s">
        <v>1</v>
      </c>
      <c r="N343" s="153" t="s">
        <v>38</v>
      </c>
      <c r="O343" s="59"/>
      <c r="P343" s="154">
        <f>O343*H343</f>
        <v>0</v>
      </c>
      <c r="Q343" s="154">
        <v>0</v>
      </c>
      <c r="R343" s="154">
        <f>Q343*H343</f>
        <v>0</v>
      </c>
      <c r="S343" s="154">
        <v>0</v>
      </c>
      <c r="T343" s="155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56" t="s">
        <v>173</v>
      </c>
      <c r="AT343" s="156" t="s">
        <v>124</v>
      </c>
      <c r="AU343" s="156" t="s">
        <v>82</v>
      </c>
      <c r="AY343" s="18" t="s">
        <v>121</v>
      </c>
      <c r="BE343" s="157">
        <f>IF(N343="základní",J343,0)</f>
        <v>0</v>
      </c>
      <c r="BF343" s="157">
        <f>IF(N343="snížená",J343,0)</f>
        <v>0</v>
      </c>
      <c r="BG343" s="157">
        <f>IF(N343="zákl. přenesená",J343,0)</f>
        <v>0</v>
      </c>
      <c r="BH343" s="157">
        <f>IF(N343="sníž. přenesená",J343,0)</f>
        <v>0</v>
      </c>
      <c r="BI343" s="157">
        <f>IF(N343="nulová",J343,0)</f>
        <v>0</v>
      </c>
      <c r="BJ343" s="18" t="s">
        <v>30</v>
      </c>
      <c r="BK343" s="157">
        <f>ROUND(I343*H343,2)</f>
        <v>0</v>
      </c>
      <c r="BL343" s="18" t="s">
        <v>173</v>
      </c>
      <c r="BM343" s="156" t="s">
        <v>1308</v>
      </c>
    </row>
    <row r="344" spans="1:65" s="15" customFormat="1" ht="11.25">
      <c r="B344" s="190"/>
      <c r="D344" s="159" t="s">
        <v>130</v>
      </c>
      <c r="E344" s="191" t="s">
        <v>1</v>
      </c>
      <c r="F344" s="192" t="s">
        <v>1267</v>
      </c>
      <c r="H344" s="191" t="s">
        <v>1</v>
      </c>
      <c r="I344" s="193"/>
      <c r="L344" s="190"/>
      <c r="M344" s="194"/>
      <c r="N344" s="195"/>
      <c r="O344" s="195"/>
      <c r="P344" s="195"/>
      <c r="Q344" s="195"/>
      <c r="R344" s="195"/>
      <c r="S344" s="195"/>
      <c r="T344" s="196"/>
      <c r="AT344" s="191" t="s">
        <v>130</v>
      </c>
      <c r="AU344" s="191" t="s">
        <v>82</v>
      </c>
      <c r="AV344" s="15" t="s">
        <v>30</v>
      </c>
      <c r="AW344" s="15" t="s">
        <v>29</v>
      </c>
      <c r="AX344" s="15" t="s">
        <v>73</v>
      </c>
      <c r="AY344" s="191" t="s">
        <v>121</v>
      </c>
    </row>
    <row r="345" spans="1:65" s="15" customFormat="1" ht="11.25">
      <c r="B345" s="190"/>
      <c r="D345" s="159" t="s">
        <v>130</v>
      </c>
      <c r="E345" s="191" t="s">
        <v>1</v>
      </c>
      <c r="F345" s="192" t="s">
        <v>1287</v>
      </c>
      <c r="H345" s="191" t="s">
        <v>1</v>
      </c>
      <c r="I345" s="193"/>
      <c r="L345" s="190"/>
      <c r="M345" s="194"/>
      <c r="N345" s="195"/>
      <c r="O345" s="195"/>
      <c r="P345" s="195"/>
      <c r="Q345" s="195"/>
      <c r="R345" s="195"/>
      <c r="S345" s="195"/>
      <c r="T345" s="196"/>
      <c r="AT345" s="191" t="s">
        <v>130</v>
      </c>
      <c r="AU345" s="191" t="s">
        <v>82</v>
      </c>
      <c r="AV345" s="15" t="s">
        <v>30</v>
      </c>
      <c r="AW345" s="15" t="s">
        <v>29</v>
      </c>
      <c r="AX345" s="15" t="s">
        <v>73</v>
      </c>
      <c r="AY345" s="191" t="s">
        <v>121</v>
      </c>
    </row>
    <row r="346" spans="1:65" s="13" customFormat="1" ht="11.25">
      <c r="B346" s="158"/>
      <c r="D346" s="159" t="s">
        <v>130</v>
      </c>
      <c r="E346" s="160" t="s">
        <v>1</v>
      </c>
      <c r="F346" s="161" t="s">
        <v>1288</v>
      </c>
      <c r="H346" s="162">
        <v>5.64</v>
      </c>
      <c r="I346" s="163"/>
      <c r="L346" s="158"/>
      <c r="M346" s="164"/>
      <c r="N346" s="165"/>
      <c r="O346" s="165"/>
      <c r="P346" s="165"/>
      <c r="Q346" s="165"/>
      <c r="R346" s="165"/>
      <c r="S346" s="165"/>
      <c r="T346" s="166"/>
      <c r="AT346" s="160" t="s">
        <v>130</v>
      </c>
      <c r="AU346" s="160" t="s">
        <v>82</v>
      </c>
      <c r="AV346" s="13" t="s">
        <v>82</v>
      </c>
      <c r="AW346" s="13" t="s">
        <v>29</v>
      </c>
      <c r="AX346" s="13" t="s">
        <v>73</v>
      </c>
      <c r="AY346" s="160" t="s">
        <v>121</v>
      </c>
    </row>
    <row r="347" spans="1:65" s="15" customFormat="1" ht="11.25">
      <c r="B347" s="190"/>
      <c r="D347" s="159" t="s">
        <v>130</v>
      </c>
      <c r="E347" s="191" t="s">
        <v>1</v>
      </c>
      <c r="F347" s="192" t="s">
        <v>1289</v>
      </c>
      <c r="H347" s="191" t="s">
        <v>1</v>
      </c>
      <c r="I347" s="193"/>
      <c r="L347" s="190"/>
      <c r="M347" s="194"/>
      <c r="N347" s="195"/>
      <c r="O347" s="195"/>
      <c r="P347" s="195"/>
      <c r="Q347" s="195"/>
      <c r="R347" s="195"/>
      <c r="S347" s="195"/>
      <c r="T347" s="196"/>
      <c r="AT347" s="191" t="s">
        <v>130</v>
      </c>
      <c r="AU347" s="191" t="s">
        <v>82</v>
      </c>
      <c r="AV347" s="15" t="s">
        <v>30</v>
      </c>
      <c r="AW347" s="15" t="s">
        <v>29</v>
      </c>
      <c r="AX347" s="15" t="s">
        <v>73</v>
      </c>
      <c r="AY347" s="191" t="s">
        <v>121</v>
      </c>
    </row>
    <row r="348" spans="1:65" s="13" customFormat="1" ht="11.25">
      <c r="B348" s="158"/>
      <c r="D348" s="159" t="s">
        <v>130</v>
      </c>
      <c r="E348" s="160" t="s">
        <v>1</v>
      </c>
      <c r="F348" s="161" t="s">
        <v>1290</v>
      </c>
      <c r="H348" s="162">
        <v>8.1120000000000001</v>
      </c>
      <c r="I348" s="163"/>
      <c r="L348" s="158"/>
      <c r="M348" s="164"/>
      <c r="N348" s="165"/>
      <c r="O348" s="165"/>
      <c r="P348" s="165"/>
      <c r="Q348" s="165"/>
      <c r="R348" s="165"/>
      <c r="S348" s="165"/>
      <c r="T348" s="166"/>
      <c r="AT348" s="160" t="s">
        <v>130</v>
      </c>
      <c r="AU348" s="160" t="s">
        <v>82</v>
      </c>
      <c r="AV348" s="13" t="s">
        <v>82</v>
      </c>
      <c r="AW348" s="13" t="s">
        <v>29</v>
      </c>
      <c r="AX348" s="13" t="s">
        <v>73</v>
      </c>
      <c r="AY348" s="160" t="s">
        <v>121</v>
      </c>
    </row>
    <row r="349" spans="1:65" s="14" customFormat="1" ht="11.25">
      <c r="B349" s="167"/>
      <c r="D349" s="159" t="s">
        <v>130</v>
      </c>
      <c r="E349" s="168" t="s">
        <v>1</v>
      </c>
      <c r="F349" s="169" t="s">
        <v>132</v>
      </c>
      <c r="H349" s="170">
        <v>13.752000000000001</v>
      </c>
      <c r="I349" s="171"/>
      <c r="L349" s="167"/>
      <c r="M349" s="172"/>
      <c r="N349" s="173"/>
      <c r="O349" s="173"/>
      <c r="P349" s="173"/>
      <c r="Q349" s="173"/>
      <c r="R349" s="173"/>
      <c r="S349" s="173"/>
      <c r="T349" s="174"/>
      <c r="AT349" s="168" t="s">
        <v>130</v>
      </c>
      <c r="AU349" s="168" t="s">
        <v>82</v>
      </c>
      <c r="AV349" s="14" t="s">
        <v>128</v>
      </c>
      <c r="AW349" s="14" t="s">
        <v>29</v>
      </c>
      <c r="AX349" s="14" t="s">
        <v>30</v>
      </c>
      <c r="AY349" s="168" t="s">
        <v>121</v>
      </c>
    </row>
    <row r="350" spans="1:65" s="2" customFormat="1" ht="16.5" customHeight="1">
      <c r="A350" s="33"/>
      <c r="B350" s="144"/>
      <c r="C350" s="175" t="s">
        <v>527</v>
      </c>
      <c r="D350" s="175" t="s">
        <v>141</v>
      </c>
      <c r="E350" s="176" t="s">
        <v>1173</v>
      </c>
      <c r="F350" s="177" t="s">
        <v>1174</v>
      </c>
      <c r="G350" s="178" t="s">
        <v>219</v>
      </c>
      <c r="H350" s="179">
        <v>24.971</v>
      </c>
      <c r="I350" s="180"/>
      <c r="J350" s="181">
        <f>ROUND(I350*H350,2)</f>
        <v>0</v>
      </c>
      <c r="K350" s="177" t="s">
        <v>135</v>
      </c>
      <c r="L350" s="182"/>
      <c r="M350" s="183" t="s">
        <v>1</v>
      </c>
      <c r="N350" s="184" t="s">
        <v>38</v>
      </c>
      <c r="O350" s="59"/>
      <c r="P350" s="154">
        <f>O350*H350</f>
        <v>0</v>
      </c>
      <c r="Q350" s="154">
        <v>2.9999999999999997E-4</v>
      </c>
      <c r="R350" s="154">
        <f>Q350*H350</f>
        <v>7.4912999999999993E-3</v>
      </c>
      <c r="S350" s="154">
        <v>0</v>
      </c>
      <c r="T350" s="155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56" t="s">
        <v>172</v>
      </c>
      <c r="AT350" s="156" t="s">
        <v>141</v>
      </c>
      <c r="AU350" s="156" t="s">
        <v>82</v>
      </c>
      <c r="AY350" s="18" t="s">
        <v>121</v>
      </c>
      <c r="BE350" s="157">
        <f>IF(N350="základní",J350,0)</f>
        <v>0</v>
      </c>
      <c r="BF350" s="157">
        <f>IF(N350="snížená",J350,0)</f>
        <v>0</v>
      </c>
      <c r="BG350" s="157">
        <f>IF(N350="zákl. přenesená",J350,0)</f>
        <v>0</v>
      </c>
      <c r="BH350" s="157">
        <f>IF(N350="sníž. přenesená",J350,0)</f>
        <v>0</v>
      </c>
      <c r="BI350" s="157">
        <f>IF(N350="nulová",J350,0)</f>
        <v>0</v>
      </c>
      <c r="BJ350" s="18" t="s">
        <v>30</v>
      </c>
      <c r="BK350" s="157">
        <f>ROUND(I350*H350,2)</f>
        <v>0</v>
      </c>
      <c r="BL350" s="18" t="s">
        <v>173</v>
      </c>
      <c r="BM350" s="156" t="s">
        <v>1309</v>
      </c>
    </row>
    <row r="351" spans="1:65" s="13" customFormat="1" ht="11.25">
      <c r="B351" s="158"/>
      <c r="D351" s="159" t="s">
        <v>130</v>
      </c>
      <c r="E351" s="160" t="s">
        <v>1</v>
      </c>
      <c r="F351" s="161" t="s">
        <v>1310</v>
      </c>
      <c r="H351" s="162">
        <v>11.891</v>
      </c>
      <c r="I351" s="163"/>
      <c r="L351" s="158"/>
      <c r="M351" s="164"/>
      <c r="N351" s="165"/>
      <c r="O351" s="165"/>
      <c r="P351" s="165"/>
      <c r="Q351" s="165"/>
      <c r="R351" s="165"/>
      <c r="S351" s="165"/>
      <c r="T351" s="166"/>
      <c r="AT351" s="160" t="s">
        <v>130</v>
      </c>
      <c r="AU351" s="160" t="s">
        <v>82</v>
      </c>
      <c r="AV351" s="13" t="s">
        <v>82</v>
      </c>
      <c r="AW351" s="13" t="s">
        <v>29</v>
      </c>
      <c r="AX351" s="13" t="s">
        <v>73</v>
      </c>
      <c r="AY351" s="160" t="s">
        <v>121</v>
      </c>
    </row>
    <row r="352" spans="1:65" s="13" customFormat="1" ht="11.25">
      <c r="B352" s="158"/>
      <c r="D352" s="159" t="s">
        <v>130</v>
      </c>
      <c r="E352" s="160" t="s">
        <v>1</v>
      </c>
      <c r="F352" s="161" t="s">
        <v>1310</v>
      </c>
      <c r="H352" s="162">
        <v>11.891</v>
      </c>
      <c r="I352" s="163"/>
      <c r="L352" s="158"/>
      <c r="M352" s="164"/>
      <c r="N352" s="165"/>
      <c r="O352" s="165"/>
      <c r="P352" s="165"/>
      <c r="Q352" s="165"/>
      <c r="R352" s="165"/>
      <c r="S352" s="165"/>
      <c r="T352" s="166"/>
      <c r="AT352" s="160" t="s">
        <v>130</v>
      </c>
      <c r="AU352" s="160" t="s">
        <v>82</v>
      </c>
      <c r="AV352" s="13" t="s">
        <v>82</v>
      </c>
      <c r="AW352" s="13" t="s">
        <v>29</v>
      </c>
      <c r="AX352" s="13" t="s">
        <v>73</v>
      </c>
      <c r="AY352" s="160" t="s">
        <v>121</v>
      </c>
    </row>
    <row r="353" spans="1:65" s="14" customFormat="1" ht="11.25">
      <c r="B353" s="167"/>
      <c r="D353" s="159" t="s">
        <v>130</v>
      </c>
      <c r="E353" s="168" t="s">
        <v>1</v>
      </c>
      <c r="F353" s="169" t="s">
        <v>132</v>
      </c>
      <c r="H353" s="170">
        <v>23.782</v>
      </c>
      <c r="I353" s="171"/>
      <c r="L353" s="167"/>
      <c r="M353" s="172"/>
      <c r="N353" s="173"/>
      <c r="O353" s="173"/>
      <c r="P353" s="173"/>
      <c r="Q353" s="173"/>
      <c r="R353" s="173"/>
      <c r="S353" s="173"/>
      <c r="T353" s="174"/>
      <c r="AT353" s="168" t="s">
        <v>130</v>
      </c>
      <c r="AU353" s="168" t="s">
        <v>82</v>
      </c>
      <c r="AV353" s="14" t="s">
        <v>128</v>
      </c>
      <c r="AW353" s="14" t="s">
        <v>29</v>
      </c>
      <c r="AX353" s="14" t="s">
        <v>30</v>
      </c>
      <c r="AY353" s="168" t="s">
        <v>121</v>
      </c>
    </row>
    <row r="354" spans="1:65" s="13" customFormat="1" ht="11.25">
      <c r="B354" s="158"/>
      <c r="D354" s="159" t="s">
        <v>130</v>
      </c>
      <c r="F354" s="161" t="s">
        <v>1311</v>
      </c>
      <c r="H354" s="162">
        <v>24.971</v>
      </c>
      <c r="I354" s="163"/>
      <c r="L354" s="158"/>
      <c r="M354" s="164"/>
      <c r="N354" s="165"/>
      <c r="O354" s="165"/>
      <c r="P354" s="165"/>
      <c r="Q354" s="165"/>
      <c r="R354" s="165"/>
      <c r="S354" s="165"/>
      <c r="T354" s="166"/>
      <c r="AT354" s="160" t="s">
        <v>130</v>
      </c>
      <c r="AU354" s="160" t="s">
        <v>82</v>
      </c>
      <c r="AV354" s="13" t="s">
        <v>82</v>
      </c>
      <c r="AW354" s="13" t="s">
        <v>3</v>
      </c>
      <c r="AX354" s="13" t="s">
        <v>30</v>
      </c>
      <c r="AY354" s="160" t="s">
        <v>121</v>
      </c>
    </row>
    <row r="355" spans="1:65" s="2" customFormat="1" ht="16.5" customHeight="1">
      <c r="A355" s="33"/>
      <c r="B355" s="144"/>
      <c r="C355" s="175" t="s">
        <v>531</v>
      </c>
      <c r="D355" s="175" t="s">
        <v>141</v>
      </c>
      <c r="E355" s="176" t="s">
        <v>1312</v>
      </c>
      <c r="F355" s="177" t="s">
        <v>1313</v>
      </c>
      <c r="G355" s="178" t="s">
        <v>219</v>
      </c>
      <c r="H355" s="179">
        <v>28.388999999999999</v>
      </c>
      <c r="I355" s="180"/>
      <c r="J355" s="181">
        <f>ROUND(I355*H355,2)</f>
        <v>0</v>
      </c>
      <c r="K355" s="177" t="s">
        <v>135</v>
      </c>
      <c r="L355" s="182"/>
      <c r="M355" s="183" t="s">
        <v>1</v>
      </c>
      <c r="N355" s="184" t="s">
        <v>38</v>
      </c>
      <c r="O355" s="59"/>
      <c r="P355" s="154">
        <f>O355*H355</f>
        <v>0</v>
      </c>
      <c r="Q355" s="154">
        <v>5.0000000000000001E-4</v>
      </c>
      <c r="R355" s="154">
        <f>Q355*H355</f>
        <v>1.4194500000000001E-2</v>
      </c>
      <c r="S355" s="154">
        <v>0</v>
      </c>
      <c r="T355" s="155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56" t="s">
        <v>172</v>
      </c>
      <c r="AT355" s="156" t="s">
        <v>141</v>
      </c>
      <c r="AU355" s="156" t="s">
        <v>82</v>
      </c>
      <c r="AY355" s="18" t="s">
        <v>121</v>
      </c>
      <c r="BE355" s="157">
        <f>IF(N355="základní",J355,0)</f>
        <v>0</v>
      </c>
      <c r="BF355" s="157">
        <f>IF(N355="snížená",J355,0)</f>
        <v>0</v>
      </c>
      <c r="BG355" s="157">
        <f>IF(N355="zákl. přenesená",J355,0)</f>
        <v>0</v>
      </c>
      <c r="BH355" s="157">
        <f>IF(N355="sníž. přenesená",J355,0)</f>
        <v>0</v>
      </c>
      <c r="BI355" s="157">
        <f>IF(N355="nulová",J355,0)</f>
        <v>0</v>
      </c>
      <c r="BJ355" s="18" t="s">
        <v>30</v>
      </c>
      <c r="BK355" s="157">
        <f>ROUND(I355*H355,2)</f>
        <v>0</v>
      </c>
      <c r="BL355" s="18" t="s">
        <v>173</v>
      </c>
      <c r="BM355" s="156" t="s">
        <v>1314</v>
      </c>
    </row>
    <row r="356" spans="1:65" s="13" customFormat="1" ht="11.25">
      <c r="B356" s="158"/>
      <c r="D356" s="159" t="s">
        <v>130</v>
      </c>
      <c r="E356" s="160" t="s">
        <v>1</v>
      </c>
      <c r="F356" s="161" t="s">
        <v>1294</v>
      </c>
      <c r="H356" s="162">
        <v>12.574</v>
      </c>
      <c r="I356" s="163"/>
      <c r="L356" s="158"/>
      <c r="M356" s="164"/>
      <c r="N356" s="165"/>
      <c r="O356" s="165"/>
      <c r="P356" s="165"/>
      <c r="Q356" s="165"/>
      <c r="R356" s="165"/>
      <c r="S356" s="165"/>
      <c r="T356" s="166"/>
      <c r="AT356" s="160" t="s">
        <v>130</v>
      </c>
      <c r="AU356" s="160" t="s">
        <v>82</v>
      </c>
      <c r="AV356" s="13" t="s">
        <v>82</v>
      </c>
      <c r="AW356" s="13" t="s">
        <v>29</v>
      </c>
      <c r="AX356" s="13" t="s">
        <v>73</v>
      </c>
      <c r="AY356" s="160" t="s">
        <v>121</v>
      </c>
    </row>
    <row r="357" spans="1:65" s="13" customFormat="1" ht="11.25">
      <c r="B357" s="158"/>
      <c r="D357" s="159" t="s">
        <v>130</v>
      </c>
      <c r="E357" s="160" t="s">
        <v>1</v>
      </c>
      <c r="F357" s="161" t="s">
        <v>1315</v>
      </c>
      <c r="H357" s="162">
        <v>15.815</v>
      </c>
      <c r="I357" s="163"/>
      <c r="L357" s="158"/>
      <c r="M357" s="164"/>
      <c r="N357" s="165"/>
      <c r="O357" s="165"/>
      <c r="P357" s="165"/>
      <c r="Q357" s="165"/>
      <c r="R357" s="165"/>
      <c r="S357" s="165"/>
      <c r="T357" s="166"/>
      <c r="AT357" s="160" t="s">
        <v>130</v>
      </c>
      <c r="AU357" s="160" t="s">
        <v>82</v>
      </c>
      <c r="AV357" s="13" t="s">
        <v>82</v>
      </c>
      <c r="AW357" s="13" t="s">
        <v>29</v>
      </c>
      <c r="AX357" s="13" t="s">
        <v>73</v>
      </c>
      <c r="AY357" s="160" t="s">
        <v>121</v>
      </c>
    </row>
    <row r="358" spans="1:65" s="14" customFormat="1" ht="11.25">
      <c r="B358" s="167"/>
      <c r="D358" s="159" t="s">
        <v>130</v>
      </c>
      <c r="E358" s="168" t="s">
        <v>1</v>
      </c>
      <c r="F358" s="169" t="s">
        <v>132</v>
      </c>
      <c r="H358" s="170">
        <v>28.388999999999999</v>
      </c>
      <c r="I358" s="171"/>
      <c r="L358" s="167"/>
      <c r="M358" s="172"/>
      <c r="N358" s="173"/>
      <c r="O358" s="173"/>
      <c r="P358" s="173"/>
      <c r="Q358" s="173"/>
      <c r="R358" s="173"/>
      <c r="S358" s="173"/>
      <c r="T358" s="174"/>
      <c r="AT358" s="168" t="s">
        <v>130</v>
      </c>
      <c r="AU358" s="168" t="s">
        <v>82</v>
      </c>
      <c r="AV358" s="14" t="s">
        <v>128</v>
      </c>
      <c r="AW358" s="14" t="s">
        <v>29</v>
      </c>
      <c r="AX358" s="14" t="s">
        <v>30</v>
      </c>
      <c r="AY358" s="168" t="s">
        <v>121</v>
      </c>
    </row>
    <row r="359" spans="1:65" s="2" customFormat="1" ht="16.5" customHeight="1">
      <c r="A359" s="33"/>
      <c r="B359" s="144"/>
      <c r="C359" s="145" t="s">
        <v>536</v>
      </c>
      <c r="D359" s="145" t="s">
        <v>124</v>
      </c>
      <c r="E359" s="146" t="s">
        <v>1316</v>
      </c>
      <c r="F359" s="147" t="s">
        <v>1317</v>
      </c>
      <c r="G359" s="148" t="s">
        <v>219</v>
      </c>
      <c r="H359" s="149">
        <v>10.933999999999999</v>
      </c>
      <c r="I359" s="150"/>
      <c r="J359" s="151">
        <f>ROUND(I359*H359,2)</f>
        <v>0</v>
      </c>
      <c r="K359" s="147" t="s">
        <v>135</v>
      </c>
      <c r="L359" s="34"/>
      <c r="M359" s="152" t="s">
        <v>1</v>
      </c>
      <c r="N359" s="153" t="s">
        <v>38</v>
      </c>
      <c r="O359" s="59"/>
      <c r="P359" s="154">
        <f>O359*H359</f>
        <v>0</v>
      </c>
      <c r="Q359" s="154">
        <v>0</v>
      </c>
      <c r="R359" s="154">
        <f>Q359*H359</f>
        <v>0</v>
      </c>
      <c r="S359" s="154">
        <v>0</v>
      </c>
      <c r="T359" s="155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56" t="s">
        <v>173</v>
      </c>
      <c r="AT359" s="156" t="s">
        <v>124</v>
      </c>
      <c r="AU359" s="156" t="s">
        <v>82</v>
      </c>
      <c r="AY359" s="18" t="s">
        <v>121</v>
      </c>
      <c r="BE359" s="157">
        <f>IF(N359="základní",J359,0)</f>
        <v>0</v>
      </c>
      <c r="BF359" s="157">
        <f>IF(N359="snížená",J359,0)</f>
        <v>0</v>
      </c>
      <c r="BG359" s="157">
        <f>IF(N359="zákl. přenesená",J359,0)</f>
        <v>0</v>
      </c>
      <c r="BH359" s="157">
        <f>IF(N359="sníž. přenesená",J359,0)</f>
        <v>0</v>
      </c>
      <c r="BI359" s="157">
        <f>IF(N359="nulová",J359,0)</f>
        <v>0</v>
      </c>
      <c r="BJ359" s="18" t="s">
        <v>30</v>
      </c>
      <c r="BK359" s="157">
        <f>ROUND(I359*H359,2)</f>
        <v>0</v>
      </c>
      <c r="BL359" s="18" t="s">
        <v>173</v>
      </c>
      <c r="BM359" s="156" t="s">
        <v>1318</v>
      </c>
    </row>
    <row r="360" spans="1:65" s="15" customFormat="1" ht="11.25">
      <c r="B360" s="190"/>
      <c r="D360" s="159" t="s">
        <v>130</v>
      </c>
      <c r="E360" s="191" t="s">
        <v>1</v>
      </c>
      <c r="F360" s="192" t="s">
        <v>1267</v>
      </c>
      <c r="H360" s="191" t="s">
        <v>1</v>
      </c>
      <c r="I360" s="193"/>
      <c r="L360" s="190"/>
      <c r="M360" s="194"/>
      <c r="N360" s="195"/>
      <c r="O360" s="195"/>
      <c r="P360" s="195"/>
      <c r="Q360" s="195"/>
      <c r="R360" s="195"/>
      <c r="S360" s="195"/>
      <c r="T360" s="196"/>
      <c r="AT360" s="191" t="s">
        <v>130</v>
      </c>
      <c r="AU360" s="191" t="s">
        <v>82</v>
      </c>
      <c r="AV360" s="15" t="s">
        <v>30</v>
      </c>
      <c r="AW360" s="15" t="s">
        <v>29</v>
      </c>
      <c r="AX360" s="15" t="s">
        <v>73</v>
      </c>
      <c r="AY360" s="191" t="s">
        <v>121</v>
      </c>
    </row>
    <row r="361" spans="1:65" s="13" customFormat="1" ht="11.25">
      <c r="B361" s="158"/>
      <c r="D361" s="159" t="s">
        <v>130</v>
      </c>
      <c r="E361" s="160" t="s">
        <v>1</v>
      </c>
      <c r="F361" s="161" t="s">
        <v>1269</v>
      </c>
      <c r="H361" s="162">
        <v>10.933999999999999</v>
      </c>
      <c r="I361" s="163"/>
      <c r="L361" s="158"/>
      <c r="M361" s="164"/>
      <c r="N361" s="165"/>
      <c r="O361" s="165"/>
      <c r="P361" s="165"/>
      <c r="Q361" s="165"/>
      <c r="R361" s="165"/>
      <c r="S361" s="165"/>
      <c r="T361" s="166"/>
      <c r="AT361" s="160" t="s">
        <v>130</v>
      </c>
      <c r="AU361" s="160" t="s">
        <v>82</v>
      </c>
      <c r="AV361" s="13" t="s">
        <v>82</v>
      </c>
      <c r="AW361" s="13" t="s">
        <v>29</v>
      </c>
      <c r="AX361" s="13" t="s">
        <v>73</v>
      </c>
      <c r="AY361" s="160" t="s">
        <v>121</v>
      </c>
    </row>
    <row r="362" spans="1:65" s="14" customFormat="1" ht="11.25">
      <c r="B362" s="167"/>
      <c r="D362" s="159" t="s">
        <v>130</v>
      </c>
      <c r="E362" s="168" t="s">
        <v>1</v>
      </c>
      <c r="F362" s="169" t="s">
        <v>132</v>
      </c>
      <c r="H362" s="170">
        <v>10.933999999999999</v>
      </c>
      <c r="I362" s="171"/>
      <c r="L362" s="167"/>
      <c r="M362" s="172"/>
      <c r="N362" s="173"/>
      <c r="O362" s="173"/>
      <c r="P362" s="173"/>
      <c r="Q362" s="173"/>
      <c r="R362" s="173"/>
      <c r="S362" s="173"/>
      <c r="T362" s="174"/>
      <c r="AT362" s="168" t="s">
        <v>130</v>
      </c>
      <c r="AU362" s="168" t="s">
        <v>82</v>
      </c>
      <c r="AV362" s="14" t="s">
        <v>128</v>
      </c>
      <c r="AW362" s="14" t="s">
        <v>29</v>
      </c>
      <c r="AX362" s="14" t="s">
        <v>30</v>
      </c>
      <c r="AY362" s="168" t="s">
        <v>121</v>
      </c>
    </row>
    <row r="363" spans="1:65" s="2" customFormat="1" ht="16.5" customHeight="1">
      <c r="A363" s="33"/>
      <c r="B363" s="144"/>
      <c r="C363" s="145" t="s">
        <v>540</v>
      </c>
      <c r="D363" s="145" t="s">
        <v>124</v>
      </c>
      <c r="E363" s="146" t="s">
        <v>1319</v>
      </c>
      <c r="F363" s="147" t="s">
        <v>1320</v>
      </c>
      <c r="G363" s="148" t="s">
        <v>219</v>
      </c>
      <c r="H363" s="149">
        <v>13.752000000000001</v>
      </c>
      <c r="I363" s="150"/>
      <c r="J363" s="151">
        <f>ROUND(I363*H363,2)</f>
        <v>0</v>
      </c>
      <c r="K363" s="147" t="s">
        <v>135</v>
      </c>
      <c r="L363" s="34"/>
      <c r="M363" s="152" t="s">
        <v>1</v>
      </c>
      <c r="N363" s="153" t="s">
        <v>38</v>
      </c>
      <c r="O363" s="59"/>
      <c r="P363" s="154">
        <f>O363*H363</f>
        <v>0</v>
      </c>
      <c r="Q363" s="154">
        <v>4.0000000000000003E-5</v>
      </c>
      <c r="R363" s="154">
        <f>Q363*H363</f>
        <v>5.500800000000001E-4</v>
      </c>
      <c r="S363" s="154">
        <v>0</v>
      </c>
      <c r="T363" s="155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56" t="s">
        <v>173</v>
      </c>
      <c r="AT363" s="156" t="s">
        <v>124</v>
      </c>
      <c r="AU363" s="156" t="s">
        <v>82</v>
      </c>
      <c r="AY363" s="18" t="s">
        <v>121</v>
      </c>
      <c r="BE363" s="157">
        <f>IF(N363="základní",J363,0)</f>
        <v>0</v>
      </c>
      <c r="BF363" s="157">
        <f>IF(N363="snížená",J363,0)</f>
        <v>0</v>
      </c>
      <c r="BG363" s="157">
        <f>IF(N363="zákl. přenesená",J363,0)</f>
        <v>0</v>
      </c>
      <c r="BH363" s="157">
        <f>IF(N363="sníž. přenesená",J363,0)</f>
        <v>0</v>
      </c>
      <c r="BI363" s="157">
        <f>IF(N363="nulová",J363,0)</f>
        <v>0</v>
      </c>
      <c r="BJ363" s="18" t="s">
        <v>30</v>
      </c>
      <c r="BK363" s="157">
        <f>ROUND(I363*H363,2)</f>
        <v>0</v>
      </c>
      <c r="BL363" s="18" t="s">
        <v>173</v>
      </c>
      <c r="BM363" s="156" t="s">
        <v>1321</v>
      </c>
    </row>
    <row r="364" spans="1:65" s="15" customFormat="1" ht="11.25">
      <c r="B364" s="190"/>
      <c r="D364" s="159" t="s">
        <v>130</v>
      </c>
      <c r="E364" s="191" t="s">
        <v>1</v>
      </c>
      <c r="F364" s="192" t="s">
        <v>1267</v>
      </c>
      <c r="H364" s="191" t="s">
        <v>1</v>
      </c>
      <c r="I364" s="193"/>
      <c r="L364" s="190"/>
      <c r="M364" s="194"/>
      <c r="N364" s="195"/>
      <c r="O364" s="195"/>
      <c r="P364" s="195"/>
      <c r="Q364" s="195"/>
      <c r="R364" s="195"/>
      <c r="S364" s="195"/>
      <c r="T364" s="196"/>
      <c r="AT364" s="191" t="s">
        <v>130</v>
      </c>
      <c r="AU364" s="191" t="s">
        <v>82</v>
      </c>
      <c r="AV364" s="15" t="s">
        <v>30</v>
      </c>
      <c r="AW364" s="15" t="s">
        <v>29</v>
      </c>
      <c r="AX364" s="15" t="s">
        <v>73</v>
      </c>
      <c r="AY364" s="191" t="s">
        <v>121</v>
      </c>
    </row>
    <row r="365" spans="1:65" s="15" customFormat="1" ht="11.25">
      <c r="B365" s="190"/>
      <c r="D365" s="159" t="s">
        <v>130</v>
      </c>
      <c r="E365" s="191" t="s">
        <v>1</v>
      </c>
      <c r="F365" s="192" t="s">
        <v>1287</v>
      </c>
      <c r="H365" s="191" t="s">
        <v>1</v>
      </c>
      <c r="I365" s="193"/>
      <c r="L365" s="190"/>
      <c r="M365" s="194"/>
      <c r="N365" s="195"/>
      <c r="O365" s="195"/>
      <c r="P365" s="195"/>
      <c r="Q365" s="195"/>
      <c r="R365" s="195"/>
      <c r="S365" s="195"/>
      <c r="T365" s="196"/>
      <c r="AT365" s="191" t="s">
        <v>130</v>
      </c>
      <c r="AU365" s="191" t="s">
        <v>82</v>
      </c>
      <c r="AV365" s="15" t="s">
        <v>30</v>
      </c>
      <c r="AW365" s="15" t="s">
        <v>29</v>
      </c>
      <c r="AX365" s="15" t="s">
        <v>73</v>
      </c>
      <c r="AY365" s="191" t="s">
        <v>121</v>
      </c>
    </row>
    <row r="366" spans="1:65" s="13" customFormat="1" ht="11.25">
      <c r="B366" s="158"/>
      <c r="D366" s="159" t="s">
        <v>130</v>
      </c>
      <c r="E366" s="160" t="s">
        <v>1</v>
      </c>
      <c r="F366" s="161" t="s">
        <v>1288</v>
      </c>
      <c r="H366" s="162">
        <v>5.64</v>
      </c>
      <c r="I366" s="163"/>
      <c r="L366" s="158"/>
      <c r="M366" s="164"/>
      <c r="N366" s="165"/>
      <c r="O366" s="165"/>
      <c r="P366" s="165"/>
      <c r="Q366" s="165"/>
      <c r="R366" s="165"/>
      <c r="S366" s="165"/>
      <c r="T366" s="166"/>
      <c r="AT366" s="160" t="s">
        <v>130</v>
      </c>
      <c r="AU366" s="160" t="s">
        <v>82</v>
      </c>
      <c r="AV366" s="13" t="s">
        <v>82</v>
      </c>
      <c r="AW366" s="13" t="s">
        <v>29</v>
      </c>
      <c r="AX366" s="13" t="s">
        <v>73</v>
      </c>
      <c r="AY366" s="160" t="s">
        <v>121</v>
      </c>
    </row>
    <row r="367" spans="1:65" s="15" customFormat="1" ht="11.25">
      <c r="B367" s="190"/>
      <c r="D367" s="159" t="s">
        <v>130</v>
      </c>
      <c r="E367" s="191" t="s">
        <v>1</v>
      </c>
      <c r="F367" s="192" t="s">
        <v>1289</v>
      </c>
      <c r="H367" s="191" t="s">
        <v>1</v>
      </c>
      <c r="I367" s="193"/>
      <c r="L367" s="190"/>
      <c r="M367" s="194"/>
      <c r="N367" s="195"/>
      <c r="O367" s="195"/>
      <c r="P367" s="195"/>
      <c r="Q367" s="195"/>
      <c r="R367" s="195"/>
      <c r="S367" s="195"/>
      <c r="T367" s="196"/>
      <c r="AT367" s="191" t="s">
        <v>130</v>
      </c>
      <c r="AU367" s="191" t="s">
        <v>82</v>
      </c>
      <c r="AV367" s="15" t="s">
        <v>30</v>
      </c>
      <c r="AW367" s="15" t="s">
        <v>29</v>
      </c>
      <c r="AX367" s="15" t="s">
        <v>73</v>
      </c>
      <c r="AY367" s="191" t="s">
        <v>121</v>
      </c>
    </row>
    <row r="368" spans="1:65" s="13" customFormat="1" ht="11.25">
      <c r="B368" s="158"/>
      <c r="D368" s="159" t="s">
        <v>130</v>
      </c>
      <c r="E368" s="160" t="s">
        <v>1</v>
      </c>
      <c r="F368" s="161" t="s">
        <v>1290</v>
      </c>
      <c r="H368" s="162">
        <v>8.1120000000000001</v>
      </c>
      <c r="I368" s="163"/>
      <c r="L368" s="158"/>
      <c r="M368" s="164"/>
      <c r="N368" s="165"/>
      <c r="O368" s="165"/>
      <c r="P368" s="165"/>
      <c r="Q368" s="165"/>
      <c r="R368" s="165"/>
      <c r="S368" s="165"/>
      <c r="T368" s="166"/>
      <c r="AT368" s="160" t="s">
        <v>130</v>
      </c>
      <c r="AU368" s="160" t="s">
        <v>82</v>
      </c>
      <c r="AV368" s="13" t="s">
        <v>82</v>
      </c>
      <c r="AW368" s="13" t="s">
        <v>29</v>
      </c>
      <c r="AX368" s="13" t="s">
        <v>73</v>
      </c>
      <c r="AY368" s="160" t="s">
        <v>121</v>
      </c>
    </row>
    <row r="369" spans="1:65" s="14" customFormat="1" ht="11.25">
      <c r="B369" s="167"/>
      <c r="D369" s="159" t="s">
        <v>130</v>
      </c>
      <c r="E369" s="168" t="s">
        <v>1</v>
      </c>
      <c r="F369" s="169" t="s">
        <v>132</v>
      </c>
      <c r="H369" s="170">
        <v>13.752000000000001</v>
      </c>
      <c r="I369" s="171"/>
      <c r="L369" s="167"/>
      <c r="M369" s="172"/>
      <c r="N369" s="173"/>
      <c r="O369" s="173"/>
      <c r="P369" s="173"/>
      <c r="Q369" s="173"/>
      <c r="R369" s="173"/>
      <c r="S369" s="173"/>
      <c r="T369" s="174"/>
      <c r="AT369" s="168" t="s">
        <v>130</v>
      </c>
      <c r="AU369" s="168" t="s">
        <v>82</v>
      </c>
      <c r="AV369" s="14" t="s">
        <v>128</v>
      </c>
      <c r="AW369" s="14" t="s">
        <v>29</v>
      </c>
      <c r="AX369" s="14" t="s">
        <v>30</v>
      </c>
      <c r="AY369" s="168" t="s">
        <v>121</v>
      </c>
    </row>
    <row r="370" spans="1:65" s="2" customFormat="1" ht="16.5" customHeight="1">
      <c r="A370" s="33"/>
      <c r="B370" s="144"/>
      <c r="C370" s="175" t="s">
        <v>544</v>
      </c>
      <c r="D370" s="175" t="s">
        <v>141</v>
      </c>
      <c r="E370" s="176" t="s">
        <v>1322</v>
      </c>
      <c r="F370" s="177" t="s">
        <v>1323</v>
      </c>
      <c r="G370" s="178" t="s">
        <v>219</v>
      </c>
      <c r="H370" s="179">
        <v>33.087000000000003</v>
      </c>
      <c r="I370" s="180"/>
      <c r="J370" s="181">
        <f>ROUND(I370*H370,2)</f>
        <v>0</v>
      </c>
      <c r="K370" s="177" t="s">
        <v>135</v>
      </c>
      <c r="L370" s="182"/>
      <c r="M370" s="183" t="s">
        <v>1</v>
      </c>
      <c r="N370" s="184" t="s">
        <v>38</v>
      </c>
      <c r="O370" s="59"/>
      <c r="P370" s="154">
        <f>O370*H370</f>
        <v>0</v>
      </c>
      <c r="Q370" s="154">
        <v>2.9999999999999997E-4</v>
      </c>
      <c r="R370" s="154">
        <f>Q370*H370</f>
        <v>9.9261000000000002E-3</v>
      </c>
      <c r="S370" s="154">
        <v>0</v>
      </c>
      <c r="T370" s="155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56" t="s">
        <v>172</v>
      </c>
      <c r="AT370" s="156" t="s">
        <v>141</v>
      </c>
      <c r="AU370" s="156" t="s">
        <v>82</v>
      </c>
      <c r="AY370" s="18" t="s">
        <v>121</v>
      </c>
      <c r="BE370" s="157">
        <f>IF(N370="základní",J370,0)</f>
        <v>0</v>
      </c>
      <c r="BF370" s="157">
        <f>IF(N370="snížená",J370,0)</f>
        <v>0</v>
      </c>
      <c r="BG370" s="157">
        <f>IF(N370="zákl. přenesená",J370,0)</f>
        <v>0</v>
      </c>
      <c r="BH370" s="157">
        <f>IF(N370="sníž. přenesená",J370,0)</f>
        <v>0</v>
      </c>
      <c r="BI370" s="157">
        <f>IF(N370="nulová",J370,0)</f>
        <v>0</v>
      </c>
      <c r="BJ370" s="18" t="s">
        <v>30</v>
      </c>
      <c r="BK370" s="157">
        <f>ROUND(I370*H370,2)</f>
        <v>0</v>
      </c>
      <c r="BL370" s="18" t="s">
        <v>173</v>
      </c>
      <c r="BM370" s="156" t="s">
        <v>1324</v>
      </c>
    </row>
    <row r="371" spans="1:65" s="13" customFormat="1" ht="11.25">
      <c r="B371" s="158"/>
      <c r="D371" s="159" t="s">
        <v>130</v>
      </c>
      <c r="E371" s="160" t="s">
        <v>1</v>
      </c>
      <c r="F371" s="161" t="s">
        <v>1294</v>
      </c>
      <c r="H371" s="162">
        <v>12.574</v>
      </c>
      <c r="I371" s="163"/>
      <c r="L371" s="158"/>
      <c r="M371" s="164"/>
      <c r="N371" s="165"/>
      <c r="O371" s="165"/>
      <c r="P371" s="165"/>
      <c r="Q371" s="165"/>
      <c r="R371" s="165"/>
      <c r="S371" s="165"/>
      <c r="T371" s="166"/>
      <c r="AT371" s="160" t="s">
        <v>130</v>
      </c>
      <c r="AU371" s="160" t="s">
        <v>82</v>
      </c>
      <c r="AV371" s="13" t="s">
        <v>82</v>
      </c>
      <c r="AW371" s="13" t="s">
        <v>29</v>
      </c>
      <c r="AX371" s="13" t="s">
        <v>73</v>
      </c>
      <c r="AY371" s="160" t="s">
        <v>121</v>
      </c>
    </row>
    <row r="372" spans="1:65" s="13" customFormat="1" ht="11.25">
      <c r="B372" s="158"/>
      <c r="D372" s="159" t="s">
        <v>130</v>
      </c>
      <c r="E372" s="160" t="s">
        <v>1</v>
      </c>
      <c r="F372" s="161" t="s">
        <v>1315</v>
      </c>
      <c r="H372" s="162">
        <v>15.815</v>
      </c>
      <c r="I372" s="163"/>
      <c r="L372" s="158"/>
      <c r="M372" s="164"/>
      <c r="N372" s="165"/>
      <c r="O372" s="165"/>
      <c r="P372" s="165"/>
      <c r="Q372" s="165"/>
      <c r="R372" s="165"/>
      <c r="S372" s="165"/>
      <c r="T372" s="166"/>
      <c r="AT372" s="160" t="s">
        <v>130</v>
      </c>
      <c r="AU372" s="160" t="s">
        <v>82</v>
      </c>
      <c r="AV372" s="13" t="s">
        <v>82</v>
      </c>
      <c r="AW372" s="13" t="s">
        <v>29</v>
      </c>
      <c r="AX372" s="13" t="s">
        <v>73</v>
      </c>
      <c r="AY372" s="160" t="s">
        <v>121</v>
      </c>
    </row>
    <row r="373" spans="1:65" s="14" customFormat="1" ht="11.25">
      <c r="B373" s="167"/>
      <c r="D373" s="159" t="s">
        <v>130</v>
      </c>
      <c r="E373" s="168" t="s">
        <v>1</v>
      </c>
      <c r="F373" s="169" t="s">
        <v>132</v>
      </c>
      <c r="H373" s="170">
        <v>28.388999999999999</v>
      </c>
      <c r="I373" s="171"/>
      <c r="L373" s="167"/>
      <c r="M373" s="172"/>
      <c r="N373" s="173"/>
      <c r="O373" s="173"/>
      <c r="P373" s="173"/>
      <c r="Q373" s="173"/>
      <c r="R373" s="173"/>
      <c r="S373" s="173"/>
      <c r="T373" s="174"/>
      <c r="AT373" s="168" t="s">
        <v>130</v>
      </c>
      <c r="AU373" s="168" t="s">
        <v>82</v>
      </c>
      <c r="AV373" s="14" t="s">
        <v>128</v>
      </c>
      <c r="AW373" s="14" t="s">
        <v>29</v>
      </c>
      <c r="AX373" s="14" t="s">
        <v>30</v>
      </c>
      <c r="AY373" s="168" t="s">
        <v>121</v>
      </c>
    </row>
    <row r="374" spans="1:65" s="13" customFormat="1" ht="11.25">
      <c r="B374" s="158"/>
      <c r="D374" s="159" t="s">
        <v>130</v>
      </c>
      <c r="F374" s="161" t="s">
        <v>1325</v>
      </c>
      <c r="H374" s="162">
        <v>33.087000000000003</v>
      </c>
      <c r="I374" s="163"/>
      <c r="L374" s="158"/>
      <c r="M374" s="164"/>
      <c r="N374" s="165"/>
      <c r="O374" s="165"/>
      <c r="P374" s="165"/>
      <c r="Q374" s="165"/>
      <c r="R374" s="165"/>
      <c r="S374" s="165"/>
      <c r="T374" s="166"/>
      <c r="AT374" s="160" t="s">
        <v>130</v>
      </c>
      <c r="AU374" s="160" t="s">
        <v>82</v>
      </c>
      <c r="AV374" s="13" t="s">
        <v>82</v>
      </c>
      <c r="AW374" s="13" t="s">
        <v>3</v>
      </c>
      <c r="AX374" s="13" t="s">
        <v>30</v>
      </c>
      <c r="AY374" s="160" t="s">
        <v>121</v>
      </c>
    </row>
    <row r="375" spans="1:65" s="2" customFormat="1" ht="16.5" customHeight="1">
      <c r="A375" s="33"/>
      <c r="B375" s="144"/>
      <c r="C375" s="145" t="s">
        <v>549</v>
      </c>
      <c r="D375" s="145" t="s">
        <v>124</v>
      </c>
      <c r="E375" s="146" t="s">
        <v>1326</v>
      </c>
      <c r="F375" s="147" t="s">
        <v>1327</v>
      </c>
      <c r="G375" s="148" t="s">
        <v>232</v>
      </c>
      <c r="H375" s="149">
        <v>23.12</v>
      </c>
      <c r="I375" s="150"/>
      <c r="J375" s="151">
        <f>ROUND(I375*H375,2)</f>
        <v>0</v>
      </c>
      <c r="K375" s="147" t="s">
        <v>135</v>
      </c>
      <c r="L375" s="34"/>
      <c r="M375" s="152" t="s">
        <v>1</v>
      </c>
      <c r="N375" s="153" t="s">
        <v>38</v>
      </c>
      <c r="O375" s="59"/>
      <c r="P375" s="154">
        <f>O375*H375</f>
        <v>0</v>
      </c>
      <c r="Q375" s="154">
        <v>1.6000000000000001E-4</v>
      </c>
      <c r="R375" s="154">
        <f>Q375*H375</f>
        <v>3.6992000000000006E-3</v>
      </c>
      <c r="S375" s="154">
        <v>0</v>
      </c>
      <c r="T375" s="155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56" t="s">
        <v>173</v>
      </c>
      <c r="AT375" s="156" t="s">
        <v>124</v>
      </c>
      <c r="AU375" s="156" t="s">
        <v>82</v>
      </c>
      <c r="AY375" s="18" t="s">
        <v>121</v>
      </c>
      <c r="BE375" s="157">
        <f>IF(N375="základní",J375,0)</f>
        <v>0</v>
      </c>
      <c r="BF375" s="157">
        <f>IF(N375="snížená",J375,0)</f>
        <v>0</v>
      </c>
      <c r="BG375" s="157">
        <f>IF(N375="zákl. přenesená",J375,0)</f>
        <v>0</v>
      </c>
      <c r="BH375" s="157">
        <f>IF(N375="sníž. přenesená",J375,0)</f>
        <v>0</v>
      </c>
      <c r="BI375" s="157">
        <f>IF(N375="nulová",J375,0)</f>
        <v>0</v>
      </c>
      <c r="BJ375" s="18" t="s">
        <v>30</v>
      </c>
      <c r="BK375" s="157">
        <f>ROUND(I375*H375,2)</f>
        <v>0</v>
      </c>
      <c r="BL375" s="18" t="s">
        <v>173</v>
      </c>
      <c r="BM375" s="156" t="s">
        <v>1328</v>
      </c>
    </row>
    <row r="376" spans="1:65" s="13" customFormat="1" ht="11.25">
      <c r="B376" s="158"/>
      <c r="D376" s="159" t="s">
        <v>130</v>
      </c>
      <c r="E376" s="160" t="s">
        <v>1</v>
      </c>
      <c r="F376" s="161" t="s">
        <v>1329</v>
      </c>
      <c r="H376" s="162">
        <v>9.6</v>
      </c>
      <c r="I376" s="163"/>
      <c r="L376" s="158"/>
      <c r="M376" s="164"/>
      <c r="N376" s="165"/>
      <c r="O376" s="165"/>
      <c r="P376" s="165"/>
      <c r="Q376" s="165"/>
      <c r="R376" s="165"/>
      <c r="S376" s="165"/>
      <c r="T376" s="166"/>
      <c r="AT376" s="160" t="s">
        <v>130</v>
      </c>
      <c r="AU376" s="160" t="s">
        <v>82</v>
      </c>
      <c r="AV376" s="13" t="s">
        <v>82</v>
      </c>
      <c r="AW376" s="13" t="s">
        <v>29</v>
      </c>
      <c r="AX376" s="13" t="s">
        <v>73</v>
      </c>
      <c r="AY376" s="160" t="s">
        <v>121</v>
      </c>
    </row>
    <row r="377" spans="1:65" s="13" customFormat="1" ht="11.25">
      <c r="B377" s="158"/>
      <c r="D377" s="159" t="s">
        <v>130</v>
      </c>
      <c r="E377" s="160" t="s">
        <v>1</v>
      </c>
      <c r="F377" s="161" t="s">
        <v>1330</v>
      </c>
      <c r="H377" s="162">
        <v>13.52</v>
      </c>
      <c r="I377" s="163"/>
      <c r="L377" s="158"/>
      <c r="M377" s="164"/>
      <c r="N377" s="165"/>
      <c r="O377" s="165"/>
      <c r="P377" s="165"/>
      <c r="Q377" s="165"/>
      <c r="R377" s="165"/>
      <c r="S377" s="165"/>
      <c r="T377" s="166"/>
      <c r="AT377" s="160" t="s">
        <v>130</v>
      </c>
      <c r="AU377" s="160" t="s">
        <v>82</v>
      </c>
      <c r="AV377" s="13" t="s">
        <v>82</v>
      </c>
      <c r="AW377" s="13" t="s">
        <v>29</v>
      </c>
      <c r="AX377" s="13" t="s">
        <v>73</v>
      </c>
      <c r="AY377" s="160" t="s">
        <v>121</v>
      </c>
    </row>
    <row r="378" spans="1:65" s="14" customFormat="1" ht="11.25">
      <c r="B378" s="167"/>
      <c r="D378" s="159" t="s">
        <v>130</v>
      </c>
      <c r="E378" s="168" t="s">
        <v>1</v>
      </c>
      <c r="F378" s="169" t="s">
        <v>132</v>
      </c>
      <c r="H378" s="170">
        <v>23.12</v>
      </c>
      <c r="I378" s="171"/>
      <c r="L378" s="167"/>
      <c r="M378" s="172"/>
      <c r="N378" s="173"/>
      <c r="O378" s="173"/>
      <c r="P378" s="173"/>
      <c r="Q378" s="173"/>
      <c r="R378" s="173"/>
      <c r="S378" s="173"/>
      <c r="T378" s="174"/>
      <c r="AT378" s="168" t="s">
        <v>130</v>
      </c>
      <c r="AU378" s="168" t="s">
        <v>82</v>
      </c>
      <c r="AV378" s="14" t="s">
        <v>128</v>
      </c>
      <c r="AW378" s="14" t="s">
        <v>29</v>
      </c>
      <c r="AX378" s="14" t="s">
        <v>30</v>
      </c>
      <c r="AY378" s="168" t="s">
        <v>121</v>
      </c>
    </row>
    <row r="379" spans="1:65" s="2" customFormat="1" ht="16.5" customHeight="1">
      <c r="A379" s="33"/>
      <c r="B379" s="144"/>
      <c r="C379" s="145" t="s">
        <v>553</v>
      </c>
      <c r="D379" s="145" t="s">
        <v>124</v>
      </c>
      <c r="E379" s="146" t="s">
        <v>1331</v>
      </c>
      <c r="F379" s="147" t="s">
        <v>1332</v>
      </c>
      <c r="G379" s="148" t="s">
        <v>232</v>
      </c>
      <c r="H379" s="149">
        <v>36.64</v>
      </c>
      <c r="I379" s="150"/>
      <c r="J379" s="151">
        <f>ROUND(I379*H379,2)</f>
        <v>0</v>
      </c>
      <c r="K379" s="147" t="s">
        <v>135</v>
      </c>
      <c r="L379" s="34"/>
      <c r="M379" s="152" t="s">
        <v>1</v>
      </c>
      <c r="N379" s="153" t="s">
        <v>38</v>
      </c>
      <c r="O379" s="59"/>
      <c r="P379" s="154">
        <f>O379*H379</f>
        <v>0</v>
      </c>
      <c r="Q379" s="154">
        <v>1E-4</v>
      </c>
      <c r="R379" s="154">
        <f>Q379*H379</f>
        <v>3.6640000000000002E-3</v>
      </c>
      <c r="S379" s="154">
        <v>0</v>
      </c>
      <c r="T379" s="155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56" t="s">
        <v>173</v>
      </c>
      <c r="AT379" s="156" t="s">
        <v>124</v>
      </c>
      <c r="AU379" s="156" t="s">
        <v>82</v>
      </c>
      <c r="AY379" s="18" t="s">
        <v>121</v>
      </c>
      <c r="BE379" s="157">
        <f>IF(N379="základní",J379,0)</f>
        <v>0</v>
      </c>
      <c r="BF379" s="157">
        <f>IF(N379="snížená",J379,0)</f>
        <v>0</v>
      </c>
      <c r="BG379" s="157">
        <f>IF(N379="zákl. přenesená",J379,0)</f>
        <v>0</v>
      </c>
      <c r="BH379" s="157">
        <f>IF(N379="sníž. přenesená",J379,0)</f>
        <v>0</v>
      </c>
      <c r="BI379" s="157">
        <f>IF(N379="nulová",J379,0)</f>
        <v>0</v>
      </c>
      <c r="BJ379" s="18" t="s">
        <v>30</v>
      </c>
      <c r="BK379" s="157">
        <f>ROUND(I379*H379,2)</f>
        <v>0</v>
      </c>
      <c r="BL379" s="18" t="s">
        <v>173</v>
      </c>
      <c r="BM379" s="156" t="s">
        <v>1333</v>
      </c>
    </row>
    <row r="380" spans="1:65" s="13" customFormat="1" ht="11.25">
      <c r="B380" s="158"/>
      <c r="D380" s="159" t="s">
        <v>130</v>
      </c>
      <c r="E380" s="160" t="s">
        <v>1</v>
      </c>
      <c r="F380" s="161" t="s">
        <v>1329</v>
      </c>
      <c r="H380" s="162">
        <v>9.6</v>
      </c>
      <c r="I380" s="163"/>
      <c r="L380" s="158"/>
      <c r="M380" s="164"/>
      <c r="N380" s="165"/>
      <c r="O380" s="165"/>
      <c r="P380" s="165"/>
      <c r="Q380" s="165"/>
      <c r="R380" s="165"/>
      <c r="S380" s="165"/>
      <c r="T380" s="166"/>
      <c r="AT380" s="160" t="s">
        <v>130</v>
      </c>
      <c r="AU380" s="160" t="s">
        <v>82</v>
      </c>
      <c r="AV380" s="13" t="s">
        <v>82</v>
      </c>
      <c r="AW380" s="13" t="s">
        <v>29</v>
      </c>
      <c r="AX380" s="13" t="s">
        <v>73</v>
      </c>
      <c r="AY380" s="160" t="s">
        <v>121</v>
      </c>
    </row>
    <row r="381" spans="1:65" s="13" customFormat="1" ht="11.25">
      <c r="B381" s="158"/>
      <c r="D381" s="159" t="s">
        <v>130</v>
      </c>
      <c r="E381" s="160" t="s">
        <v>1</v>
      </c>
      <c r="F381" s="161" t="s">
        <v>1334</v>
      </c>
      <c r="H381" s="162">
        <v>27.04</v>
      </c>
      <c r="I381" s="163"/>
      <c r="L381" s="158"/>
      <c r="M381" s="164"/>
      <c r="N381" s="165"/>
      <c r="O381" s="165"/>
      <c r="P381" s="165"/>
      <c r="Q381" s="165"/>
      <c r="R381" s="165"/>
      <c r="S381" s="165"/>
      <c r="T381" s="166"/>
      <c r="AT381" s="160" t="s">
        <v>130</v>
      </c>
      <c r="AU381" s="160" t="s">
        <v>82</v>
      </c>
      <c r="AV381" s="13" t="s">
        <v>82</v>
      </c>
      <c r="AW381" s="13" t="s">
        <v>29</v>
      </c>
      <c r="AX381" s="13" t="s">
        <v>73</v>
      </c>
      <c r="AY381" s="160" t="s">
        <v>121</v>
      </c>
    </row>
    <row r="382" spans="1:65" s="14" customFormat="1" ht="11.25">
      <c r="B382" s="167"/>
      <c r="D382" s="159" t="s">
        <v>130</v>
      </c>
      <c r="E382" s="168" t="s">
        <v>1</v>
      </c>
      <c r="F382" s="169" t="s">
        <v>132</v>
      </c>
      <c r="H382" s="170">
        <v>36.64</v>
      </c>
      <c r="I382" s="171"/>
      <c r="L382" s="167"/>
      <c r="M382" s="172"/>
      <c r="N382" s="173"/>
      <c r="O382" s="173"/>
      <c r="P382" s="173"/>
      <c r="Q382" s="173"/>
      <c r="R382" s="173"/>
      <c r="S382" s="173"/>
      <c r="T382" s="174"/>
      <c r="AT382" s="168" t="s">
        <v>130</v>
      </c>
      <c r="AU382" s="168" t="s">
        <v>82</v>
      </c>
      <c r="AV382" s="14" t="s">
        <v>128</v>
      </c>
      <c r="AW382" s="14" t="s">
        <v>29</v>
      </c>
      <c r="AX382" s="14" t="s">
        <v>30</v>
      </c>
      <c r="AY382" s="168" t="s">
        <v>121</v>
      </c>
    </row>
    <row r="383" spans="1:65" s="2" customFormat="1" ht="16.5" customHeight="1">
      <c r="A383" s="33"/>
      <c r="B383" s="144"/>
      <c r="C383" s="145" t="s">
        <v>557</v>
      </c>
      <c r="D383" s="145" t="s">
        <v>124</v>
      </c>
      <c r="E383" s="146" t="s">
        <v>1335</v>
      </c>
      <c r="F383" s="147" t="s">
        <v>1336</v>
      </c>
      <c r="G383" s="148" t="s">
        <v>209</v>
      </c>
      <c r="H383" s="149">
        <v>0.1</v>
      </c>
      <c r="I383" s="150"/>
      <c r="J383" s="151">
        <f>ROUND(I383*H383,2)</f>
        <v>0</v>
      </c>
      <c r="K383" s="147" t="s">
        <v>135</v>
      </c>
      <c r="L383" s="34"/>
      <c r="M383" s="152" t="s">
        <v>1</v>
      </c>
      <c r="N383" s="153" t="s">
        <v>38</v>
      </c>
      <c r="O383" s="59"/>
      <c r="P383" s="154">
        <f>O383*H383</f>
        <v>0</v>
      </c>
      <c r="Q383" s="154">
        <v>0</v>
      </c>
      <c r="R383" s="154">
        <f>Q383*H383</f>
        <v>0</v>
      </c>
      <c r="S383" s="154">
        <v>0</v>
      </c>
      <c r="T383" s="155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56" t="s">
        <v>173</v>
      </c>
      <c r="AT383" s="156" t="s">
        <v>124</v>
      </c>
      <c r="AU383" s="156" t="s">
        <v>82</v>
      </c>
      <c r="AY383" s="18" t="s">
        <v>121</v>
      </c>
      <c r="BE383" s="157">
        <f>IF(N383="základní",J383,0)</f>
        <v>0</v>
      </c>
      <c r="BF383" s="157">
        <f>IF(N383="snížená",J383,0)</f>
        <v>0</v>
      </c>
      <c r="BG383" s="157">
        <f>IF(N383="zákl. přenesená",J383,0)</f>
        <v>0</v>
      </c>
      <c r="BH383" s="157">
        <f>IF(N383="sníž. přenesená",J383,0)</f>
        <v>0</v>
      </c>
      <c r="BI383" s="157">
        <f>IF(N383="nulová",J383,0)</f>
        <v>0</v>
      </c>
      <c r="BJ383" s="18" t="s">
        <v>30</v>
      </c>
      <c r="BK383" s="157">
        <f>ROUND(I383*H383,2)</f>
        <v>0</v>
      </c>
      <c r="BL383" s="18" t="s">
        <v>173</v>
      </c>
      <c r="BM383" s="156" t="s">
        <v>1337</v>
      </c>
    </row>
    <row r="384" spans="1:65" s="12" customFormat="1" ht="22.9" customHeight="1">
      <c r="B384" s="131"/>
      <c r="D384" s="132" t="s">
        <v>72</v>
      </c>
      <c r="E384" s="142" t="s">
        <v>1338</v>
      </c>
      <c r="F384" s="142" t="s">
        <v>1339</v>
      </c>
      <c r="I384" s="134"/>
      <c r="J384" s="143">
        <f>BK384</f>
        <v>0</v>
      </c>
      <c r="L384" s="131"/>
      <c r="M384" s="136"/>
      <c r="N384" s="137"/>
      <c r="O384" s="137"/>
      <c r="P384" s="138">
        <f>SUM(P385:P397)</f>
        <v>0</v>
      </c>
      <c r="Q384" s="137"/>
      <c r="R384" s="138">
        <f>SUM(R385:R397)</f>
        <v>0.104172</v>
      </c>
      <c r="S384" s="137"/>
      <c r="T384" s="139">
        <f>SUM(T385:T397)</f>
        <v>0</v>
      </c>
      <c r="AR384" s="132" t="s">
        <v>82</v>
      </c>
      <c r="AT384" s="140" t="s">
        <v>72</v>
      </c>
      <c r="AU384" s="140" t="s">
        <v>30</v>
      </c>
      <c r="AY384" s="132" t="s">
        <v>121</v>
      </c>
      <c r="BK384" s="141">
        <f>SUM(BK385:BK397)</f>
        <v>0</v>
      </c>
    </row>
    <row r="385" spans="1:65" s="2" customFormat="1" ht="16.5" customHeight="1">
      <c r="A385" s="33"/>
      <c r="B385" s="144"/>
      <c r="C385" s="145" t="s">
        <v>561</v>
      </c>
      <c r="D385" s="145" t="s">
        <v>124</v>
      </c>
      <c r="E385" s="146" t="s">
        <v>1340</v>
      </c>
      <c r="F385" s="147" t="s">
        <v>1341</v>
      </c>
      <c r="G385" s="148" t="s">
        <v>219</v>
      </c>
      <c r="H385" s="149">
        <v>13.752000000000001</v>
      </c>
      <c r="I385" s="150"/>
      <c r="J385" s="151">
        <f>ROUND(I385*H385,2)</f>
        <v>0</v>
      </c>
      <c r="K385" s="147" t="s">
        <v>1</v>
      </c>
      <c r="L385" s="34"/>
      <c r="M385" s="152" t="s">
        <v>1</v>
      </c>
      <c r="N385" s="153" t="s">
        <v>38</v>
      </c>
      <c r="O385" s="59"/>
      <c r="P385" s="154">
        <f>O385*H385</f>
        <v>0</v>
      </c>
      <c r="Q385" s="154">
        <v>0</v>
      </c>
      <c r="R385" s="154">
        <f>Q385*H385</f>
        <v>0</v>
      </c>
      <c r="S385" s="154">
        <v>0</v>
      </c>
      <c r="T385" s="155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56" t="s">
        <v>173</v>
      </c>
      <c r="AT385" s="156" t="s">
        <v>124</v>
      </c>
      <c r="AU385" s="156" t="s">
        <v>82</v>
      </c>
      <c r="AY385" s="18" t="s">
        <v>121</v>
      </c>
      <c r="BE385" s="157">
        <f>IF(N385="základní",J385,0)</f>
        <v>0</v>
      </c>
      <c r="BF385" s="157">
        <f>IF(N385="snížená",J385,0)</f>
        <v>0</v>
      </c>
      <c r="BG385" s="157">
        <f>IF(N385="zákl. přenesená",J385,0)</f>
        <v>0</v>
      </c>
      <c r="BH385" s="157">
        <f>IF(N385="sníž. přenesená",J385,0)</f>
        <v>0</v>
      </c>
      <c r="BI385" s="157">
        <f>IF(N385="nulová",J385,0)</f>
        <v>0</v>
      </c>
      <c r="BJ385" s="18" t="s">
        <v>30</v>
      </c>
      <c r="BK385" s="157">
        <f>ROUND(I385*H385,2)</f>
        <v>0</v>
      </c>
      <c r="BL385" s="18" t="s">
        <v>173</v>
      </c>
      <c r="BM385" s="156" t="s">
        <v>1342</v>
      </c>
    </row>
    <row r="386" spans="1:65" s="13" customFormat="1" ht="11.25">
      <c r="B386" s="158"/>
      <c r="D386" s="159" t="s">
        <v>130</v>
      </c>
      <c r="E386" s="160" t="s">
        <v>1</v>
      </c>
      <c r="F386" s="161" t="s">
        <v>1343</v>
      </c>
      <c r="H386" s="162">
        <v>13.752000000000001</v>
      </c>
      <c r="I386" s="163"/>
      <c r="L386" s="158"/>
      <c r="M386" s="164"/>
      <c r="N386" s="165"/>
      <c r="O386" s="165"/>
      <c r="P386" s="165"/>
      <c r="Q386" s="165"/>
      <c r="R386" s="165"/>
      <c r="S386" s="165"/>
      <c r="T386" s="166"/>
      <c r="AT386" s="160" t="s">
        <v>130</v>
      </c>
      <c r="AU386" s="160" t="s">
        <v>82</v>
      </c>
      <c r="AV386" s="13" t="s">
        <v>82</v>
      </c>
      <c r="AW386" s="13" t="s">
        <v>29</v>
      </c>
      <c r="AX386" s="13" t="s">
        <v>30</v>
      </c>
      <c r="AY386" s="160" t="s">
        <v>121</v>
      </c>
    </row>
    <row r="387" spans="1:65" s="2" customFormat="1" ht="16.5" customHeight="1">
      <c r="A387" s="33"/>
      <c r="B387" s="144"/>
      <c r="C387" s="145" t="s">
        <v>565</v>
      </c>
      <c r="D387" s="145" t="s">
        <v>124</v>
      </c>
      <c r="E387" s="146" t="s">
        <v>1344</v>
      </c>
      <c r="F387" s="147" t="s">
        <v>1345</v>
      </c>
      <c r="G387" s="148" t="s">
        <v>219</v>
      </c>
      <c r="H387" s="149">
        <v>13.752000000000001</v>
      </c>
      <c r="I387" s="150"/>
      <c r="J387" s="151">
        <f>ROUND(I387*H387,2)</f>
        <v>0</v>
      </c>
      <c r="K387" s="147" t="s">
        <v>135</v>
      </c>
      <c r="L387" s="34"/>
      <c r="M387" s="152" t="s">
        <v>1</v>
      </c>
      <c r="N387" s="153" t="s">
        <v>38</v>
      </c>
      <c r="O387" s="59"/>
      <c r="P387" s="154">
        <f>O387*H387</f>
        <v>0</v>
      </c>
      <c r="Q387" s="154">
        <v>6.0000000000000001E-3</v>
      </c>
      <c r="R387" s="154">
        <f>Q387*H387</f>
        <v>8.2512000000000002E-2</v>
      </c>
      <c r="S387" s="154">
        <v>0</v>
      </c>
      <c r="T387" s="155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56" t="s">
        <v>173</v>
      </c>
      <c r="AT387" s="156" t="s">
        <v>124</v>
      </c>
      <c r="AU387" s="156" t="s">
        <v>82</v>
      </c>
      <c r="AY387" s="18" t="s">
        <v>121</v>
      </c>
      <c r="BE387" s="157">
        <f>IF(N387="základní",J387,0)</f>
        <v>0</v>
      </c>
      <c r="BF387" s="157">
        <f>IF(N387="snížená",J387,0)</f>
        <v>0</v>
      </c>
      <c r="BG387" s="157">
        <f>IF(N387="zákl. přenesená",J387,0)</f>
        <v>0</v>
      </c>
      <c r="BH387" s="157">
        <f>IF(N387="sníž. přenesená",J387,0)</f>
        <v>0</v>
      </c>
      <c r="BI387" s="157">
        <f>IF(N387="nulová",J387,0)</f>
        <v>0</v>
      </c>
      <c r="BJ387" s="18" t="s">
        <v>30</v>
      </c>
      <c r="BK387" s="157">
        <f>ROUND(I387*H387,2)</f>
        <v>0</v>
      </c>
      <c r="BL387" s="18" t="s">
        <v>173</v>
      </c>
      <c r="BM387" s="156" t="s">
        <v>1346</v>
      </c>
    </row>
    <row r="388" spans="1:65" s="15" customFormat="1" ht="11.25">
      <c r="B388" s="190"/>
      <c r="D388" s="159" t="s">
        <v>130</v>
      </c>
      <c r="E388" s="191" t="s">
        <v>1</v>
      </c>
      <c r="F388" s="192" t="s">
        <v>1347</v>
      </c>
      <c r="H388" s="191" t="s">
        <v>1</v>
      </c>
      <c r="I388" s="193"/>
      <c r="L388" s="190"/>
      <c r="M388" s="194"/>
      <c r="N388" s="195"/>
      <c r="O388" s="195"/>
      <c r="P388" s="195"/>
      <c r="Q388" s="195"/>
      <c r="R388" s="195"/>
      <c r="S388" s="195"/>
      <c r="T388" s="196"/>
      <c r="AT388" s="191" t="s">
        <v>130</v>
      </c>
      <c r="AU388" s="191" t="s">
        <v>82</v>
      </c>
      <c r="AV388" s="15" t="s">
        <v>30</v>
      </c>
      <c r="AW388" s="15" t="s">
        <v>29</v>
      </c>
      <c r="AX388" s="15" t="s">
        <v>73</v>
      </c>
      <c r="AY388" s="191" t="s">
        <v>121</v>
      </c>
    </row>
    <row r="389" spans="1:65" s="15" customFormat="1" ht="11.25">
      <c r="B389" s="190"/>
      <c r="D389" s="159" t="s">
        <v>130</v>
      </c>
      <c r="E389" s="191" t="s">
        <v>1</v>
      </c>
      <c r="F389" s="192" t="s">
        <v>1287</v>
      </c>
      <c r="H389" s="191" t="s">
        <v>1</v>
      </c>
      <c r="I389" s="193"/>
      <c r="L389" s="190"/>
      <c r="M389" s="194"/>
      <c r="N389" s="195"/>
      <c r="O389" s="195"/>
      <c r="P389" s="195"/>
      <c r="Q389" s="195"/>
      <c r="R389" s="195"/>
      <c r="S389" s="195"/>
      <c r="T389" s="196"/>
      <c r="AT389" s="191" t="s">
        <v>130</v>
      </c>
      <c r="AU389" s="191" t="s">
        <v>82</v>
      </c>
      <c r="AV389" s="15" t="s">
        <v>30</v>
      </c>
      <c r="AW389" s="15" t="s">
        <v>29</v>
      </c>
      <c r="AX389" s="15" t="s">
        <v>73</v>
      </c>
      <c r="AY389" s="191" t="s">
        <v>121</v>
      </c>
    </row>
    <row r="390" spans="1:65" s="13" customFormat="1" ht="11.25">
      <c r="B390" s="158"/>
      <c r="D390" s="159" t="s">
        <v>130</v>
      </c>
      <c r="E390" s="160" t="s">
        <v>1</v>
      </c>
      <c r="F390" s="161" t="s">
        <v>1288</v>
      </c>
      <c r="H390" s="162">
        <v>5.64</v>
      </c>
      <c r="I390" s="163"/>
      <c r="L390" s="158"/>
      <c r="M390" s="164"/>
      <c r="N390" s="165"/>
      <c r="O390" s="165"/>
      <c r="P390" s="165"/>
      <c r="Q390" s="165"/>
      <c r="R390" s="165"/>
      <c r="S390" s="165"/>
      <c r="T390" s="166"/>
      <c r="AT390" s="160" t="s">
        <v>130</v>
      </c>
      <c r="AU390" s="160" t="s">
        <v>82</v>
      </c>
      <c r="AV390" s="13" t="s">
        <v>82</v>
      </c>
      <c r="AW390" s="13" t="s">
        <v>29</v>
      </c>
      <c r="AX390" s="13" t="s">
        <v>73</v>
      </c>
      <c r="AY390" s="160" t="s">
        <v>121</v>
      </c>
    </row>
    <row r="391" spans="1:65" s="15" customFormat="1" ht="11.25">
      <c r="B391" s="190"/>
      <c r="D391" s="159" t="s">
        <v>130</v>
      </c>
      <c r="E391" s="191" t="s">
        <v>1</v>
      </c>
      <c r="F391" s="192" t="s">
        <v>1289</v>
      </c>
      <c r="H391" s="191" t="s">
        <v>1</v>
      </c>
      <c r="I391" s="193"/>
      <c r="L391" s="190"/>
      <c r="M391" s="194"/>
      <c r="N391" s="195"/>
      <c r="O391" s="195"/>
      <c r="P391" s="195"/>
      <c r="Q391" s="195"/>
      <c r="R391" s="195"/>
      <c r="S391" s="195"/>
      <c r="T391" s="196"/>
      <c r="AT391" s="191" t="s">
        <v>130</v>
      </c>
      <c r="AU391" s="191" t="s">
        <v>82</v>
      </c>
      <c r="AV391" s="15" t="s">
        <v>30</v>
      </c>
      <c r="AW391" s="15" t="s">
        <v>29</v>
      </c>
      <c r="AX391" s="15" t="s">
        <v>73</v>
      </c>
      <c r="AY391" s="191" t="s">
        <v>121</v>
      </c>
    </row>
    <row r="392" spans="1:65" s="13" customFormat="1" ht="11.25">
      <c r="B392" s="158"/>
      <c r="D392" s="159" t="s">
        <v>130</v>
      </c>
      <c r="E392" s="160" t="s">
        <v>1</v>
      </c>
      <c r="F392" s="161" t="s">
        <v>1290</v>
      </c>
      <c r="H392" s="162">
        <v>8.1120000000000001</v>
      </c>
      <c r="I392" s="163"/>
      <c r="L392" s="158"/>
      <c r="M392" s="164"/>
      <c r="N392" s="165"/>
      <c r="O392" s="165"/>
      <c r="P392" s="165"/>
      <c r="Q392" s="165"/>
      <c r="R392" s="165"/>
      <c r="S392" s="165"/>
      <c r="T392" s="166"/>
      <c r="AT392" s="160" t="s">
        <v>130</v>
      </c>
      <c r="AU392" s="160" t="s">
        <v>82</v>
      </c>
      <c r="AV392" s="13" t="s">
        <v>82</v>
      </c>
      <c r="AW392" s="13" t="s">
        <v>29</v>
      </c>
      <c r="AX392" s="13" t="s">
        <v>73</v>
      </c>
      <c r="AY392" s="160" t="s">
        <v>121</v>
      </c>
    </row>
    <row r="393" spans="1:65" s="14" customFormat="1" ht="11.25">
      <c r="B393" s="167"/>
      <c r="D393" s="159" t="s">
        <v>130</v>
      </c>
      <c r="E393" s="168" t="s">
        <v>1</v>
      </c>
      <c r="F393" s="169" t="s">
        <v>132</v>
      </c>
      <c r="H393" s="170">
        <v>13.752000000000001</v>
      </c>
      <c r="I393" s="171"/>
      <c r="L393" s="167"/>
      <c r="M393" s="172"/>
      <c r="N393" s="173"/>
      <c r="O393" s="173"/>
      <c r="P393" s="173"/>
      <c r="Q393" s="173"/>
      <c r="R393" s="173"/>
      <c r="S393" s="173"/>
      <c r="T393" s="174"/>
      <c r="AT393" s="168" t="s">
        <v>130</v>
      </c>
      <c r="AU393" s="168" t="s">
        <v>82</v>
      </c>
      <c r="AV393" s="14" t="s">
        <v>128</v>
      </c>
      <c r="AW393" s="14" t="s">
        <v>29</v>
      </c>
      <c r="AX393" s="14" t="s">
        <v>30</v>
      </c>
      <c r="AY393" s="168" t="s">
        <v>121</v>
      </c>
    </row>
    <row r="394" spans="1:65" s="2" customFormat="1" ht="24.2" customHeight="1">
      <c r="A394" s="33"/>
      <c r="B394" s="144"/>
      <c r="C394" s="175" t="s">
        <v>569</v>
      </c>
      <c r="D394" s="175" t="s">
        <v>141</v>
      </c>
      <c r="E394" s="176" t="s">
        <v>1348</v>
      </c>
      <c r="F394" s="177" t="s">
        <v>1349</v>
      </c>
      <c r="G394" s="178" t="s">
        <v>219</v>
      </c>
      <c r="H394" s="179">
        <v>14.44</v>
      </c>
      <c r="I394" s="180"/>
      <c r="J394" s="181">
        <f>ROUND(I394*H394,2)</f>
        <v>0</v>
      </c>
      <c r="K394" s="177" t="s">
        <v>1</v>
      </c>
      <c r="L394" s="182"/>
      <c r="M394" s="183" t="s">
        <v>1</v>
      </c>
      <c r="N394" s="184" t="s">
        <v>38</v>
      </c>
      <c r="O394" s="59"/>
      <c r="P394" s="154">
        <f>O394*H394</f>
        <v>0</v>
      </c>
      <c r="Q394" s="154">
        <v>1.5E-3</v>
      </c>
      <c r="R394" s="154">
        <f>Q394*H394</f>
        <v>2.1659999999999999E-2</v>
      </c>
      <c r="S394" s="154">
        <v>0</v>
      </c>
      <c r="T394" s="155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56" t="s">
        <v>172</v>
      </c>
      <c r="AT394" s="156" t="s">
        <v>141</v>
      </c>
      <c r="AU394" s="156" t="s">
        <v>82</v>
      </c>
      <c r="AY394" s="18" t="s">
        <v>121</v>
      </c>
      <c r="BE394" s="157">
        <f>IF(N394="základní",J394,0)</f>
        <v>0</v>
      </c>
      <c r="BF394" s="157">
        <f>IF(N394="snížená",J394,0)</f>
        <v>0</v>
      </c>
      <c r="BG394" s="157">
        <f>IF(N394="zákl. přenesená",J394,0)</f>
        <v>0</v>
      </c>
      <c r="BH394" s="157">
        <f>IF(N394="sníž. přenesená",J394,0)</f>
        <v>0</v>
      </c>
      <c r="BI394" s="157">
        <f>IF(N394="nulová",J394,0)</f>
        <v>0</v>
      </c>
      <c r="BJ394" s="18" t="s">
        <v>30</v>
      </c>
      <c r="BK394" s="157">
        <f>ROUND(I394*H394,2)</f>
        <v>0</v>
      </c>
      <c r="BL394" s="18" t="s">
        <v>173</v>
      </c>
      <c r="BM394" s="156" t="s">
        <v>1350</v>
      </c>
    </row>
    <row r="395" spans="1:65" s="13" customFormat="1" ht="11.25">
      <c r="B395" s="158"/>
      <c r="D395" s="159" t="s">
        <v>130</v>
      </c>
      <c r="E395" s="160" t="s">
        <v>1</v>
      </c>
      <c r="F395" s="161" t="s">
        <v>1351</v>
      </c>
      <c r="H395" s="162">
        <v>14.44</v>
      </c>
      <c r="I395" s="163"/>
      <c r="L395" s="158"/>
      <c r="M395" s="164"/>
      <c r="N395" s="165"/>
      <c r="O395" s="165"/>
      <c r="P395" s="165"/>
      <c r="Q395" s="165"/>
      <c r="R395" s="165"/>
      <c r="S395" s="165"/>
      <c r="T395" s="166"/>
      <c r="AT395" s="160" t="s">
        <v>130</v>
      </c>
      <c r="AU395" s="160" t="s">
        <v>82</v>
      </c>
      <c r="AV395" s="13" t="s">
        <v>82</v>
      </c>
      <c r="AW395" s="13" t="s">
        <v>29</v>
      </c>
      <c r="AX395" s="13" t="s">
        <v>73</v>
      </c>
      <c r="AY395" s="160" t="s">
        <v>121</v>
      </c>
    </row>
    <row r="396" spans="1:65" s="14" customFormat="1" ht="11.25">
      <c r="B396" s="167"/>
      <c r="D396" s="159" t="s">
        <v>130</v>
      </c>
      <c r="E396" s="168" t="s">
        <v>1</v>
      </c>
      <c r="F396" s="169" t="s">
        <v>132</v>
      </c>
      <c r="H396" s="170">
        <v>14.44</v>
      </c>
      <c r="I396" s="171"/>
      <c r="L396" s="167"/>
      <c r="M396" s="172"/>
      <c r="N396" s="173"/>
      <c r="O396" s="173"/>
      <c r="P396" s="173"/>
      <c r="Q396" s="173"/>
      <c r="R396" s="173"/>
      <c r="S396" s="173"/>
      <c r="T396" s="174"/>
      <c r="AT396" s="168" t="s">
        <v>130</v>
      </c>
      <c r="AU396" s="168" t="s">
        <v>82</v>
      </c>
      <c r="AV396" s="14" t="s">
        <v>128</v>
      </c>
      <c r="AW396" s="14" t="s">
        <v>29</v>
      </c>
      <c r="AX396" s="14" t="s">
        <v>30</v>
      </c>
      <c r="AY396" s="168" t="s">
        <v>121</v>
      </c>
    </row>
    <row r="397" spans="1:65" s="2" customFormat="1" ht="16.5" customHeight="1">
      <c r="A397" s="33"/>
      <c r="B397" s="144"/>
      <c r="C397" s="145" t="s">
        <v>573</v>
      </c>
      <c r="D397" s="145" t="s">
        <v>124</v>
      </c>
      <c r="E397" s="146" t="s">
        <v>1352</v>
      </c>
      <c r="F397" s="147" t="s">
        <v>1353</v>
      </c>
      <c r="G397" s="148" t="s">
        <v>209</v>
      </c>
      <c r="H397" s="149">
        <v>0.104</v>
      </c>
      <c r="I397" s="150"/>
      <c r="J397" s="151">
        <f>ROUND(I397*H397,2)</f>
        <v>0</v>
      </c>
      <c r="K397" s="147" t="s">
        <v>135</v>
      </c>
      <c r="L397" s="34"/>
      <c r="M397" s="152" t="s">
        <v>1</v>
      </c>
      <c r="N397" s="153" t="s">
        <v>38</v>
      </c>
      <c r="O397" s="59"/>
      <c r="P397" s="154">
        <f>O397*H397</f>
        <v>0</v>
      </c>
      <c r="Q397" s="154">
        <v>0</v>
      </c>
      <c r="R397" s="154">
        <f>Q397*H397</f>
        <v>0</v>
      </c>
      <c r="S397" s="154">
        <v>0</v>
      </c>
      <c r="T397" s="155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56" t="s">
        <v>173</v>
      </c>
      <c r="AT397" s="156" t="s">
        <v>124</v>
      </c>
      <c r="AU397" s="156" t="s">
        <v>82</v>
      </c>
      <c r="AY397" s="18" t="s">
        <v>121</v>
      </c>
      <c r="BE397" s="157">
        <f>IF(N397="základní",J397,0)</f>
        <v>0</v>
      </c>
      <c r="BF397" s="157">
        <f>IF(N397="snížená",J397,0)</f>
        <v>0</v>
      </c>
      <c r="BG397" s="157">
        <f>IF(N397="zákl. přenesená",J397,0)</f>
        <v>0</v>
      </c>
      <c r="BH397" s="157">
        <f>IF(N397="sníž. přenesená",J397,0)</f>
        <v>0</v>
      </c>
      <c r="BI397" s="157">
        <f>IF(N397="nulová",J397,0)</f>
        <v>0</v>
      </c>
      <c r="BJ397" s="18" t="s">
        <v>30</v>
      </c>
      <c r="BK397" s="157">
        <f>ROUND(I397*H397,2)</f>
        <v>0</v>
      </c>
      <c r="BL397" s="18" t="s">
        <v>173</v>
      </c>
      <c r="BM397" s="156" t="s">
        <v>1354</v>
      </c>
    </row>
    <row r="398" spans="1:65" s="12" customFormat="1" ht="22.9" customHeight="1">
      <c r="B398" s="131"/>
      <c r="D398" s="132" t="s">
        <v>72</v>
      </c>
      <c r="E398" s="142" t="s">
        <v>1355</v>
      </c>
      <c r="F398" s="142" t="s">
        <v>1356</v>
      </c>
      <c r="I398" s="134"/>
      <c r="J398" s="143">
        <f>BK398</f>
        <v>0</v>
      </c>
      <c r="L398" s="131"/>
      <c r="M398" s="136"/>
      <c r="N398" s="137"/>
      <c r="O398" s="137"/>
      <c r="P398" s="138">
        <f>SUM(P399:P448)</f>
        <v>0</v>
      </c>
      <c r="Q398" s="137"/>
      <c r="R398" s="138">
        <f>SUM(R399:R448)</f>
        <v>0</v>
      </c>
      <c r="S398" s="137"/>
      <c r="T398" s="139">
        <f>SUM(T399:T448)</f>
        <v>3.3000000000000002E-2</v>
      </c>
      <c r="AR398" s="132" t="s">
        <v>82</v>
      </c>
      <c r="AT398" s="140" t="s">
        <v>72</v>
      </c>
      <c r="AU398" s="140" t="s">
        <v>30</v>
      </c>
      <c r="AY398" s="132" t="s">
        <v>121</v>
      </c>
      <c r="BK398" s="141">
        <f>SUM(BK399:BK448)</f>
        <v>0</v>
      </c>
    </row>
    <row r="399" spans="1:65" s="2" customFormat="1" ht="24.2" customHeight="1">
      <c r="A399" s="33"/>
      <c r="B399" s="144"/>
      <c r="C399" s="145" t="s">
        <v>577</v>
      </c>
      <c r="D399" s="145" t="s">
        <v>124</v>
      </c>
      <c r="E399" s="146" t="s">
        <v>1357</v>
      </c>
      <c r="F399" s="147" t="s">
        <v>1358</v>
      </c>
      <c r="G399" s="148" t="s">
        <v>195</v>
      </c>
      <c r="H399" s="149">
        <v>2</v>
      </c>
      <c r="I399" s="150"/>
      <c r="J399" s="151">
        <f>ROUND(I399*H399,2)</f>
        <v>0</v>
      </c>
      <c r="K399" s="147" t="s">
        <v>1</v>
      </c>
      <c r="L399" s="34"/>
      <c r="M399" s="152" t="s">
        <v>1</v>
      </c>
      <c r="N399" s="153" t="s">
        <v>38</v>
      </c>
      <c r="O399" s="59"/>
      <c r="P399" s="154">
        <f>O399*H399</f>
        <v>0</v>
      </c>
      <c r="Q399" s="154">
        <v>0</v>
      </c>
      <c r="R399" s="154">
        <f>Q399*H399</f>
        <v>0</v>
      </c>
      <c r="S399" s="154">
        <v>0</v>
      </c>
      <c r="T399" s="155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56" t="s">
        <v>173</v>
      </c>
      <c r="AT399" s="156" t="s">
        <v>124</v>
      </c>
      <c r="AU399" s="156" t="s">
        <v>82</v>
      </c>
      <c r="AY399" s="18" t="s">
        <v>121</v>
      </c>
      <c r="BE399" s="157">
        <f>IF(N399="základní",J399,0)</f>
        <v>0</v>
      </c>
      <c r="BF399" s="157">
        <f>IF(N399="snížená",J399,0)</f>
        <v>0</v>
      </c>
      <c r="BG399" s="157">
        <f>IF(N399="zákl. přenesená",J399,0)</f>
        <v>0</v>
      </c>
      <c r="BH399" s="157">
        <f>IF(N399="sníž. přenesená",J399,0)</f>
        <v>0</v>
      </c>
      <c r="BI399" s="157">
        <f>IF(N399="nulová",J399,0)</f>
        <v>0</v>
      </c>
      <c r="BJ399" s="18" t="s">
        <v>30</v>
      </c>
      <c r="BK399" s="157">
        <f>ROUND(I399*H399,2)</f>
        <v>0</v>
      </c>
      <c r="BL399" s="18" t="s">
        <v>173</v>
      </c>
      <c r="BM399" s="156" t="s">
        <v>1359</v>
      </c>
    </row>
    <row r="400" spans="1:65" s="15" customFormat="1" ht="11.25">
      <c r="B400" s="190"/>
      <c r="D400" s="159" t="s">
        <v>130</v>
      </c>
      <c r="E400" s="191" t="s">
        <v>1</v>
      </c>
      <c r="F400" s="192" t="s">
        <v>1360</v>
      </c>
      <c r="H400" s="191" t="s">
        <v>1</v>
      </c>
      <c r="I400" s="193"/>
      <c r="L400" s="190"/>
      <c r="M400" s="194"/>
      <c r="N400" s="195"/>
      <c r="O400" s="195"/>
      <c r="P400" s="195"/>
      <c r="Q400" s="195"/>
      <c r="R400" s="195"/>
      <c r="S400" s="195"/>
      <c r="T400" s="196"/>
      <c r="AT400" s="191" t="s">
        <v>130</v>
      </c>
      <c r="AU400" s="191" t="s">
        <v>82</v>
      </c>
      <c r="AV400" s="15" t="s">
        <v>30</v>
      </c>
      <c r="AW400" s="15" t="s">
        <v>29</v>
      </c>
      <c r="AX400" s="15" t="s">
        <v>73</v>
      </c>
      <c r="AY400" s="191" t="s">
        <v>121</v>
      </c>
    </row>
    <row r="401" spans="2:51" s="15" customFormat="1" ht="11.25">
      <c r="B401" s="190"/>
      <c r="D401" s="159" t="s">
        <v>130</v>
      </c>
      <c r="E401" s="191" t="s">
        <v>1</v>
      </c>
      <c r="F401" s="192" t="s">
        <v>1361</v>
      </c>
      <c r="H401" s="191" t="s">
        <v>1</v>
      </c>
      <c r="I401" s="193"/>
      <c r="L401" s="190"/>
      <c r="M401" s="194"/>
      <c r="N401" s="195"/>
      <c r="O401" s="195"/>
      <c r="P401" s="195"/>
      <c r="Q401" s="195"/>
      <c r="R401" s="195"/>
      <c r="S401" s="195"/>
      <c r="T401" s="196"/>
      <c r="AT401" s="191" t="s">
        <v>130</v>
      </c>
      <c r="AU401" s="191" t="s">
        <v>82</v>
      </c>
      <c r="AV401" s="15" t="s">
        <v>30</v>
      </c>
      <c r="AW401" s="15" t="s">
        <v>29</v>
      </c>
      <c r="AX401" s="15" t="s">
        <v>73</v>
      </c>
      <c r="AY401" s="191" t="s">
        <v>121</v>
      </c>
    </row>
    <row r="402" spans="2:51" s="15" customFormat="1" ht="11.25">
      <c r="B402" s="190"/>
      <c r="D402" s="159" t="s">
        <v>130</v>
      </c>
      <c r="E402" s="191" t="s">
        <v>1</v>
      </c>
      <c r="F402" s="192" t="s">
        <v>1362</v>
      </c>
      <c r="H402" s="191" t="s">
        <v>1</v>
      </c>
      <c r="I402" s="193"/>
      <c r="L402" s="190"/>
      <c r="M402" s="194"/>
      <c r="N402" s="195"/>
      <c r="O402" s="195"/>
      <c r="P402" s="195"/>
      <c r="Q402" s="195"/>
      <c r="R402" s="195"/>
      <c r="S402" s="195"/>
      <c r="T402" s="196"/>
      <c r="AT402" s="191" t="s">
        <v>130</v>
      </c>
      <c r="AU402" s="191" t="s">
        <v>82</v>
      </c>
      <c r="AV402" s="15" t="s">
        <v>30</v>
      </c>
      <c r="AW402" s="15" t="s">
        <v>29</v>
      </c>
      <c r="AX402" s="15" t="s">
        <v>73</v>
      </c>
      <c r="AY402" s="191" t="s">
        <v>121</v>
      </c>
    </row>
    <row r="403" spans="2:51" s="15" customFormat="1" ht="11.25">
      <c r="B403" s="190"/>
      <c r="D403" s="159" t="s">
        <v>130</v>
      </c>
      <c r="E403" s="191" t="s">
        <v>1</v>
      </c>
      <c r="F403" s="192" t="s">
        <v>1363</v>
      </c>
      <c r="H403" s="191" t="s">
        <v>1</v>
      </c>
      <c r="I403" s="193"/>
      <c r="L403" s="190"/>
      <c r="M403" s="194"/>
      <c r="N403" s="195"/>
      <c r="O403" s="195"/>
      <c r="P403" s="195"/>
      <c r="Q403" s="195"/>
      <c r="R403" s="195"/>
      <c r="S403" s="195"/>
      <c r="T403" s="196"/>
      <c r="AT403" s="191" t="s">
        <v>130</v>
      </c>
      <c r="AU403" s="191" t="s">
        <v>82</v>
      </c>
      <c r="AV403" s="15" t="s">
        <v>30</v>
      </c>
      <c r="AW403" s="15" t="s">
        <v>29</v>
      </c>
      <c r="AX403" s="15" t="s">
        <v>73</v>
      </c>
      <c r="AY403" s="191" t="s">
        <v>121</v>
      </c>
    </row>
    <row r="404" spans="2:51" s="15" customFormat="1" ht="11.25">
      <c r="B404" s="190"/>
      <c r="D404" s="159" t="s">
        <v>130</v>
      </c>
      <c r="E404" s="191" t="s">
        <v>1</v>
      </c>
      <c r="F404" s="192" t="s">
        <v>1364</v>
      </c>
      <c r="H404" s="191" t="s">
        <v>1</v>
      </c>
      <c r="I404" s="193"/>
      <c r="L404" s="190"/>
      <c r="M404" s="194"/>
      <c r="N404" s="195"/>
      <c r="O404" s="195"/>
      <c r="P404" s="195"/>
      <c r="Q404" s="195"/>
      <c r="R404" s="195"/>
      <c r="S404" s="195"/>
      <c r="T404" s="196"/>
      <c r="AT404" s="191" t="s">
        <v>130</v>
      </c>
      <c r="AU404" s="191" t="s">
        <v>82</v>
      </c>
      <c r="AV404" s="15" t="s">
        <v>30</v>
      </c>
      <c r="AW404" s="15" t="s">
        <v>29</v>
      </c>
      <c r="AX404" s="15" t="s">
        <v>73</v>
      </c>
      <c r="AY404" s="191" t="s">
        <v>121</v>
      </c>
    </row>
    <row r="405" spans="2:51" s="15" customFormat="1" ht="11.25">
      <c r="B405" s="190"/>
      <c r="D405" s="159" t="s">
        <v>130</v>
      </c>
      <c r="E405" s="191" t="s">
        <v>1</v>
      </c>
      <c r="F405" s="192" t="s">
        <v>1365</v>
      </c>
      <c r="H405" s="191" t="s">
        <v>1</v>
      </c>
      <c r="I405" s="193"/>
      <c r="L405" s="190"/>
      <c r="M405" s="194"/>
      <c r="N405" s="195"/>
      <c r="O405" s="195"/>
      <c r="P405" s="195"/>
      <c r="Q405" s="195"/>
      <c r="R405" s="195"/>
      <c r="S405" s="195"/>
      <c r="T405" s="196"/>
      <c r="AT405" s="191" t="s">
        <v>130</v>
      </c>
      <c r="AU405" s="191" t="s">
        <v>82</v>
      </c>
      <c r="AV405" s="15" t="s">
        <v>30</v>
      </c>
      <c r="AW405" s="15" t="s">
        <v>29</v>
      </c>
      <c r="AX405" s="15" t="s">
        <v>73</v>
      </c>
      <c r="AY405" s="191" t="s">
        <v>121</v>
      </c>
    </row>
    <row r="406" spans="2:51" s="15" customFormat="1" ht="11.25">
      <c r="B406" s="190"/>
      <c r="D406" s="159" t="s">
        <v>130</v>
      </c>
      <c r="E406" s="191" t="s">
        <v>1</v>
      </c>
      <c r="F406" s="192" t="s">
        <v>1366</v>
      </c>
      <c r="H406" s="191" t="s">
        <v>1</v>
      </c>
      <c r="I406" s="193"/>
      <c r="L406" s="190"/>
      <c r="M406" s="194"/>
      <c r="N406" s="195"/>
      <c r="O406" s="195"/>
      <c r="P406" s="195"/>
      <c r="Q406" s="195"/>
      <c r="R406" s="195"/>
      <c r="S406" s="195"/>
      <c r="T406" s="196"/>
      <c r="AT406" s="191" t="s">
        <v>130</v>
      </c>
      <c r="AU406" s="191" t="s">
        <v>82</v>
      </c>
      <c r="AV406" s="15" t="s">
        <v>30</v>
      </c>
      <c r="AW406" s="15" t="s">
        <v>29</v>
      </c>
      <c r="AX406" s="15" t="s">
        <v>73</v>
      </c>
      <c r="AY406" s="191" t="s">
        <v>121</v>
      </c>
    </row>
    <row r="407" spans="2:51" s="15" customFormat="1" ht="11.25">
      <c r="B407" s="190"/>
      <c r="D407" s="159" t="s">
        <v>130</v>
      </c>
      <c r="E407" s="191" t="s">
        <v>1</v>
      </c>
      <c r="F407" s="192" t="s">
        <v>1367</v>
      </c>
      <c r="H407" s="191" t="s">
        <v>1</v>
      </c>
      <c r="I407" s="193"/>
      <c r="L407" s="190"/>
      <c r="M407" s="194"/>
      <c r="N407" s="195"/>
      <c r="O407" s="195"/>
      <c r="P407" s="195"/>
      <c r="Q407" s="195"/>
      <c r="R407" s="195"/>
      <c r="S407" s="195"/>
      <c r="T407" s="196"/>
      <c r="AT407" s="191" t="s">
        <v>130</v>
      </c>
      <c r="AU407" s="191" t="s">
        <v>82</v>
      </c>
      <c r="AV407" s="15" t="s">
        <v>30</v>
      </c>
      <c r="AW407" s="15" t="s">
        <v>29</v>
      </c>
      <c r="AX407" s="15" t="s">
        <v>73</v>
      </c>
      <c r="AY407" s="191" t="s">
        <v>121</v>
      </c>
    </row>
    <row r="408" spans="2:51" s="15" customFormat="1" ht="11.25">
      <c r="B408" s="190"/>
      <c r="D408" s="159" t="s">
        <v>130</v>
      </c>
      <c r="E408" s="191" t="s">
        <v>1</v>
      </c>
      <c r="F408" s="192" t="s">
        <v>1368</v>
      </c>
      <c r="H408" s="191" t="s">
        <v>1</v>
      </c>
      <c r="I408" s="193"/>
      <c r="L408" s="190"/>
      <c r="M408" s="194"/>
      <c r="N408" s="195"/>
      <c r="O408" s="195"/>
      <c r="P408" s="195"/>
      <c r="Q408" s="195"/>
      <c r="R408" s="195"/>
      <c r="S408" s="195"/>
      <c r="T408" s="196"/>
      <c r="AT408" s="191" t="s">
        <v>130</v>
      </c>
      <c r="AU408" s="191" t="s">
        <v>82</v>
      </c>
      <c r="AV408" s="15" t="s">
        <v>30</v>
      </c>
      <c r="AW408" s="15" t="s">
        <v>29</v>
      </c>
      <c r="AX408" s="15" t="s">
        <v>73</v>
      </c>
      <c r="AY408" s="191" t="s">
        <v>121</v>
      </c>
    </row>
    <row r="409" spans="2:51" s="15" customFormat="1" ht="11.25">
      <c r="B409" s="190"/>
      <c r="D409" s="159" t="s">
        <v>130</v>
      </c>
      <c r="E409" s="191" t="s">
        <v>1</v>
      </c>
      <c r="F409" s="192" t="s">
        <v>1369</v>
      </c>
      <c r="H409" s="191" t="s">
        <v>1</v>
      </c>
      <c r="I409" s="193"/>
      <c r="L409" s="190"/>
      <c r="M409" s="194"/>
      <c r="N409" s="195"/>
      <c r="O409" s="195"/>
      <c r="P409" s="195"/>
      <c r="Q409" s="195"/>
      <c r="R409" s="195"/>
      <c r="S409" s="195"/>
      <c r="T409" s="196"/>
      <c r="AT409" s="191" t="s">
        <v>130</v>
      </c>
      <c r="AU409" s="191" t="s">
        <v>82</v>
      </c>
      <c r="AV409" s="15" t="s">
        <v>30</v>
      </c>
      <c r="AW409" s="15" t="s">
        <v>29</v>
      </c>
      <c r="AX409" s="15" t="s">
        <v>73</v>
      </c>
      <c r="AY409" s="191" t="s">
        <v>121</v>
      </c>
    </row>
    <row r="410" spans="2:51" s="15" customFormat="1" ht="11.25">
      <c r="B410" s="190"/>
      <c r="D410" s="159" t="s">
        <v>130</v>
      </c>
      <c r="E410" s="191" t="s">
        <v>1</v>
      </c>
      <c r="F410" s="192" t="s">
        <v>1370</v>
      </c>
      <c r="H410" s="191" t="s">
        <v>1</v>
      </c>
      <c r="I410" s="193"/>
      <c r="L410" s="190"/>
      <c r="M410" s="194"/>
      <c r="N410" s="195"/>
      <c r="O410" s="195"/>
      <c r="P410" s="195"/>
      <c r="Q410" s="195"/>
      <c r="R410" s="195"/>
      <c r="S410" s="195"/>
      <c r="T410" s="196"/>
      <c r="AT410" s="191" t="s">
        <v>130</v>
      </c>
      <c r="AU410" s="191" t="s">
        <v>82</v>
      </c>
      <c r="AV410" s="15" t="s">
        <v>30</v>
      </c>
      <c r="AW410" s="15" t="s">
        <v>29</v>
      </c>
      <c r="AX410" s="15" t="s">
        <v>73</v>
      </c>
      <c r="AY410" s="191" t="s">
        <v>121</v>
      </c>
    </row>
    <row r="411" spans="2:51" s="15" customFormat="1" ht="11.25">
      <c r="B411" s="190"/>
      <c r="D411" s="159" t="s">
        <v>130</v>
      </c>
      <c r="E411" s="191" t="s">
        <v>1</v>
      </c>
      <c r="F411" s="192" t="s">
        <v>1371</v>
      </c>
      <c r="H411" s="191" t="s">
        <v>1</v>
      </c>
      <c r="I411" s="193"/>
      <c r="L411" s="190"/>
      <c r="M411" s="194"/>
      <c r="N411" s="195"/>
      <c r="O411" s="195"/>
      <c r="P411" s="195"/>
      <c r="Q411" s="195"/>
      <c r="R411" s="195"/>
      <c r="S411" s="195"/>
      <c r="T411" s="196"/>
      <c r="AT411" s="191" t="s">
        <v>130</v>
      </c>
      <c r="AU411" s="191" t="s">
        <v>82</v>
      </c>
      <c r="AV411" s="15" t="s">
        <v>30</v>
      </c>
      <c r="AW411" s="15" t="s">
        <v>29</v>
      </c>
      <c r="AX411" s="15" t="s">
        <v>73</v>
      </c>
      <c r="AY411" s="191" t="s">
        <v>121</v>
      </c>
    </row>
    <row r="412" spans="2:51" s="15" customFormat="1" ht="11.25">
      <c r="B412" s="190"/>
      <c r="D412" s="159" t="s">
        <v>130</v>
      </c>
      <c r="E412" s="191" t="s">
        <v>1</v>
      </c>
      <c r="F412" s="192" t="s">
        <v>1372</v>
      </c>
      <c r="H412" s="191" t="s">
        <v>1</v>
      </c>
      <c r="I412" s="193"/>
      <c r="L412" s="190"/>
      <c r="M412" s="194"/>
      <c r="N412" s="195"/>
      <c r="O412" s="195"/>
      <c r="P412" s="195"/>
      <c r="Q412" s="195"/>
      <c r="R412" s="195"/>
      <c r="S412" s="195"/>
      <c r="T412" s="196"/>
      <c r="AT412" s="191" t="s">
        <v>130</v>
      </c>
      <c r="AU412" s="191" t="s">
        <v>82</v>
      </c>
      <c r="AV412" s="15" t="s">
        <v>30</v>
      </c>
      <c r="AW412" s="15" t="s">
        <v>29</v>
      </c>
      <c r="AX412" s="15" t="s">
        <v>73</v>
      </c>
      <c r="AY412" s="191" t="s">
        <v>121</v>
      </c>
    </row>
    <row r="413" spans="2:51" s="15" customFormat="1" ht="11.25">
      <c r="B413" s="190"/>
      <c r="D413" s="159" t="s">
        <v>130</v>
      </c>
      <c r="E413" s="191" t="s">
        <v>1</v>
      </c>
      <c r="F413" s="192" t="s">
        <v>1373</v>
      </c>
      <c r="H413" s="191" t="s">
        <v>1</v>
      </c>
      <c r="I413" s="193"/>
      <c r="L413" s="190"/>
      <c r="M413" s="194"/>
      <c r="N413" s="195"/>
      <c r="O413" s="195"/>
      <c r="P413" s="195"/>
      <c r="Q413" s="195"/>
      <c r="R413" s="195"/>
      <c r="S413" s="195"/>
      <c r="T413" s="196"/>
      <c r="AT413" s="191" t="s">
        <v>130</v>
      </c>
      <c r="AU413" s="191" t="s">
        <v>82</v>
      </c>
      <c r="AV413" s="15" t="s">
        <v>30</v>
      </c>
      <c r="AW413" s="15" t="s">
        <v>29</v>
      </c>
      <c r="AX413" s="15" t="s">
        <v>73</v>
      </c>
      <c r="AY413" s="191" t="s">
        <v>121</v>
      </c>
    </row>
    <row r="414" spans="2:51" s="15" customFormat="1" ht="11.25">
      <c r="B414" s="190"/>
      <c r="D414" s="159" t="s">
        <v>130</v>
      </c>
      <c r="E414" s="191" t="s">
        <v>1</v>
      </c>
      <c r="F414" s="192" t="s">
        <v>1374</v>
      </c>
      <c r="H414" s="191" t="s">
        <v>1</v>
      </c>
      <c r="I414" s="193"/>
      <c r="L414" s="190"/>
      <c r="M414" s="194"/>
      <c r="N414" s="195"/>
      <c r="O414" s="195"/>
      <c r="P414" s="195"/>
      <c r="Q414" s="195"/>
      <c r="R414" s="195"/>
      <c r="S414" s="195"/>
      <c r="T414" s="196"/>
      <c r="AT414" s="191" t="s">
        <v>130</v>
      </c>
      <c r="AU414" s="191" t="s">
        <v>82</v>
      </c>
      <c r="AV414" s="15" t="s">
        <v>30</v>
      </c>
      <c r="AW414" s="15" t="s">
        <v>29</v>
      </c>
      <c r="AX414" s="15" t="s">
        <v>73</v>
      </c>
      <c r="AY414" s="191" t="s">
        <v>121</v>
      </c>
    </row>
    <row r="415" spans="2:51" s="15" customFormat="1" ht="11.25">
      <c r="B415" s="190"/>
      <c r="D415" s="159" t="s">
        <v>130</v>
      </c>
      <c r="E415" s="191" t="s">
        <v>1</v>
      </c>
      <c r="F415" s="192" t="s">
        <v>1375</v>
      </c>
      <c r="H415" s="191" t="s">
        <v>1</v>
      </c>
      <c r="I415" s="193"/>
      <c r="L415" s="190"/>
      <c r="M415" s="194"/>
      <c r="N415" s="195"/>
      <c r="O415" s="195"/>
      <c r="P415" s="195"/>
      <c r="Q415" s="195"/>
      <c r="R415" s="195"/>
      <c r="S415" s="195"/>
      <c r="T415" s="196"/>
      <c r="AT415" s="191" t="s">
        <v>130</v>
      </c>
      <c r="AU415" s="191" t="s">
        <v>82</v>
      </c>
      <c r="AV415" s="15" t="s">
        <v>30</v>
      </c>
      <c r="AW415" s="15" t="s">
        <v>29</v>
      </c>
      <c r="AX415" s="15" t="s">
        <v>73</v>
      </c>
      <c r="AY415" s="191" t="s">
        <v>121</v>
      </c>
    </row>
    <row r="416" spans="2:51" s="13" customFormat="1" ht="11.25">
      <c r="B416" s="158"/>
      <c r="D416" s="159" t="s">
        <v>130</v>
      </c>
      <c r="E416" s="160" t="s">
        <v>1</v>
      </c>
      <c r="F416" s="161" t="s">
        <v>131</v>
      </c>
      <c r="H416" s="162">
        <v>2</v>
      </c>
      <c r="I416" s="163"/>
      <c r="L416" s="158"/>
      <c r="M416" s="164"/>
      <c r="N416" s="165"/>
      <c r="O416" s="165"/>
      <c r="P416" s="165"/>
      <c r="Q416" s="165"/>
      <c r="R416" s="165"/>
      <c r="S416" s="165"/>
      <c r="T416" s="166"/>
      <c r="AT416" s="160" t="s">
        <v>130</v>
      </c>
      <c r="AU416" s="160" t="s">
        <v>82</v>
      </c>
      <c r="AV416" s="13" t="s">
        <v>82</v>
      </c>
      <c r="AW416" s="13" t="s">
        <v>29</v>
      </c>
      <c r="AX416" s="13" t="s">
        <v>73</v>
      </c>
      <c r="AY416" s="160" t="s">
        <v>121</v>
      </c>
    </row>
    <row r="417" spans="1:65" s="14" customFormat="1" ht="11.25">
      <c r="B417" s="167"/>
      <c r="D417" s="159" t="s">
        <v>130</v>
      </c>
      <c r="E417" s="168" t="s">
        <v>1</v>
      </c>
      <c r="F417" s="169" t="s">
        <v>132</v>
      </c>
      <c r="H417" s="170">
        <v>2</v>
      </c>
      <c r="I417" s="171"/>
      <c r="L417" s="167"/>
      <c r="M417" s="172"/>
      <c r="N417" s="173"/>
      <c r="O417" s="173"/>
      <c r="P417" s="173"/>
      <c r="Q417" s="173"/>
      <c r="R417" s="173"/>
      <c r="S417" s="173"/>
      <c r="T417" s="174"/>
      <c r="AT417" s="168" t="s">
        <v>130</v>
      </c>
      <c r="AU417" s="168" t="s">
        <v>82</v>
      </c>
      <c r="AV417" s="14" t="s">
        <v>128</v>
      </c>
      <c r="AW417" s="14" t="s">
        <v>29</v>
      </c>
      <c r="AX417" s="14" t="s">
        <v>30</v>
      </c>
      <c r="AY417" s="168" t="s">
        <v>121</v>
      </c>
    </row>
    <row r="418" spans="1:65" s="2" customFormat="1" ht="21.75" customHeight="1">
      <c r="A418" s="33"/>
      <c r="B418" s="144"/>
      <c r="C418" s="145" t="s">
        <v>581</v>
      </c>
      <c r="D418" s="145" t="s">
        <v>124</v>
      </c>
      <c r="E418" s="146" t="s">
        <v>1376</v>
      </c>
      <c r="F418" s="147" t="s">
        <v>1377</v>
      </c>
      <c r="G418" s="148" t="s">
        <v>219</v>
      </c>
      <c r="H418" s="149">
        <v>1</v>
      </c>
      <c r="I418" s="150"/>
      <c r="J418" s="151">
        <f>ROUND(I418*H418,2)</f>
        <v>0</v>
      </c>
      <c r="K418" s="147" t="s">
        <v>1</v>
      </c>
      <c r="L418" s="34"/>
      <c r="M418" s="152" t="s">
        <v>1</v>
      </c>
      <c r="N418" s="153" t="s">
        <v>38</v>
      </c>
      <c r="O418" s="59"/>
      <c r="P418" s="154">
        <f>O418*H418</f>
        <v>0</v>
      </c>
      <c r="Q418" s="154">
        <v>0</v>
      </c>
      <c r="R418" s="154">
        <f>Q418*H418</f>
        <v>0</v>
      </c>
      <c r="S418" s="154">
        <v>3.3000000000000002E-2</v>
      </c>
      <c r="T418" s="155">
        <f>S418*H418</f>
        <v>3.3000000000000002E-2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56" t="s">
        <v>173</v>
      </c>
      <c r="AT418" s="156" t="s">
        <v>124</v>
      </c>
      <c r="AU418" s="156" t="s">
        <v>82</v>
      </c>
      <c r="AY418" s="18" t="s">
        <v>121</v>
      </c>
      <c r="BE418" s="157">
        <f>IF(N418="základní",J418,0)</f>
        <v>0</v>
      </c>
      <c r="BF418" s="157">
        <f>IF(N418="snížená",J418,0)</f>
        <v>0</v>
      </c>
      <c r="BG418" s="157">
        <f>IF(N418="zákl. přenesená",J418,0)</f>
        <v>0</v>
      </c>
      <c r="BH418" s="157">
        <f>IF(N418="sníž. přenesená",J418,0)</f>
        <v>0</v>
      </c>
      <c r="BI418" s="157">
        <f>IF(N418="nulová",J418,0)</f>
        <v>0</v>
      </c>
      <c r="BJ418" s="18" t="s">
        <v>30</v>
      </c>
      <c r="BK418" s="157">
        <f>ROUND(I418*H418,2)</f>
        <v>0</v>
      </c>
      <c r="BL418" s="18" t="s">
        <v>173</v>
      </c>
      <c r="BM418" s="156" t="s">
        <v>1378</v>
      </c>
    </row>
    <row r="419" spans="1:65" s="15" customFormat="1" ht="11.25">
      <c r="B419" s="190"/>
      <c r="D419" s="159" t="s">
        <v>130</v>
      </c>
      <c r="E419" s="191" t="s">
        <v>1</v>
      </c>
      <c r="F419" s="192" t="s">
        <v>1379</v>
      </c>
      <c r="H419" s="191" t="s">
        <v>1</v>
      </c>
      <c r="I419" s="193"/>
      <c r="L419" s="190"/>
      <c r="M419" s="194"/>
      <c r="N419" s="195"/>
      <c r="O419" s="195"/>
      <c r="P419" s="195"/>
      <c r="Q419" s="195"/>
      <c r="R419" s="195"/>
      <c r="S419" s="195"/>
      <c r="T419" s="196"/>
      <c r="AT419" s="191" t="s">
        <v>130</v>
      </c>
      <c r="AU419" s="191" t="s">
        <v>82</v>
      </c>
      <c r="AV419" s="15" t="s">
        <v>30</v>
      </c>
      <c r="AW419" s="15" t="s">
        <v>29</v>
      </c>
      <c r="AX419" s="15" t="s">
        <v>73</v>
      </c>
      <c r="AY419" s="191" t="s">
        <v>121</v>
      </c>
    </row>
    <row r="420" spans="1:65" s="15" customFormat="1" ht="11.25">
      <c r="B420" s="190"/>
      <c r="D420" s="159" t="s">
        <v>130</v>
      </c>
      <c r="E420" s="191" t="s">
        <v>1</v>
      </c>
      <c r="F420" s="192" t="s">
        <v>1380</v>
      </c>
      <c r="H420" s="191" t="s">
        <v>1</v>
      </c>
      <c r="I420" s="193"/>
      <c r="L420" s="190"/>
      <c r="M420" s="194"/>
      <c r="N420" s="195"/>
      <c r="O420" s="195"/>
      <c r="P420" s="195"/>
      <c r="Q420" s="195"/>
      <c r="R420" s="195"/>
      <c r="S420" s="195"/>
      <c r="T420" s="196"/>
      <c r="AT420" s="191" t="s">
        <v>130</v>
      </c>
      <c r="AU420" s="191" t="s">
        <v>82</v>
      </c>
      <c r="AV420" s="15" t="s">
        <v>30</v>
      </c>
      <c r="AW420" s="15" t="s">
        <v>29</v>
      </c>
      <c r="AX420" s="15" t="s">
        <v>73</v>
      </c>
      <c r="AY420" s="191" t="s">
        <v>121</v>
      </c>
    </row>
    <row r="421" spans="1:65" s="15" customFormat="1" ht="11.25">
      <c r="B421" s="190"/>
      <c r="D421" s="159" t="s">
        <v>130</v>
      </c>
      <c r="E421" s="191" t="s">
        <v>1</v>
      </c>
      <c r="F421" s="192" t="s">
        <v>1381</v>
      </c>
      <c r="H421" s="191" t="s">
        <v>1</v>
      </c>
      <c r="I421" s="193"/>
      <c r="L421" s="190"/>
      <c r="M421" s="194"/>
      <c r="N421" s="195"/>
      <c r="O421" s="195"/>
      <c r="P421" s="195"/>
      <c r="Q421" s="195"/>
      <c r="R421" s="195"/>
      <c r="S421" s="195"/>
      <c r="T421" s="196"/>
      <c r="AT421" s="191" t="s">
        <v>130</v>
      </c>
      <c r="AU421" s="191" t="s">
        <v>82</v>
      </c>
      <c r="AV421" s="15" t="s">
        <v>30</v>
      </c>
      <c r="AW421" s="15" t="s">
        <v>29</v>
      </c>
      <c r="AX421" s="15" t="s">
        <v>73</v>
      </c>
      <c r="AY421" s="191" t="s">
        <v>121</v>
      </c>
    </row>
    <row r="422" spans="1:65" s="15" customFormat="1" ht="11.25">
      <c r="B422" s="190"/>
      <c r="D422" s="159" t="s">
        <v>130</v>
      </c>
      <c r="E422" s="191" t="s">
        <v>1</v>
      </c>
      <c r="F422" s="192" t="s">
        <v>1382</v>
      </c>
      <c r="H422" s="191" t="s">
        <v>1</v>
      </c>
      <c r="I422" s="193"/>
      <c r="L422" s="190"/>
      <c r="M422" s="194"/>
      <c r="N422" s="195"/>
      <c r="O422" s="195"/>
      <c r="P422" s="195"/>
      <c r="Q422" s="195"/>
      <c r="R422" s="195"/>
      <c r="S422" s="195"/>
      <c r="T422" s="196"/>
      <c r="AT422" s="191" t="s">
        <v>130</v>
      </c>
      <c r="AU422" s="191" t="s">
        <v>82</v>
      </c>
      <c r="AV422" s="15" t="s">
        <v>30</v>
      </c>
      <c r="AW422" s="15" t="s">
        <v>29</v>
      </c>
      <c r="AX422" s="15" t="s">
        <v>73</v>
      </c>
      <c r="AY422" s="191" t="s">
        <v>121</v>
      </c>
    </row>
    <row r="423" spans="1:65" s="15" customFormat="1" ht="11.25">
      <c r="B423" s="190"/>
      <c r="D423" s="159" t="s">
        <v>130</v>
      </c>
      <c r="E423" s="191" t="s">
        <v>1</v>
      </c>
      <c r="F423" s="192" t="s">
        <v>1383</v>
      </c>
      <c r="H423" s="191" t="s">
        <v>1</v>
      </c>
      <c r="I423" s="193"/>
      <c r="L423" s="190"/>
      <c r="M423" s="194"/>
      <c r="N423" s="195"/>
      <c r="O423" s="195"/>
      <c r="P423" s="195"/>
      <c r="Q423" s="195"/>
      <c r="R423" s="195"/>
      <c r="S423" s="195"/>
      <c r="T423" s="196"/>
      <c r="AT423" s="191" t="s">
        <v>130</v>
      </c>
      <c r="AU423" s="191" t="s">
        <v>82</v>
      </c>
      <c r="AV423" s="15" t="s">
        <v>30</v>
      </c>
      <c r="AW423" s="15" t="s">
        <v>29</v>
      </c>
      <c r="AX423" s="15" t="s">
        <v>73</v>
      </c>
      <c r="AY423" s="191" t="s">
        <v>121</v>
      </c>
    </row>
    <row r="424" spans="1:65" s="15" customFormat="1" ht="11.25">
      <c r="B424" s="190"/>
      <c r="D424" s="159" t="s">
        <v>130</v>
      </c>
      <c r="E424" s="191" t="s">
        <v>1</v>
      </c>
      <c r="F424" s="192" t="s">
        <v>1384</v>
      </c>
      <c r="H424" s="191" t="s">
        <v>1</v>
      </c>
      <c r="I424" s="193"/>
      <c r="L424" s="190"/>
      <c r="M424" s="194"/>
      <c r="N424" s="195"/>
      <c r="O424" s="195"/>
      <c r="P424" s="195"/>
      <c r="Q424" s="195"/>
      <c r="R424" s="195"/>
      <c r="S424" s="195"/>
      <c r="T424" s="196"/>
      <c r="AT424" s="191" t="s">
        <v>130</v>
      </c>
      <c r="AU424" s="191" t="s">
        <v>82</v>
      </c>
      <c r="AV424" s="15" t="s">
        <v>30</v>
      </c>
      <c r="AW424" s="15" t="s">
        <v>29</v>
      </c>
      <c r="AX424" s="15" t="s">
        <v>73</v>
      </c>
      <c r="AY424" s="191" t="s">
        <v>121</v>
      </c>
    </row>
    <row r="425" spans="1:65" s="15" customFormat="1" ht="11.25">
      <c r="B425" s="190"/>
      <c r="D425" s="159" t="s">
        <v>130</v>
      </c>
      <c r="E425" s="191" t="s">
        <v>1</v>
      </c>
      <c r="F425" s="192" t="s">
        <v>1385</v>
      </c>
      <c r="H425" s="191" t="s">
        <v>1</v>
      </c>
      <c r="I425" s="193"/>
      <c r="L425" s="190"/>
      <c r="M425" s="194"/>
      <c r="N425" s="195"/>
      <c r="O425" s="195"/>
      <c r="P425" s="195"/>
      <c r="Q425" s="195"/>
      <c r="R425" s="195"/>
      <c r="S425" s="195"/>
      <c r="T425" s="196"/>
      <c r="AT425" s="191" t="s">
        <v>130</v>
      </c>
      <c r="AU425" s="191" t="s">
        <v>82</v>
      </c>
      <c r="AV425" s="15" t="s">
        <v>30</v>
      </c>
      <c r="AW425" s="15" t="s">
        <v>29</v>
      </c>
      <c r="AX425" s="15" t="s">
        <v>73</v>
      </c>
      <c r="AY425" s="191" t="s">
        <v>121</v>
      </c>
    </row>
    <row r="426" spans="1:65" s="15" customFormat="1" ht="11.25">
      <c r="B426" s="190"/>
      <c r="D426" s="159" t="s">
        <v>130</v>
      </c>
      <c r="E426" s="191" t="s">
        <v>1</v>
      </c>
      <c r="F426" s="192" t="s">
        <v>1386</v>
      </c>
      <c r="H426" s="191" t="s">
        <v>1</v>
      </c>
      <c r="I426" s="193"/>
      <c r="L426" s="190"/>
      <c r="M426" s="194"/>
      <c r="N426" s="195"/>
      <c r="O426" s="195"/>
      <c r="P426" s="195"/>
      <c r="Q426" s="195"/>
      <c r="R426" s="195"/>
      <c r="S426" s="195"/>
      <c r="T426" s="196"/>
      <c r="AT426" s="191" t="s">
        <v>130</v>
      </c>
      <c r="AU426" s="191" t="s">
        <v>82</v>
      </c>
      <c r="AV426" s="15" t="s">
        <v>30</v>
      </c>
      <c r="AW426" s="15" t="s">
        <v>29</v>
      </c>
      <c r="AX426" s="15" t="s">
        <v>73</v>
      </c>
      <c r="AY426" s="191" t="s">
        <v>121</v>
      </c>
    </row>
    <row r="427" spans="1:65" s="15" customFormat="1" ht="11.25">
      <c r="B427" s="190"/>
      <c r="D427" s="159" t="s">
        <v>130</v>
      </c>
      <c r="E427" s="191" t="s">
        <v>1</v>
      </c>
      <c r="F427" s="192" t="s">
        <v>1387</v>
      </c>
      <c r="H427" s="191" t="s">
        <v>1</v>
      </c>
      <c r="I427" s="193"/>
      <c r="L427" s="190"/>
      <c r="M427" s="194"/>
      <c r="N427" s="195"/>
      <c r="O427" s="195"/>
      <c r="P427" s="195"/>
      <c r="Q427" s="195"/>
      <c r="R427" s="195"/>
      <c r="S427" s="195"/>
      <c r="T427" s="196"/>
      <c r="AT427" s="191" t="s">
        <v>130</v>
      </c>
      <c r="AU427" s="191" t="s">
        <v>82</v>
      </c>
      <c r="AV427" s="15" t="s">
        <v>30</v>
      </c>
      <c r="AW427" s="15" t="s">
        <v>29</v>
      </c>
      <c r="AX427" s="15" t="s">
        <v>73</v>
      </c>
      <c r="AY427" s="191" t="s">
        <v>121</v>
      </c>
    </row>
    <row r="428" spans="1:65" s="15" customFormat="1" ht="11.25">
      <c r="B428" s="190"/>
      <c r="D428" s="159" t="s">
        <v>130</v>
      </c>
      <c r="E428" s="191" t="s">
        <v>1</v>
      </c>
      <c r="F428" s="192" t="s">
        <v>1388</v>
      </c>
      <c r="H428" s="191" t="s">
        <v>1</v>
      </c>
      <c r="I428" s="193"/>
      <c r="L428" s="190"/>
      <c r="M428" s="194"/>
      <c r="N428" s="195"/>
      <c r="O428" s="195"/>
      <c r="P428" s="195"/>
      <c r="Q428" s="195"/>
      <c r="R428" s="195"/>
      <c r="S428" s="195"/>
      <c r="T428" s="196"/>
      <c r="AT428" s="191" t="s">
        <v>130</v>
      </c>
      <c r="AU428" s="191" t="s">
        <v>82</v>
      </c>
      <c r="AV428" s="15" t="s">
        <v>30</v>
      </c>
      <c r="AW428" s="15" t="s">
        <v>29</v>
      </c>
      <c r="AX428" s="15" t="s">
        <v>73</v>
      </c>
      <c r="AY428" s="191" t="s">
        <v>121</v>
      </c>
    </row>
    <row r="429" spans="1:65" s="15" customFormat="1" ht="11.25">
      <c r="B429" s="190"/>
      <c r="D429" s="159" t="s">
        <v>130</v>
      </c>
      <c r="E429" s="191" t="s">
        <v>1</v>
      </c>
      <c r="F429" s="192" t="s">
        <v>1389</v>
      </c>
      <c r="H429" s="191" t="s">
        <v>1</v>
      </c>
      <c r="I429" s="193"/>
      <c r="L429" s="190"/>
      <c r="M429" s="194"/>
      <c r="N429" s="195"/>
      <c r="O429" s="195"/>
      <c r="P429" s="195"/>
      <c r="Q429" s="195"/>
      <c r="R429" s="195"/>
      <c r="S429" s="195"/>
      <c r="T429" s="196"/>
      <c r="AT429" s="191" t="s">
        <v>130</v>
      </c>
      <c r="AU429" s="191" t="s">
        <v>82</v>
      </c>
      <c r="AV429" s="15" t="s">
        <v>30</v>
      </c>
      <c r="AW429" s="15" t="s">
        <v>29</v>
      </c>
      <c r="AX429" s="15" t="s">
        <v>73</v>
      </c>
      <c r="AY429" s="191" t="s">
        <v>121</v>
      </c>
    </row>
    <row r="430" spans="1:65" s="15" customFormat="1" ht="11.25">
      <c r="B430" s="190"/>
      <c r="D430" s="159" t="s">
        <v>130</v>
      </c>
      <c r="E430" s="191" t="s">
        <v>1</v>
      </c>
      <c r="F430" s="192" t="s">
        <v>1390</v>
      </c>
      <c r="H430" s="191" t="s">
        <v>1</v>
      </c>
      <c r="I430" s="193"/>
      <c r="L430" s="190"/>
      <c r="M430" s="194"/>
      <c r="N430" s="195"/>
      <c r="O430" s="195"/>
      <c r="P430" s="195"/>
      <c r="Q430" s="195"/>
      <c r="R430" s="195"/>
      <c r="S430" s="195"/>
      <c r="T430" s="196"/>
      <c r="AT430" s="191" t="s">
        <v>130</v>
      </c>
      <c r="AU430" s="191" t="s">
        <v>82</v>
      </c>
      <c r="AV430" s="15" t="s">
        <v>30</v>
      </c>
      <c r="AW430" s="15" t="s">
        <v>29</v>
      </c>
      <c r="AX430" s="15" t="s">
        <v>73</v>
      </c>
      <c r="AY430" s="191" t="s">
        <v>121</v>
      </c>
    </row>
    <row r="431" spans="1:65" s="15" customFormat="1" ht="11.25">
      <c r="B431" s="190"/>
      <c r="D431" s="159" t="s">
        <v>130</v>
      </c>
      <c r="E431" s="191" t="s">
        <v>1</v>
      </c>
      <c r="F431" s="192" t="s">
        <v>1391</v>
      </c>
      <c r="H431" s="191" t="s">
        <v>1</v>
      </c>
      <c r="I431" s="193"/>
      <c r="L431" s="190"/>
      <c r="M431" s="194"/>
      <c r="N431" s="195"/>
      <c r="O431" s="195"/>
      <c r="P431" s="195"/>
      <c r="Q431" s="195"/>
      <c r="R431" s="195"/>
      <c r="S431" s="195"/>
      <c r="T431" s="196"/>
      <c r="AT431" s="191" t="s">
        <v>130</v>
      </c>
      <c r="AU431" s="191" t="s">
        <v>82</v>
      </c>
      <c r="AV431" s="15" t="s">
        <v>30</v>
      </c>
      <c r="AW431" s="15" t="s">
        <v>29</v>
      </c>
      <c r="AX431" s="15" t="s">
        <v>73</v>
      </c>
      <c r="AY431" s="191" t="s">
        <v>121</v>
      </c>
    </row>
    <row r="432" spans="1:65" s="15" customFormat="1" ht="11.25">
      <c r="B432" s="190"/>
      <c r="D432" s="159" t="s">
        <v>130</v>
      </c>
      <c r="E432" s="191" t="s">
        <v>1</v>
      </c>
      <c r="F432" s="192" t="s">
        <v>1392</v>
      </c>
      <c r="H432" s="191" t="s">
        <v>1</v>
      </c>
      <c r="I432" s="193"/>
      <c r="L432" s="190"/>
      <c r="M432" s="194"/>
      <c r="N432" s="195"/>
      <c r="O432" s="195"/>
      <c r="P432" s="195"/>
      <c r="Q432" s="195"/>
      <c r="R432" s="195"/>
      <c r="S432" s="195"/>
      <c r="T432" s="196"/>
      <c r="AT432" s="191" t="s">
        <v>130</v>
      </c>
      <c r="AU432" s="191" t="s">
        <v>82</v>
      </c>
      <c r="AV432" s="15" t="s">
        <v>30</v>
      </c>
      <c r="AW432" s="15" t="s">
        <v>29</v>
      </c>
      <c r="AX432" s="15" t="s">
        <v>73</v>
      </c>
      <c r="AY432" s="191" t="s">
        <v>121</v>
      </c>
    </row>
    <row r="433" spans="1:65" s="15" customFormat="1" ht="11.25">
      <c r="B433" s="190"/>
      <c r="D433" s="159" t="s">
        <v>130</v>
      </c>
      <c r="E433" s="191" t="s">
        <v>1</v>
      </c>
      <c r="F433" s="192" t="s">
        <v>1393</v>
      </c>
      <c r="H433" s="191" t="s">
        <v>1</v>
      </c>
      <c r="I433" s="193"/>
      <c r="L433" s="190"/>
      <c r="M433" s="194"/>
      <c r="N433" s="195"/>
      <c r="O433" s="195"/>
      <c r="P433" s="195"/>
      <c r="Q433" s="195"/>
      <c r="R433" s="195"/>
      <c r="S433" s="195"/>
      <c r="T433" s="196"/>
      <c r="AT433" s="191" t="s">
        <v>130</v>
      </c>
      <c r="AU433" s="191" t="s">
        <v>82</v>
      </c>
      <c r="AV433" s="15" t="s">
        <v>30</v>
      </c>
      <c r="AW433" s="15" t="s">
        <v>29</v>
      </c>
      <c r="AX433" s="15" t="s">
        <v>73</v>
      </c>
      <c r="AY433" s="191" t="s">
        <v>121</v>
      </c>
    </row>
    <row r="434" spans="1:65" s="15" customFormat="1" ht="11.25">
      <c r="B434" s="190"/>
      <c r="D434" s="159" t="s">
        <v>130</v>
      </c>
      <c r="E434" s="191" t="s">
        <v>1</v>
      </c>
      <c r="F434" s="192" t="s">
        <v>1394</v>
      </c>
      <c r="H434" s="191" t="s">
        <v>1</v>
      </c>
      <c r="I434" s="193"/>
      <c r="L434" s="190"/>
      <c r="M434" s="194"/>
      <c r="N434" s="195"/>
      <c r="O434" s="195"/>
      <c r="P434" s="195"/>
      <c r="Q434" s="195"/>
      <c r="R434" s="195"/>
      <c r="S434" s="195"/>
      <c r="T434" s="196"/>
      <c r="AT434" s="191" t="s">
        <v>130</v>
      </c>
      <c r="AU434" s="191" t="s">
        <v>82</v>
      </c>
      <c r="AV434" s="15" t="s">
        <v>30</v>
      </c>
      <c r="AW434" s="15" t="s">
        <v>29</v>
      </c>
      <c r="AX434" s="15" t="s">
        <v>73</v>
      </c>
      <c r="AY434" s="191" t="s">
        <v>121</v>
      </c>
    </row>
    <row r="435" spans="1:65" s="15" customFormat="1" ht="11.25">
      <c r="B435" s="190"/>
      <c r="D435" s="159" t="s">
        <v>130</v>
      </c>
      <c r="E435" s="191" t="s">
        <v>1</v>
      </c>
      <c r="F435" s="192" t="s">
        <v>1395</v>
      </c>
      <c r="H435" s="191" t="s">
        <v>1</v>
      </c>
      <c r="I435" s="193"/>
      <c r="L435" s="190"/>
      <c r="M435" s="194"/>
      <c r="N435" s="195"/>
      <c r="O435" s="195"/>
      <c r="P435" s="195"/>
      <c r="Q435" s="195"/>
      <c r="R435" s="195"/>
      <c r="S435" s="195"/>
      <c r="T435" s="196"/>
      <c r="AT435" s="191" t="s">
        <v>130</v>
      </c>
      <c r="AU435" s="191" t="s">
        <v>82</v>
      </c>
      <c r="AV435" s="15" t="s">
        <v>30</v>
      </c>
      <c r="AW435" s="15" t="s">
        <v>29</v>
      </c>
      <c r="AX435" s="15" t="s">
        <v>73</v>
      </c>
      <c r="AY435" s="191" t="s">
        <v>121</v>
      </c>
    </row>
    <row r="436" spans="1:65" s="15" customFormat="1" ht="11.25">
      <c r="B436" s="190"/>
      <c r="D436" s="159" t="s">
        <v>130</v>
      </c>
      <c r="E436" s="191" t="s">
        <v>1</v>
      </c>
      <c r="F436" s="192" t="s">
        <v>1396</v>
      </c>
      <c r="H436" s="191" t="s">
        <v>1</v>
      </c>
      <c r="I436" s="193"/>
      <c r="L436" s="190"/>
      <c r="M436" s="194"/>
      <c r="N436" s="195"/>
      <c r="O436" s="195"/>
      <c r="P436" s="195"/>
      <c r="Q436" s="195"/>
      <c r="R436" s="195"/>
      <c r="S436" s="195"/>
      <c r="T436" s="196"/>
      <c r="AT436" s="191" t="s">
        <v>130</v>
      </c>
      <c r="AU436" s="191" t="s">
        <v>82</v>
      </c>
      <c r="AV436" s="15" t="s">
        <v>30</v>
      </c>
      <c r="AW436" s="15" t="s">
        <v>29</v>
      </c>
      <c r="AX436" s="15" t="s">
        <v>73</v>
      </c>
      <c r="AY436" s="191" t="s">
        <v>121</v>
      </c>
    </row>
    <row r="437" spans="1:65" s="15" customFormat="1" ht="11.25">
      <c r="B437" s="190"/>
      <c r="D437" s="159" t="s">
        <v>130</v>
      </c>
      <c r="E437" s="191" t="s">
        <v>1</v>
      </c>
      <c r="F437" s="192" t="s">
        <v>1397</v>
      </c>
      <c r="H437" s="191" t="s">
        <v>1</v>
      </c>
      <c r="I437" s="193"/>
      <c r="L437" s="190"/>
      <c r="M437" s="194"/>
      <c r="N437" s="195"/>
      <c r="O437" s="195"/>
      <c r="P437" s="195"/>
      <c r="Q437" s="195"/>
      <c r="R437" s="195"/>
      <c r="S437" s="195"/>
      <c r="T437" s="196"/>
      <c r="AT437" s="191" t="s">
        <v>130</v>
      </c>
      <c r="AU437" s="191" t="s">
        <v>82</v>
      </c>
      <c r="AV437" s="15" t="s">
        <v>30</v>
      </c>
      <c r="AW437" s="15" t="s">
        <v>29</v>
      </c>
      <c r="AX437" s="15" t="s">
        <v>73</v>
      </c>
      <c r="AY437" s="191" t="s">
        <v>121</v>
      </c>
    </row>
    <row r="438" spans="1:65" s="15" customFormat="1" ht="11.25">
      <c r="B438" s="190"/>
      <c r="D438" s="159" t="s">
        <v>130</v>
      </c>
      <c r="E438" s="191" t="s">
        <v>1</v>
      </c>
      <c r="F438" s="192" t="s">
        <v>1398</v>
      </c>
      <c r="H438" s="191" t="s">
        <v>1</v>
      </c>
      <c r="I438" s="193"/>
      <c r="L438" s="190"/>
      <c r="M438" s="194"/>
      <c r="N438" s="195"/>
      <c r="O438" s="195"/>
      <c r="P438" s="195"/>
      <c r="Q438" s="195"/>
      <c r="R438" s="195"/>
      <c r="S438" s="195"/>
      <c r="T438" s="196"/>
      <c r="AT438" s="191" t="s">
        <v>130</v>
      </c>
      <c r="AU438" s="191" t="s">
        <v>82</v>
      </c>
      <c r="AV438" s="15" t="s">
        <v>30</v>
      </c>
      <c r="AW438" s="15" t="s">
        <v>29</v>
      </c>
      <c r="AX438" s="15" t="s">
        <v>73</v>
      </c>
      <c r="AY438" s="191" t="s">
        <v>121</v>
      </c>
    </row>
    <row r="439" spans="1:65" s="13" customFormat="1" ht="11.25">
      <c r="B439" s="158"/>
      <c r="D439" s="159" t="s">
        <v>130</v>
      </c>
      <c r="E439" s="160" t="s">
        <v>1</v>
      </c>
      <c r="F439" s="161" t="s">
        <v>30</v>
      </c>
      <c r="H439" s="162">
        <v>1</v>
      </c>
      <c r="I439" s="163"/>
      <c r="L439" s="158"/>
      <c r="M439" s="164"/>
      <c r="N439" s="165"/>
      <c r="O439" s="165"/>
      <c r="P439" s="165"/>
      <c r="Q439" s="165"/>
      <c r="R439" s="165"/>
      <c r="S439" s="165"/>
      <c r="T439" s="166"/>
      <c r="AT439" s="160" t="s">
        <v>130</v>
      </c>
      <c r="AU439" s="160" t="s">
        <v>82</v>
      </c>
      <c r="AV439" s="13" t="s">
        <v>82</v>
      </c>
      <c r="AW439" s="13" t="s">
        <v>29</v>
      </c>
      <c r="AX439" s="13" t="s">
        <v>30</v>
      </c>
      <c r="AY439" s="160" t="s">
        <v>121</v>
      </c>
    </row>
    <row r="440" spans="1:65" s="2" customFormat="1" ht="24.2" customHeight="1">
      <c r="A440" s="33"/>
      <c r="B440" s="144"/>
      <c r="C440" s="145" t="s">
        <v>585</v>
      </c>
      <c r="D440" s="145" t="s">
        <v>124</v>
      </c>
      <c r="E440" s="146" t="s">
        <v>1399</v>
      </c>
      <c r="F440" s="147" t="s">
        <v>1400</v>
      </c>
      <c r="G440" s="148" t="s">
        <v>195</v>
      </c>
      <c r="H440" s="149">
        <v>1</v>
      </c>
      <c r="I440" s="150"/>
      <c r="J440" s="151">
        <f>ROUND(I440*H440,2)</f>
        <v>0</v>
      </c>
      <c r="K440" s="147" t="s">
        <v>1</v>
      </c>
      <c r="L440" s="34"/>
      <c r="M440" s="152" t="s">
        <v>1</v>
      </c>
      <c r="N440" s="153" t="s">
        <v>38</v>
      </c>
      <c r="O440" s="59"/>
      <c r="P440" s="154">
        <f>O440*H440</f>
        <v>0</v>
      </c>
      <c r="Q440" s="154">
        <v>0</v>
      </c>
      <c r="R440" s="154">
        <f>Q440*H440</f>
        <v>0</v>
      </c>
      <c r="S440" s="154">
        <v>0</v>
      </c>
      <c r="T440" s="155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56" t="s">
        <v>173</v>
      </c>
      <c r="AT440" s="156" t="s">
        <v>124</v>
      </c>
      <c r="AU440" s="156" t="s">
        <v>82</v>
      </c>
      <c r="AY440" s="18" t="s">
        <v>121</v>
      </c>
      <c r="BE440" s="157">
        <f>IF(N440="základní",J440,0)</f>
        <v>0</v>
      </c>
      <c r="BF440" s="157">
        <f>IF(N440="snížená",J440,0)</f>
        <v>0</v>
      </c>
      <c r="BG440" s="157">
        <f>IF(N440="zákl. přenesená",J440,0)</f>
        <v>0</v>
      </c>
      <c r="BH440" s="157">
        <f>IF(N440="sníž. přenesená",J440,0)</f>
        <v>0</v>
      </c>
      <c r="BI440" s="157">
        <f>IF(N440="nulová",J440,0)</f>
        <v>0</v>
      </c>
      <c r="BJ440" s="18" t="s">
        <v>30</v>
      </c>
      <c r="BK440" s="157">
        <f>ROUND(I440*H440,2)</f>
        <v>0</v>
      </c>
      <c r="BL440" s="18" t="s">
        <v>173</v>
      </c>
      <c r="BM440" s="156" t="s">
        <v>1401</v>
      </c>
    </row>
    <row r="441" spans="1:65" s="15" customFormat="1" ht="11.25">
      <c r="B441" s="190"/>
      <c r="D441" s="159" t="s">
        <v>130</v>
      </c>
      <c r="E441" s="191" t="s">
        <v>1</v>
      </c>
      <c r="F441" s="192" t="s">
        <v>1402</v>
      </c>
      <c r="H441" s="191" t="s">
        <v>1</v>
      </c>
      <c r="I441" s="193"/>
      <c r="L441" s="190"/>
      <c r="M441" s="194"/>
      <c r="N441" s="195"/>
      <c r="O441" s="195"/>
      <c r="P441" s="195"/>
      <c r="Q441" s="195"/>
      <c r="R441" s="195"/>
      <c r="S441" s="195"/>
      <c r="T441" s="196"/>
      <c r="AT441" s="191" t="s">
        <v>130</v>
      </c>
      <c r="AU441" s="191" t="s">
        <v>82</v>
      </c>
      <c r="AV441" s="15" t="s">
        <v>30</v>
      </c>
      <c r="AW441" s="15" t="s">
        <v>29</v>
      </c>
      <c r="AX441" s="15" t="s">
        <v>73</v>
      </c>
      <c r="AY441" s="191" t="s">
        <v>121</v>
      </c>
    </row>
    <row r="442" spans="1:65" s="15" customFormat="1" ht="11.25">
      <c r="B442" s="190"/>
      <c r="D442" s="159" t="s">
        <v>130</v>
      </c>
      <c r="E442" s="191" t="s">
        <v>1</v>
      </c>
      <c r="F442" s="192" t="s">
        <v>1403</v>
      </c>
      <c r="H442" s="191" t="s">
        <v>1</v>
      </c>
      <c r="I442" s="193"/>
      <c r="L442" s="190"/>
      <c r="M442" s="194"/>
      <c r="N442" s="195"/>
      <c r="O442" s="195"/>
      <c r="P442" s="195"/>
      <c r="Q442" s="195"/>
      <c r="R442" s="195"/>
      <c r="S442" s="195"/>
      <c r="T442" s="196"/>
      <c r="AT442" s="191" t="s">
        <v>130</v>
      </c>
      <c r="AU442" s="191" t="s">
        <v>82</v>
      </c>
      <c r="AV442" s="15" t="s">
        <v>30</v>
      </c>
      <c r="AW442" s="15" t="s">
        <v>29</v>
      </c>
      <c r="AX442" s="15" t="s">
        <v>73</v>
      </c>
      <c r="AY442" s="191" t="s">
        <v>121</v>
      </c>
    </row>
    <row r="443" spans="1:65" s="15" customFormat="1" ht="11.25">
      <c r="B443" s="190"/>
      <c r="D443" s="159" t="s">
        <v>130</v>
      </c>
      <c r="E443" s="191" t="s">
        <v>1</v>
      </c>
      <c r="F443" s="192" t="s">
        <v>1404</v>
      </c>
      <c r="H443" s="191" t="s">
        <v>1</v>
      </c>
      <c r="I443" s="193"/>
      <c r="L443" s="190"/>
      <c r="M443" s="194"/>
      <c r="N443" s="195"/>
      <c r="O443" s="195"/>
      <c r="P443" s="195"/>
      <c r="Q443" s="195"/>
      <c r="R443" s="195"/>
      <c r="S443" s="195"/>
      <c r="T443" s="196"/>
      <c r="AT443" s="191" t="s">
        <v>130</v>
      </c>
      <c r="AU443" s="191" t="s">
        <v>82</v>
      </c>
      <c r="AV443" s="15" t="s">
        <v>30</v>
      </c>
      <c r="AW443" s="15" t="s">
        <v>29</v>
      </c>
      <c r="AX443" s="15" t="s">
        <v>73</v>
      </c>
      <c r="AY443" s="191" t="s">
        <v>121</v>
      </c>
    </row>
    <row r="444" spans="1:65" s="15" customFormat="1" ht="11.25">
      <c r="B444" s="190"/>
      <c r="D444" s="159" t="s">
        <v>130</v>
      </c>
      <c r="E444" s="191" t="s">
        <v>1</v>
      </c>
      <c r="F444" s="192" t="s">
        <v>1405</v>
      </c>
      <c r="H444" s="191" t="s">
        <v>1</v>
      </c>
      <c r="I444" s="193"/>
      <c r="L444" s="190"/>
      <c r="M444" s="194"/>
      <c r="N444" s="195"/>
      <c r="O444" s="195"/>
      <c r="P444" s="195"/>
      <c r="Q444" s="195"/>
      <c r="R444" s="195"/>
      <c r="S444" s="195"/>
      <c r="T444" s="196"/>
      <c r="AT444" s="191" t="s">
        <v>130</v>
      </c>
      <c r="AU444" s="191" t="s">
        <v>82</v>
      </c>
      <c r="AV444" s="15" t="s">
        <v>30</v>
      </c>
      <c r="AW444" s="15" t="s">
        <v>29</v>
      </c>
      <c r="AX444" s="15" t="s">
        <v>73</v>
      </c>
      <c r="AY444" s="191" t="s">
        <v>121</v>
      </c>
    </row>
    <row r="445" spans="1:65" s="15" customFormat="1" ht="11.25">
      <c r="B445" s="190"/>
      <c r="D445" s="159" t="s">
        <v>130</v>
      </c>
      <c r="E445" s="191" t="s">
        <v>1</v>
      </c>
      <c r="F445" s="192" t="s">
        <v>1406</v>
      </c>
      <c r="H445" s="191" t="s">
        <v>1</v>
      </c>
      <c r="I445" s="193"/>
      <c r="L445" s="190"/>
      <c r="M445" s="194"/>
      <c r="N445" s="195"/>
      <c r="O445" s="195"/>
      <c r="P445" s="195"/>
      <c r="Q445" s="195"/>
      <c r="R445" s="195"/>
      <c r="S445" s="195"/>
      <c r="T445" s="196"/>
      <c r="AT445" s="191" t="s">
        <v>130</v>
      </c>
      <c r="AU445" s="191" t="s">
        <v>82</v>
      </c>
      <c r="AV445" s="15" t="s">
        <v>30</v>
      </c>
      <c r="AW445" s="15" t="s">
        <v>29</v>
      </c>
      <c r="AX445" s="15" t="s">
        <v>73</v>
      </c>
      <c r="AY445" s="191" t="s">
        <v>121</v>
      </c>
    </row>
    <row r="446" spans="1:65" s="15" customFormat="1" ht="11.25">
      <c r="B446" s="190"/>
      <c r="D446" s="159" t="s">
        <v>130</v>
      </c>
      <c r="E446" s="191" t="s">
        <v>1</v>
      </c>
      <c r="F446" s="192" t="s">
        <v>1407</v>
      </c>
      <c r="H446" s="191" t="s">
        <v>1</v>
      </c>
      <c r="I446" s="193"/>
      <c r="L446" s="190"/>
      <c r="M446" s="194"/>
      <c r="N446" s="195"/>
      <c r="O446" s="195"/>
      <c r="P446" s="195"/>
      <c r="Q446" s="195"/>
      <c r="R446" s="195"/>
      <c r="S446" s="195"/>
      <c r="T446" s="196"/>
      <c r="AT446" s="191" t="s">
        <v>130</v>
      </c>
      <c r="AU446" s="191" t="s">
        <v>82</v>
      </c>
      <c r="AV446" s="15" t="s">
        <v>30</v>
      </c>
      <c r="AW446" s="15" t="s">
        <v>29</v>
      </c>
      <c r="AX446" s="15" t="s">
        <v>73</v>
      </c>
      <c r="AY446" s="191" t="s">
        <v>121</v>
      </c>
    </row>
    <row r="447" spans="1:65" s="15" customFormat="1" ht="11.25">
      <c r="B447" s="190"/>
      <c r="D447" s="159" t="s">
        <v>130</v>
      </c>
      <c r="E447" s="191" t="s">
        <v>1</v>
      </c>
      <c r="F447" s="192" t="s">
        <v>1408</v>
      </c>
      <c r="H447" s="191" t="s">
        <v>1</v>
      </c>
      <c r="I447" s="193"/>
      <c r="L447" s="190"/>
      <c r="M447" s="194"/>
      <c r="N447" s="195"/>
      <c r="O447" s="195"/>
      <c r="P447" s="195"/>
      <c r="Q447" s="195"/>
      <c r="R447" s="195"/>
      <c r="S447" s="195"/>
      <c r="T447" s="196"/>
      <c r="AT447" s="191" t="s">
        <v>130</v>
      </c>
      <c r="AU447" s="191" t="s">
        <v>82</v>
      </c>
      <c r="AV447" s="15" t="s">
        <v>30</v>
      </c>
      <c r="AW447" s="15" t="s">
        <v>29</v>
      </c>
      <c r="AX447" s="15" t="s">
        <v>73</v>
      </c>
      <c r="AY447" s="191" t="s">
        <v>121</v>
      </c>
    </row>
    <row r="448" spans="1:65" s="13" customFormat="1" ht="11.25">
      <c r="B448" s="158"/>
      <c r="D448" s="159" t="s">
        <v>130</v>
      </c>
      <c r="E448" s="160" t="s">
        <v>1</v>
      </c>
      <c r="F448" s="161" t="s">
        <v>30</v>
      </c>
      <c r="H448" s="162">
        <v>1</v>
      </c>
      <c r="I448" s="163"/>
      <c r="L448" s="158"/>
      <c r="M448" s="164"/>
      <c r="N448" s="165"/>
      <c r="O448" s="165"/>
      <c r="P448" s="165"/>
      <c r="Q448" s="165"/>
      <c r="R448" s="165"/>
      <c r="S448" s="165"/>
      <c r="T448" s="166"/>
      <c r="AT448" s="160" t="s">
        <v>130</v>
      </c>
      <c r="AU448" s="160" t="s">
        <v>82</v>
      </c>
      <c r="AV448" s="13" t="s">
        <v>82</v>
      </c>
      <c r="AW448" s="13" t="s">
        <v>29</v>
      </c>
      <c r="AX448" s="13" t="s">
        <v>30</v>
      </c>
      <c r="AY448" s="160" t="s">
        <v>121</v>
      </c>
    </row>
    <row r="449" spans="1:65" s="12" customFormat="1" ht="22.9" customHeight="1">
      <c r="B449" s="131"/>
      <c r="D449" s="132" t="s">
        <v>72</v>
      </c>
      <c r="E449" s="142" t="s">
        <v>1409</v>
      </c>
      <c r="F449" s="142" t="s">
        <v>1410</v>
      </c>
      <c r="I449" s="134"/>
      <c r="J449" s="143">
        <f>BK449</f>
        <v>0</v>
      </c>
      <c r="L449" s="131"/>
      <c r="M449" s="136"/>
      <c r="N449" s="137"/>
      <c r="O449" s="137"/>
      <c r="P449" s="138">
        <f>SUM(P450:P469)</f>
        <v>0</v>
      </c>
      <c r="Q449" s="137"/>
      <c r="R449" s="138">
        <f>SUM(R450:R469)</f>
        <v>0.29396559999999999</v>
      </c>
      <c r="S449" s="137"/>
      <c r="T449" s="139">
        <f>SUM(T450:T469)</f>
        <v>0</v>
      </c>
      <c r="AR449" s="132" t="s">
        <v>82</v>
      </c>
      <c r="AT449" s="140" t="s">
        <v>72</v>
      </c>
      <c r="AU449" s="140" t="s">
        <v>30</v>
      </c>
      <c r="AY449" s="132" t="s">
        <v>121</v>
      </c>
      <c r="BK449" s="141">
        <f>SUM(BK450:BK469)</f>
        <v>0</v>
      </c>
    </row>
    <row r="450" spans="1:65" s="2" customFormat="1" ht="16.5" customHeight="1">
      <c r="A450" s="33"/>
      <c r="B450" s="144"/>
      <c r="C450" s="145" t="s">
        <v>589</v>
      </c>
      <c r="D450" s="145" t="s">
        <v>124</v>
      </c>
      <c r="E450" s="146" t="s">
        <v>1411</v>
      </c>
      <c r="F450" s="147" t="s">
        <v>1412</v>
      </c>
      <c r="G450" s="148" t="s">
        <v>219</v>
      </c>
      <c r="H450" s="149">
        <v>9.1199999999999992</v>
      </c>
      <c r="I450" s="150"/>
      <c r="J450" s="151">
        <f>ROUND(I450*H450,2)</f>
        <v>0</v>
      </c>
      <c r="K450" s="147" t="s">
        <v>135</v>
      </c>
      <c r="L450" s="34"/>
      <c r="M450" s="152" t="s">
        <v>1</v>
      </c>
      <c r="N450" s="153" t="s">
        <v>38</v>
      </c>
      <c r="O450" s="59"/>
      <c r="P450" s="154">
        <f>O450*H450</f>
        <v>0</v>
      </c>
      <c r="Q450" s="154">
        <v>0</v>
      </c>
      <c r="R450" s="154">
        <f>Q450*H450</f>
        <v>0</v>
      </c>
      <c r="S450" s="154">
        <v>0</v>
      </c>
      <c r="T450" s="155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56" t="s">
        <v>173</v>
      </c>
      <c r="AT450" s="156" t="s">
        <v>124</v>
      </c>
      <c r="AU450" s="156" t="s">
        <v>82</v>
      </c>
      <c r="AY450" s="18" t="s">
        <v>121</v>
      </c>
      <c r="BE450" s="157">
        <f>IF(N450="základní",J450,0)</f>
        <v>0</v>
      </c>
      <c r="BF450" s="157">
        <f>IF(N450="snížená",J450,0)</f>
        <v>0</v>
      </c>
      <c r="BG450" s="157">
        <f>IF(N450="zákl. přenesená",J450,0)</f>
        <v>0</v>
      </c>
      <c r="BH450" s="157">
        <f>IF(N450="sníž. přenesená",J450,0)</f>
        <v>0</v>
      </c>
      <c r="BI450" s="157">
        <f>IF(N450="nulová",J450,0)</f>
        <v>0</v>
      </c>
      <c r="BJ450" s="18" t="s">
        <v>30</v>
      </c>
      <c r="BK450" s="157">
        <f>ROUND(I450*H450,2)</f>
        <v>0</v>
      </c>
      <c r="BL450" s="18" t="s">
        <v>173</v>
      </c>
      <c r="BM450" s="156" t="s">
        <v>1413</v>
      </c>
    </row>
    <row r="451" spans="1:65" s="15" customFormat="1" ht="11.25">
      <c r="B451" s="190"/>
      <c r="D451" s="159" t="s">
        <v>130</v>
      </c>
      <c r="E451" s="191" t="s">
        <v>1</v>
      </c>
      <c r="F451" s="192" t="s">
        <v>1239</v>
      </c>
      <c r="H451" s="191" t="s">
        <v>1</v>
      </c>
      <c r="I451" s="193"/>
      <c r="L451" s="190"/>
      <c r="M451" s="194"/>
      <c r="N451" s="195"/>
      <c r="O451" s="195"/>
      <c r="P451" s="195"/>
      <c r="Q451" s="195"/>
      <c r="R451" s="195"/>
      <c r="S451" s="195"/>
      <c r="T451" s="196"/>
      <c r="AT451" s="191" t="s">
        <v>130</v>
      </c>
      <c r="AU451" s="191" t="s">
        <v>82</v>
      </c>
      <c r="AV451" s="15" t="s">
        <v>30</v>
      </c>
      <c r="AW451" s="15" t="s">
        <v>29</v>
      </c>
      <c r="AX451" s="15" t="s">
        <v>73</v>
      </c>
      <c r="AY451" s="191" t="s">
        <v>121</v>
      </c>
    </row>
    <row r="452" spans="1:65" s="13" customFormat="1" ht="11.25">
      <c r="B452" s="158"/>
      <c r="D452" s="159" t="s">
        <v>130</v>
      </c>
      <c r="E452" s="160" t="s">
        <v>1</v>
      </c>
      <c r="F452" s="161" t="s">
        <v>1414</v>
      </c>
      <c r="H452" s="162">
        <v>9.1199999999999992</v>
      </c>
      <c r="I452" s="163"/>
      <c r="L452" s="158"/>
      <c r="M452" s="164"/>
      <c r="N452" s="165"/>
      <c r="O452" s="165"/>
      <c r="P452" s="165"/>
      <c r="Q452" s="165"/>
      <c r="R452" s="165"/>
      <c r="S452" s="165"/>
      <c r="T452" s="166"/>
      <c r="AT452" s="160" t="s">
        <v>130</v>
      </c>
      <c r="AU452" s="160" t="s">
        <v>82</v>
      </c>
      <c r="AV452" s="13" t="s">
        <v>82</v>
      </c>
      <c r="AW452" s="13" t="s">
        <v>29</v>
      </c>
      <c r="AX452" s="13" t="s">
        <v>73</v>
      </c>
      <c r="AY452" s="160" t="s">
        <v>121</v>
      </c>
    </row>
    <row r="453" spans="1:65" s="14" customFormat="1" ht="11.25">
      <c r="B453" s="167"/>
      <c r="D453" s="159" t="s">
        <v>130</v>
      </c>
      <c r="E453" s="168" t="s">
        <v>1</v>
      </c>
      <c r="F453" s="169" t="s">
        <v>132</v>
      </c>
      <c r="H453" s="170">
        <v>9.1199999999999992</v>
      </c>
      <c r="I453" s="171"/>
      <c r="L453" s="167"/>
      <c r="M453" s="172"/>
      <c r="N453" s="173"/>
      <c r="O453" s="173"/>
      <c r="P453" s="173"/>
      <c r="Q453" s="173"/>
      <c r="R453" s="173"/>
      <c r="S453" s="173"/>
      <c r="T453" s="174"/>
      <c r="AT453" s="168" t="s">
        <v>130</v>
      </c>
      <c r="AU453" s="168" t="s">
        <v>82</v>
      </c>
      <c r="AV453" s="14" t="s">
        <v>128</v>
      </c>
      <c r="AW453" s="14" t="s">
        <v>29</v>
      </c>
      <c r="AX453" s="14" t="s">
        <v>30</v>
      </c>
      <c r="AY453" s="168" t="s">
        <v>121</v>
      </c>
    </row>
    <row r="454" spans="1:65" s="2" customFormat="1" ht="16.5" customHeight="1">
      <c r="A454" s="33"/>
      <c r="B454" s="144"/>
      <c r="C454" s="145" t="s">
        <v>593</v>
      </c>
      <c r="D454" s="145" t="s">
        <v>124</v>
      </c>
      <c r="E454" s="146" t="s">
        <v>1415</v>
      </c>
      <c r="F454" s="147" t="s">
        <v>1416</v>
      </c>
      <c r="G454" s="148" t="s">
        <v>219</v>
      </c>
      <c r="H454" s="149">
        <v>10.36</v>
      </c>
      <c r="I454" s="150"/>
      <c r="J454" s="151">
        <f>ROUND(I454*H454,2)</f>
        <v>0</v>
      </c>
      <c r="K454" s="147" t="s">
        <v>135</v>
      </c>
      <c r="L454" s="34"/>
      <c r="M454" s="152" t="s">
        <v>1</v>
      </c>
      <c r="N454" s="153" t="s">
        <v>38</v>
      </c>
      <c r="O454" s="59"/>
      <c r="P454" s="154">
        <f>O454*H454</f>
        <v>0</v>
      </c>
      <c r="Q454" s="154">
        <v>2.9999999999999997E-4</v>
      </c>
      <c r="R454" s="154">
        <f>Q454*H454</f>
        <v>3.1079999999999997E-3</v>
      </c>
      <c r="S454" s="154">
        <v>0</v>
      </c>
      <c r="T454" s="155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56" t="s">
        <v>173</v>
      </c>
      <c r="AT454" s="156" t="s">
        <v>124</v>
      </c>
      <c r="AU454" s="156" t="s">
        <v>82</v>
      </c>
      <c r="AY454" s="18" t="s">
        <v>121</v>
      </c>
      <c r="BE454" s="157">
        <f>IF(N454="základní",J454,0)</f>
        <v>0</v>
      </c>
      <c r="BF454" s="157">
        <f>IF(N454="snížená",J454,0)</f>
        <v>0</v>
      </c>
      <c r="BG454" s="157">
        <f>IF(N454="zákl. přenesená",J454,0)</f>
        <v>0</v>
      </c>
      <c r="BH454" s="157">
        <f>IF(N454="sníž. přenesená",J454,0)</f>
        <v>0</v>
      </c>
      <c r="BI454" s="157">
        <f>IF(N454="nulová",J454,0)</f>
        <v>0</v>
      </c>
      <c r="BJ454" s="18" t="s">
        <v>30</v>
      </c>
      <c r="BK454" s="157">
        <f>ROUND(I454*H454,2)</f>
        <v>0</v>
      </c>
      <c r="BL454" s="18" t="s">
        <v>173</v>
      </c>
      <c r="BM454" s="156" t="s">
        <v>1417</v>
      </c>
    </row>
    <row r="455" spans="1:65" s="13" customFormat="1" ht="11.25">
      <c r="B455" s="158"/>
      <c r="D455" s="159" t="s">
        <v>130</v>
      </c>
      <c r="E455" s="160" t="s">
        <v>1</v>
      </c>
      <c r="F455" s="161" t="s">
        <v>1418</v>
      </c>
      <c r="H455" s="162">
        <v>9.1199999999999992</v>
      </c>
      <c r="I455" s="163"/>
      <c r="L455" s="158"/>
      <c r="M455" s="164"/>
      <c r="N455" s="165"/>
      <c r="O455" s="165"/>
      <c r="P455" s="165"/>
      <c r="Q455" s="165"/>
      <c r="R455" s="165"/>
      <c r="S455" s="165"/>
      <c r="T455" s="166"/>
      <c r="AT455" s="160" t="s">
        <v>130</v>
      </c>
      <c r="AU455" s="160" t="s">
        <v>82</v>
      </c>
      <c r="AV455" s="13" t="s">
        <v>82</v>
      </c>
      <c r="AW455" s="13" t="s">
        <v>29</v>
      </c>
      <c r="AX455" s="13" t="s">
        <v>73</v>
      </c>
      <c r="AY455" s="160" t="s">
        <v>121</v>
      </c>
    </row>
    <row r="456" spans="1:65" s="13" customFormat="1" ht="11.25">
      <c r="B456" s="158"/>
      <c r="D456" s="159" t="s">
        <v>130</v>
      </c>
      <c r="E456" s="160" t="s">
        <v>1</v>
      </c>
      <c r="F456" s="161" t="s">
        <v>1419</v>
      </c>
      <c r="H456" s="162">
        <v>1.24</v>
      </c>
      <c r="I456" s="163"/>
      <c r="L456" s="158"/>
      <c r="M456" s="164"/>
      <c r="N456" s="165"/>
      <c r="O456" s="165"/>
      <c r="P456" s="165"/>
      <c r="Q456" s="165"/>
      <c r="R456" s="165"/>
      <c r="S456" s="165"/>
      <c r="T456" s="166"/>
      <c r="AT456" s="160" t="s">
        <v>130</v>
      </c>
      <c r="AU456" s="160" t="s">
        <v>82</v>
      </c>
      <c r="AV456" s="13" t="s">
        <v>82</v>
      </c>
      <c r="AW456" s="13" t="s">
        <v>29</v>
      </c>
      <c r="AX456" s="13" t="s">
        <v>73</v>
      </c>
      <c r="AY456" s="160" t="s">
        <v>121</v>
      </c>
    </row>
    <row r="457" spans="1:65" s="14" customFormat="1" ht="11.25">
      <c r="B457" s="167"/>
      <c r="D457" s="159" t="s">
        <v>130</v>
      </c>
      <c r="E457" s="168" t="s">
        <v>1</v>
      </c>
      <c r="F457" s="169" t="s">
        <v>132</v>
      </c>
      <c r="H457" s="170">
        <v>10.36</v>
      </c>
      <c r="I457" s="171"/>
      <c r="L457" s="167"/>
      <c r="M457" s="172"/>
      <c r="N457" s="173"/>
      <c r="O457" s="173"/>
      <c r="P457" s="173"/>
      <c r="Q457" s="173"/>
      <c r="R457" s="173"/>
      <c r="S457" s="173"/>
      <c r="T457" s="174"/>
      <c r="AT457" s="168" t="s">
        <v>130</v>
      </c>
      <c r="AU457" s="168" t="s">
        <v>82</v>
      </c>
      <c r="AV457" s="14" t="s">
        <v>128</v>
      </c>
      <c r="AW457" s="14" t="s">
        <v>29</v>
      </c>
      <c r="AX457" s="14" t="s">
        <v>30</v>
      </c>
      <c r="AY457" s="168" t="s">
        <v>121</v>
      </c>
    </row>
    <row r="458" spans="1:65" s="2" customFormat="1" ht="21.75" customHeight="1">
      <c r="A458" s="33"/>
      <c r="B458" s="144"/>
      <c r="C458" s="145" t="s">
        <v>597</v>
      </c>
      <c r="D458" s="145" t="s">
        <v>124</v>
      </c>
      <c r="E458" s="146" t="s">
        <v>1420</v>
      </c>
      <c r="F458" s="147" t="s">
        <v>1421</v>
      </c>
      <c r="G458" s="148" t="s">
        <v>232</v>
      </c>
      <c r="H458" s="149">
        <v>12.4</v>
      </c>
      <c r="I458" s="150"/>
      <c r="J458" s="151">
        <f>ROUND(I458*H458,2)</f>
        <v>0</v>
      </c>
      <c r="K458" s="147" t="s">
        <v>135</v>
      </c>
      <c r="L458" s="34"/>
      <c r="M458" s="152" t="s">
        <v>1</v>
      </c>
      <c r="N458" s="153" t="s">
        <v>38</v>
      </c>
      <c r="O458" s="59"/>
      <c r="P458" s="154">
        <f>O458*H458</f>
        <v>0</v>
      </c>
      <c r="Q458" s="154">
        <v>4.0000000000000002E-4</v>
      </c>
      <c r="R458" s="154">
        <f>Q458*H458</f>
        <v>4.96E-3</v>
      </c>
      <c r="S458" s="154">
        <v>0</v>
      </c>
      <c r="T458" s="155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56" t="s">
        <v>173</v>
      </c>
      <c r="AT458" s="156" t="s">
        <v>124</v>
      </c>
      <c r="AU458" s="156" t="s">
        <v>82</v>
      </c>
      <c r="AY458" s="18" t="s">
        <v>121</v>
      </c>
      <c r="BE458" s="157">
        <f>IF(N458="základní",J458,0)</f>
        <v>0</v>
      </c>
      <c r="BF458" s="157">
        <f>IF(N458="snížená",J458,0)</f>
        <v>0</v>
      </c>
      <c r="BG458" s="157">
        <f>IF(N458="zákl. přenesená",J458,0)</f>
        <v>0</v>
      </c>
      <c r="BH458" s="157">
        <f>IF(N458="sníž. přenesená",J458,0)</f>
        <v>0</v>
      </c>
      <c r="BI458" s="157">
        <f>IF(N458="nulová",J458,0)</f>
        <v>0</v>
      </c>
      <c r="BJ458" s="18" t="s">
        <v>30</v>
      </c>
      <c r="BK458" s="157">
        <f>ROUND(I458*H458,2)</f>
        <v>0</v>
      </c>
      <c r="BL458" s="18" t="s">
        <v>173</v>
      </c>
      <c r="BM458" s="156" t="s">
        <v>1422</v>
      </c>
    </row>
    <row r="459" spans="1:65" s="13" customFormat="1" ht="11.25">
      <c r="B459" s="158"/>
      <c r="D459" s="159" t="s">
        <v>130</v>
      </c>
      <c r="E459" s="160" t="s">
        <v>1</v>
      </c>
      <c r="F459" s="161" t="s">
        <v>1423</v>
      </c>
      <c r="H459" s="162">
        <v>12.4</v>
      </c>
      <c r="I459" s="163"/>
      <c r="L459" s="158"/>
      <c r="M459" s="164"/>
      <c r="N459" s="165"/>
      <c r="O459" s="165"/>
      <c r="P459" s="165"/>
      <c r="Q459" s="165"/>
      <c r="R459" s="165"/>
      <c r="S459" s="165"/>
      <c r="T459" s="166"/>
      <c r="AT459" s="160" t="s">
        <v>130</v>
      </c>
      <c r="AU459" s="160" t="s">
        <v>82</v>
      </c>
      <c r="AV459" s="13" t="s">
        <v>82</v>
      </c>
      <c r="AW459" s="13" t="s">
        <v>29</v>
      </c>
      <c r="AX459" s="13" t="s">
        <v>73</v>
      </c>
      <c r="AY459" s="160" t="s">
        <v>121</v>
      </c>
    </row>
    <row r="460" spans="1:65" s="14" customFormat="1" ht="11.25">
      <c r="B460" s="167"/>
      <c r="D460" s="159" t="s">
        <v>130</v>
      </c>
      <c r="E460" s="168" t="s">
        <v>1</v>
      </c>
      <c r="F460" s="169" t="s">
        <v>132</v>
      </c>
      <c r="H460" s="170">
        <v>12.4</v>
      </c>
      <c r="I460" s="171"/>
      <c r="L460" s="167"/>
      <c r="M460" s="172"/>
      <c r="N460" s="173"/>
      <c r="O460" s="173"/>
      <c r="P460" s="173"/>
      <c r="Q460" s="173"/>
      <c r="R460" s="173"/>
      <c r="S460" s="173"/>
      <c r="T460" s="174"/>
      <c r="AT460" s="168" t="s">
        <v>130</v>
      </c>
      <c r="AU460" s="168" t="s">
        <v>82</v>
      </c>
      <c r="AV460" s="14" t="s">
        <v>128</v>
      </c>
      <c r="AW460" s="14" t="s">
        <v>29</v>
      </c>
      <c r="AX460" s="14" t="s">
        <v>30</v>
      </c>
      <c r="AY460" s="168" t="s">
        <v>121</v>
      </c>
    </row>
    <row r="461" spans="1:65" s="2" customFormat="1" ht="16.5" customHeight="1">
      <c r="A461" s="33"/>
      <c r="B461" s="144"/>
      <c r="C461" s="175" t="s">
        <v>601</v>
      </c>
      <c r="D461" s="175" t="s">
        <v>141</v>
      </c>
      <c r="E461" s="176" t="s">
        <v>1424</v>
      </c>
      <c r="F461" s="177" t="s">
        <v>1425</v>
      </c>
      <c r="G461" s="178" t="s">
        <v>232</v>
      </c>
      <c r="H461" s="179">
        <v>13.64</v>
      </c>
      <c r="I461" s="180"/>
      <c r="J461" s="181">
        <f>ROUND(I461*H461,2)</f>
        <v>0</v>
      </c>
      <c r="K461" s="177" t="s">
        <v>135</v>
      </c>
      <c r="L461" s="182"/>
      <c r="M461" s="183" t="s">
        <v>1</v>
      </c>
      <c r="N461" s="184" t="s">
        <v>38</v>
      </c>
      <c r="O461" s="59"/>
      <c r="P461" s="154">
        <f>O461*H461</f>
        <v>0</v>
      </c>
      <c r="Q461" s="154">
        <v>2.64E-3</v>
      </c>
      <c r="R461" s="154">
        <f>Q461*H461</f>
        <v>3.6009600000000003E-2</v>
      </c>
      <c r="S461" s="154">
        <v>0</v>
      </c>
      <c r="T461" s="155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56" t="s">
        <v>172</v>
      </c>
      <c r="AT461" s="156" t="s">
        <v>141</v>
      </c>
      <c r="AU461" s="156" t="s">
        <v>82</v>
      </c>
      <c r="AY461" s="18" t="s">
        <v>121</v>
      </c>
      <c r="BE461" s="157">
        <f>IF(N461="základní",J461,0)</f>
        <v>0</v>
      </c>
      <c r="BF461" s="157">
        <f>IF(N461="snížená",J461,0)</f>
        <v>0</v>
      </c>
      <c r="BG461" s="157">
        <f>IF(N461="zákl. přenesená",J461,0)</f>
        <v>0</v>
      </c>
      <c r="BH461" s="157">
        <f>IF(N461="sníž. přenesená",J461,0)</f>
        <v>0</v>
      </c>
      <c r="BI461" s="157">
        <f>IF(N461="nulová",J461,0)</f>
        <v>0</v>
      </c>
      <c r="BJ461" s="18" t="s">
        <v>30</v>
      </c>
      <c r="BK461" s="157">
        <f>ROUND(I461*H461,2)</f>
        <v>0</v>
      </c>
      <c r="BL461" s="18" t="s">
        <v>173</v>
      </c>
      <c r="BM461" s="156" t="s">
        <v>1426</v>
      </c>
    </row>
    <row r="462" spans="1:65" s="13" customFormat="1" ht="11.25">
      <c r="B462" s="158"/>
      <c r="D462" s="159" t="s">
        <v>130</v>
      </c>
      <c r="E462" s="160" t="s">
        <v>1</v>
      </c>
      <c r="F462" s="161" t="s">
        <v>1427</v>
      </c>
      <c r="H462" s="162">
        <v>13.64</v>
      </c>
      <c r="I462" s="163"/>
      <c r="L462" s="158"/>
      <c r="M462" s="164"/>
      <c r="N462" s="165"/>
      <c r="O462" s="165"/>
      <c r="P462" s="165"/>
      <c r="Q462" s="165"/>
      <c r="R462" s="165"/>
      <c r="S462" s="165"/>
      <c r="T462" s="166"/>
      <c r="AT462" s="160" t="s">
        <v>130</v>
      </c>
      <c r="AU462" s="160" t="s">
        <v>82</v>
      </c>
      <c r="AV462" s="13" t="s">
        <v>82</v>
      </c>
      <c r="AW462" s="13" t="s">
        <v>29</v>
      </c>
      <c r="AX462" s="13" t="s">
        <v>73</v>
      </c>
      <c r="AY462" s="160" t="s">
        <v>121</v>
      </c>
    </row>
    <row r="463" spans="1:65" s="14" customFormat="1" ht="11.25">
      <c r="B463" s="167"/>
      <c r="D463" s="159" t="s">
        <v>130</v>
      </c>
      <c r="E463" s="168" t="s">
        <v>1</v>
      </c>
      <c r="F463" s="169" t="s">
        <v>132</v>
      </c>
      <c r="H463" s="170">
        <v>13.64</v>
      </c>
      <c r="I463" s="171"/>
      <c r="L463" s="167"/>
      <c r="M463" s="172"/>
      <c r="N463" s="173"/>
      <c r="O463" s="173"/>
      <c r="P463" s="173"/>
      <c r="Q463" s="173"/>
      <c r="R463" s="173"/>
      <c r="S463" s="173"/>
      <c r="T463" s="174"/>
      <c r="AT463" s="168" t="s">
        <v>130</v>
      </c>
      <c r="AU463" s="168" t="s">
        <v>82</v>
      </c>
      <c r="AV463" s="14" t="s">
        <v>128</v>
      </c>
      <c r="AW463" s="14" t="s">
        <v>29</v>
      </c>
      <c r="AX463" s="14" t="s">
        <v>30</v>
      </c>
      <c r="AY463" s="168" t="s">
        <v>121</v>
      </c>
    </row>
    <row r="464" spans="1:65" s="2" customFormat="1" ht="16.5" customHeight="1">
      <c r="A464" s="33"/>
      <c r="B464" s="144"/>
      <c r="C464" s="145" t="s">
        <v>605</v>
      </c>
      <c r="D464" s="145" t="s">
        <v>124</v>
      </c>
      <c r="E464" s="146" t="s">
        <v>1428</v>
      </c>
      <c r="F464" s="147" t="s">
        <v>1429</v>
      </c>
      <c r="G464" s="148" t="s">
        <v>219</v>
      </c>
      <c r="H464" s="149">
        <v>9.1199999999999992</v>
      </c>
      <c r="I464" s="150"/>
      <c r="J464" s="151">
        <f>ROUND(I464*H464,2)</f>
        <v>0</v>
      </c>
      <c r="K464" s="147" t="s">
        <v>135</v>
      </c>
      <c r="L464" s="34"/>
      <c r="M464" s="152" t="s">
        <v>1</v>
      </c>
      <c r="N464" s="153" t="s">
        <v>38</v>
      </c>
      <c r="O464" s="59"/>
      <c r="P464" s="154">
        <f>O464*H464</f>
        <v>0</v>
      </c>
      <c r="Q464" s="154">
        <v>3.2000000000000002E-3</v>
      </c>
      <c r="R464" s="154">
        <f>Q464*H464</f>
        <v>2.9183999999999998E-2</v>
      </c>
      <c r="S464" s="154">
        <v>0</v>
      </c>
      <c r="T464" s="155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56" t="s">
        <v>173</v>
      </c>
      <c r="AT464" s="156" t="s">
        <v>124</v>
      </c>
      <c r="AU464" s="156" t="s">
        <v>82</v>
      </c>
      <c r="AY464" s="18" t="s">
        <v>121</v>
      </c>
      <c r="BE464" s="157">
        <f>IF(N464="základní",J464,0)</f>
        <v>0</v>
      </c>
      <c r="BF464" s="157">
        <f>IF(N464="snížená",J464,0)</f>
        <v>0</v>
      </c>
      <c r="BG464" s="157">
        <f>IF(N464="zákl. přenesená",J464,0)</f>
        <v>0</v>
      </c>
      <c r="BH464" s="157">
        <f>IF(N464="sníž. přenesená",J464,0)</f>
        <v>0</v>
      </c>
      <c r="BI464" s="157">
        <f>IF(N464="nulová",J464,0)</f>
        <v>0</v>
      </c>
      <c r="BJ464" s="18" t="s">
        <v>30</v>
      </c>
      <c r="BK464" s="157">
        <f>ROUND(I464*H464,2)</f>
        <v>0</v>
      </c>
      <c r="BL464" s="18" t="s">
        <v>173</v>
      </c>
      <c r="BM464" s="156" t="s">
        <v>1430</v>
      </c>
    </row>
    <row r="465" spans="1:65" s="13" customFormat="1" ht="11.25">
      <c r="B465" s="158"/>
      <c r="D465" s="159" t="s">
        <v>130</v>
      </c>
      <c r="E465" s="160" t="s">
        <v>1</v>
      </c>
      <c r="F465" s="161" t="s">
        <v>1418</v>
      </c>
      <c r="H465" s="162">
        <v>9.1199999999999992</v>
      </c>
      <c r="I465" s="163"/>
      <c r="L465" s="158"/>
      <c r="M465" s="164"/>
      <c r="N465" s="165"/>
      <c r="O465" s="165"/>
      <c r="P465" s="165"/>
      <c r="Q465" s="165"/>
      <c r="R465" s="165"/>
      <c r="S465" s="165"/>
      <c r="T465" s="166"/>
      <c r="AT465" s="160" t="s">
        <v>130</v>
      </c>
      <c r="AU465" s="160" t="s">
        <v>82</v>
      </c>
      <c r="AV465" s="13" t="s">
        <v>82</v>
      </c>
      <c r="AW465" s="13" t="s">
        <v>29</v>
      </c>
      <c r="AX465" s="13" t="s">
        <v>30</v>
      </c>
      <c r="AY465" s="160" t="s">
        <v>121</v>
      </c>
    </row>
    <row r="466" spans="1:65" s="2" customFormat="1" ht="21.75" customHeight="1">
      <c r="A466" s="33"/>
      <c r="B466" s="144"/>
      <c r="C466" s="175" t="s">
        <v>610</v>
      </c>
      <c r="D466" s="175" t="s">
        <v>141</v>
      </c>
      <c r="E466" s="176" t="s">
        <v>1431</v>
      </c>
      <c r="F466" s="177" t="s">
        <v>1432</v>
      </c>
      <c r="G466" s="178" t="s">
        <v>219</v>
      </c>
      <c r="H466" s="179">
        <v>10.032</v>
      </c>
      <c r="I466" s="180"/>
      <c r="J466" s="181">
        <f>ROUND(I466*H466,2)</f>
        <v>0</v>
      </c>
      <c r="K466" s="177" t="s">
        <v>135</v>
      </c>
      <c r="L466" s="182"/>
      <c r="M466" s="183" t="s">
        <v>1</v>
      </c>
      <c r="N466" s="184" t="s">
        <v>38</v>
      </c>
      <c r="O466" s="59"/>
      <c r="P466" s="154">
        <f>O466*H466</f>
        <v>0</v>
      </c>
      <c r="Q466" s="154">
        <v>2.1999999999999999E-2</v>
      </c>
      <c r="R466" s="154">
        <f>Q466*H466</f>
        <v>0.22070399999999998</v>
      </c>
      <c r="S466" s="154">
        <v>0</v>
      </c>
      <c r="T466" s="155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56" t="s">
        <v>172</v>
      </c>
      <c r="AT466" s="156" t="s">
        <v>141</v>
      </c>
      <c r="AU466" s="156" t="s">
        <v>82</v>
      </c>
      <c r="AY466" s="18" t="s">
        <v>121</v>
      </c>
      <c r="BE466" s="157">
        <f>IF(N466="základní",J466,0)</f>
        <v>0</v>
      </c>
      <c r="BF466" s="157">
        <f>IF(N466="snížená",J466,0)</f>
        <v>0</v>
      </c>
      <c r="BG466" s="157">
        <f>IF(N466="zákl. přenesená",J466,0)</f>
        <v>0</v>
      </c>
      <c r="BH466" s="157">
        <f>IF(N466="sníž. přenesená",J466,0)</f>
        <v>0</v>
      </c>
      <c r="BI466" s="157">
        <f>IF(N466="nulová",J466,0)</f>
        <v>0</v>
      </c>
      <c r="BJ466" s="18" t="s">
        <v>30</v>
      </c>
      <c r="BK466" s="157">
        <f>ROUND(I466*H466,2)</f>
        <v>0</v>
      </c>
      <c r="BL466" s="18" t="s">
        <v>173</v>
      </c>
      <c r="BM466" s="156" t="s">
        <v>1433</v>
      </c>
    </row>
    <row r="467" spans="1:65" s="13" customFormat="1" ht="11.25">
      <c r="B467" s="158"/>
      <c r="D467" s="159" t="s">
        <v>130</v>
      </c>
      <c r="E467" s="160" t="s">
        <v>1</v>
      </c>
      <c r="F467" s="161" t="s">
        <v>1434</v>
      </c>
      <c r="H467" s="162">
        <v>10.032</v>
      </c>
      <c r="I467" s="163"/>
      <c r="L467" s="158"/>
      <c r="M467" s="164"/>
      <c r="N467" s="165"/>
      <c r="O467" s="165"/>
      <c r="P467" s="165"/>
      <c r="Q467" s="165"/>
      <c r="R467" s="165"/>
      <c r="S467" s="165"/>
      <c r="T467" s="166"/>
      <c r="AT467" s="160" t="s">
        <v>130</v>
      </c>
      <c r="AU467" s="160" t="s">
        <v>82</v>
      </c>
      <c r="AV467" s="13" t="s">
        <v>82</v>
      </c>
      <c r="AW467" s="13" t="s">
        <v>29</v>
      </c>
      <c r="AX467" s="13" t="s">
        <v>73</v>
      </c>
      <c r="AY467" s="160" t="s">
        <v>121</v>
      </c>
    </row>
    <row r="468" spans="1:65" s="14" customFormat="1" ht="11.25">
      <c r="B468" s="167"/>
      <c r="D468" s="159" t="s">
        <v>130</v>
      </c>
      <c r="E468" s="168" t="s">
        <v>1</v>
      </c>
      <c r="F468" s="169" t="s">
        <v>132</v>
      </c>
      <c r="H468" s="170">
        <v>10.032</v>
      </c>
      <c r="I468" s="171"/>
      <c r="L468" s="167"/>
      <c r="M468" s="172"/>
      <c r="N468" s="173"/>
      <c r="O468" s="173"/>
      <c r="P468" s="173"/>
      <c r="Q468" s="173"/>
      <c r="R468" s="173"/>
      <c r="S468" s="173"/>
      <c r="T468" s="174"/>
      <c r="AT468" s="168" t="s">
        <v>130</v>
      </c>
      <c r="AU468" s="168" t="s">
        <v>82</v>
      </c>
      <c r="AV468" s="14" t="s">
        <v>128</v>
      </c>
      <c r="AW468" s="14" t="s">
        <v>29</v>
      </c>
      <c r="AX468" s="14" t="s">
        <v>30</v>
      </c>
      <c r="AY468" s="168" t="s">
        <v>121</v>
      </c>
    </row>
    <row r="469" spans="1:65" s="2" customFormat="1" ht="16.5" customHeight="1">
      <c r="A469" s="33"/>
      <c r="B469" s="144"/>
      <c r="C469" s="145" t="s">
        <v>614</v>
      </c>
      <c r="D469" s="145" t="s">
        <v>124</v>
      </c>
      <c r="E469" s="146" t="s">
        <v>1435</v>
      </c>
      <c r="F469" s="147" t="s">
        <v>1436</v>
      </c>
      <c r="G469" s="148" t="s">
        <v>209</v>
      </c>
      <c r="H469" s="149">
        <v>0.29399999999999998</v>
      </c>
      <c r="I469" s="150"/>
      <c r="J469" s="151">
        <f>ROUND(I469*H469,2)</f>
        <v>0</v>
      </c>
      <c r="K469" s="147" t="s">
        <v>135</v>
      </c>
      <c r="L469" s="34"/>
      <c r="M469" s="185" t="s">
        <v>1</v>
      </c>
      <c r="N469" s="186" t="s">
        <v>38</v>
      </c>
      <c r="O469" s="187"/>
      <c r="P469" s="188">
        <f>O469*H469</f>
        <v>0</v>
      </c>
      <c r="Q469" s="188">
        <v>0</v>
      </c>
      <c r="R469" s="188">
        <f>Q469*H469</f>
        <v>0</v>
      </c>
      <c r="S469" s="188">
        <v>0</v>
      </c>
      <c r="T469" s="189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56" t="s">
        <v>173</v>
      </c>
      <c r="AT469" s="156" t="s">
        <v>124</v>
      </c>
      <c r="AU469" s="156" t="s">
        <v>82</v>
      </c>
      <c r="AY469" s="18" t="s">
        <v>121</v>
      </c>
      <c r="BE469" s="157">
        <f>IF(N469="základní",J469,0)</f>
        <v>0</v>
      </c>
      <c r="BF469" s="157">
        <f>IF(N469="snížená",J469,0)</f>
        <v>0</v>
      </c>
      <c r="BG469" s="157">
        <f>IF(N469="zákl. přenesená",J469,0)</f>
        <v>0</v>
      </c>
      <c r="BH469" s="157">
        <f>IF(N469="sníž. přenesená",J469,0)</f>
        <v>0</v>
      </c>
      <c r="BI469" s="157">
        <f>IF(N469="nulová",J469,0)</f>
        <v>0</v>
      </c>
      <c r="BJ469" s="18" t="s">
        <v>30</v>
      </c>
      <c r="BK469" s="157">
        <f>ROUND(I469*H469,2)</f>
        <v>0</v>
      </c>
      <c r="BL469" s="18" t="s">
        <v>173</v>
      </c>
      <c r="BM469" s="156" t="s">
        <v>1437</v>
      </c>
    </row>
    <row r="470" spans="1:65" s="2" customFormat="1" ht="6.95" customHeight="1">
      <c r="A470" s="33"/>
      <c r="B470" s="48"/>
      <c r="C470" s="49"/>
      <c r="D470" s="49"/>
      <c r="E470" s="49"/>
      <c r="F470" s="49"/>
      <c r="G470" s="49"/>
      <c r="H470" s="49"/>
      <c r="I470" s="49"/>
      <c r="J470" s="49"/>
      <c r="K470" s="49"/>
      <c r="L470" s="34"/>
      <c r="M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</row>
  </sheetData>
  <autoFilter ref="C129:K469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workbookViewId="0">
      <selection activeCell="J12" sqref="J1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95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0" t="str">
        <f>'Rekapitulace stavby'!K6</f>
        <v>BRNO, LOKALITA VINIČNÍ - ŠEDOVÁ, POSÍLENÍ ZÁSOBENÍ VODOU, II. ETAPA</v>
      </c>
      <c r="F7" s="251"/>
      <c r="G7" s="251"/>
      <c r="H7" s="251"/>
      <c r="L7" s="21"/>
    </row>
    <row r="8" spans="1:46" s="2" customFormat="1" ht="12" customHeight="1">
      <c r="A8" s="33"/>
      <c r="B8" s="34"/>
      <c r="C8" s="33"/>
      <c r="D8" s="28" t="s">
        <v>96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1" t="s">
        <v>1438</v>
      </c>
      <c r="F9" s="252"/>
      <c r="G9" s="252"/>
      <c r="H9" s="25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3" t="str">
        <f>'Rekapitulace stavby'!E14</f>
        <v>Vyplň údaj</v>
      </c>
      <c r="F18" s="233"/>
      <c r="G18" s="233"/>
      <c r="H18" s="233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38" t="s">
        <v>1</v>
      </c>
      <c r="F27" s="238"/>
      <c r="G27" s="238"/>
      <c r="H27" s="238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33</v>
      </c>
      <c r="E30" s="33"/>
      <c r="F30" s="33"/>
      <c r="G30" s="33"/>
      <c r="H30" s="33"/>
      <c r="I30" s="33"/>
      <c r="J30" s="72">
        <f>ROUND(J118,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37</v>
      </c>
      <c r="E33" s="28" t="s">
        <v>38</v>
      </c>
      <c r="F33" s="100">
        <f>ROUND((SUM(BE118:BE170)),  0)</f>
        <v>0</v>
      </c>
      <c r="G33" s="33"/>
      <c r="H33" s="33"/>
      <c r="I33" s="101">
        <v>0.21</v>
      </c>
      <c r="J33" s="100">
        <f>ROUND(((SUM(BE118:BE170))*I33),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00">
        <f>ROUND((SUM(BF118:BF170)),  0)</f>
        <v>0</v>
      </c>
      <c r="G34" s="33"/>
      <c r="H34" s="33"/>
      <c r="I34" s="101">
        <v>0.12</v>
      </c>
      <c r="J34" s="100">
        <f>ROUND(((SUM(BF118:BF170))*I34),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00">
        <f>ROUND((SUM(BG118:BG170)),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00">
        <f>ROUND((SUM(BH118:BH170)),  0)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0">
        <f>ROUND((SUM(BI118:BI170)),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43</v>
      </c>
      <c r="E39" s="61"/>
      <c r="F39" s="61"/>
      <c r="G39" s="104" t="s">
        <v>44</v>
      </c>
      <c r="H39" s="105" t="s">
        <v>45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08" t="s">
        <v>49</v>
      </c>
      <c r="G61" s="46" t="s">
        <v>48</v>
      </c>
      <c r="H61" s="36"/>
      <c r="I61" s="36"/>
      <c r="J61" s="109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08" t="s">
        <v>49</v>
      </c>
      <c r="G76" s="46" t="s">
        <v>48</v>
      </c>
      <c r="H76" s="36"/>
      <c r="I76" s="36"/>
      <c r="J76" s="109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0" t="str">
        <f>E7</f>
        <v>BRNO, LOKALITA VINIČNÍ - ŠEDOVÁ, POSÍLENÍ ZÁSOBENÍ VODOU, II. ETAPA</v>
      </c>
      <c r="F85" s="251"/>
      <c r="G85" s="251"/>
      <c r="H85" s="25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96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1" t="str">
        <f>E9</f>
        <v>SO 900 - Ostatní rozpočtové náklady</v>
      </c>
      <c r="F87" s="252"/>
      <c r="G87" s="252"/>
      <c r="H87" s="25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99</v>
      </c>
      <c r="D94" s="102"/>
      <c r="E94" s="102"/>
      <c r="F94" s="102"/>
      <c r="G94" s="102"/>
      <c r="H94" s="102"/>
      <c r="I94" s="102"/>
      <c r="J94" s="111" t="s">
        <v>100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101</v>
      </c>
      <c r="D96" s="33"/>
      <c r="E96" s="33"/>
      <c r="F96" s="33"/>
      <c r="G96" s="33"/>
      <c r="H96" s="33"/>
      <c r="I96" s="3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102</v>
      </c>
    </row>
    <row r="97" spans="1:31" s="9" customFormat="1" ht="24.95" customHeight="1">
      <c r="B97" s="113"/>
      <c r="D97" s="114" t="s">
        <v>103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customHeight="1">
      <c r="B98" s="117"/>
      <c r="D98" s="118" t="s">
        <v>105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106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250" t="str">
        <f>E7</f>
        <v>BRNO, LOKALITA VINIČNÍ - ŠEDOVÁ, POSÍLENÍ ZÁSOBENÍ VODOU, II. ETAPA</v>
      </c>
      <c r="F108" s="251"/>
      <c r="G108" s="251"/>
      <c r="H108" s="251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96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11" t="str">
        <f>E9</f>
        <v>SO 900 - Ostatní rozpočtové náklady</v>
      </c>
      <c r="F110" s="252"/>
      <c r="G110" s="252"/>
      <c r="H110" s="252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3"/>
      <c r="E112" s="33"/>
      <c r="F112" s="26" t="str">
        <f>F12</f>
        <v xml:space="preserve"> </v>
      </c>
      <c r="G112" s="33"/>
      <c r="H112" s="33"/>
      <c r="I112" s="28" t="s">
        <v>22</v>
      </c>
      <c r="J112" s="56" t="str">
        <f>IF(J12="","",J12)</f>
        <v/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23</v>
      </c>
      <c r="D114" s="33"/>
      <c r="E114" s="33"/>
      <c r="F114" s="26" t="str">
        <f>E15</f>
        <v xml:space="preserve"> </v>
      </c>
      <c r="G114" s="33"/>
      <c r="H114" s="33"/>
      <c r="I114" s="28" t="s">
        <v>28</v>
      </c>
      <c r="J114" s="31" t="str">
        <f>E21</f>
        <v xml:space="preserve"> 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26</v>
      </c>
      <c r="D115" s="33"/>
      <c r="E115" s="33"/>
      <c r="F115" s="26" t="str">
        <f>IF(E18="","",E18)</f>
        <v>Vyplň údaj</v>
      </c>
      <c r="G115" s="33"/>
      <c r="H115" s="33"/>
      <c r="I115" s="28" t="s">
        <v>31</v>
      </c>
      <c r="J115" s="31" t="str">
        <f>E24</f>
        <v xml:space="preserve">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21"/>
      <c r="B117" s="122"/>
      <c r="C117" s="123" t="s">
        <v>107</v>
      </c>
      <c r="D117" s="124" t="s">
        <v>58</v>
      </c>
      <c r="E117" s="124" t="s">
        <v>54</v>
      </c>
      <c r="F117" s="124" t="s">
        <v>55</v>
      </c>
      <c r="G117" s="124" t="s">
        <v>108</v>
      </c>
      <c r="H117" s="124" t="s">
        <v>109</v>
      </c>
      <c r="I117" s="124" t="s">
        <v>110</v>
      </c>
      <c r="J117" s="124" t="s">
        <v>100</v>
      </c>
      <c r="K117" s="125" t="s">
        <v>111</v>
      </c>
      <c r="L117" s="126"/>
      <c r="M117" s="63" t="s">
        <v>1</v>
      </c>
      <c r="N117" s="64" t="s">
        <v>37</v>
      </c>
      <c r="O117" s="64" t="s">
        <v>112</v>
      </c>
      <c r="P117" s="64" t="s">
        <v>113</v>
      </c>
      <c r="Q117" s="64" t="s">
        <v>114</v>
      </c>
      <c r="R117" s="64" t="s">
        <v>115</v>
      </c>
      <c r="S117" s="64" t="s">
        <v>116</v>
      </c>
      <c r="T117" s="65" t="s">
        <v>117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3"/>
      <c r="B118" s="34"/>
      <c r="C118" s="70" t="s">
        <v>118</v>
      </c>
      <c r="D118" s="33"/>
      <c r="E118" s="33"/>
      <c r="F118" s="33"/>
      <c r="G118" s="33"/>
      <c r="H118" s="33"/>
      <c r="I118" s="33"/>
      <c r="J118" s="127">
        <f>BK118</f>
        <v>0</v>
      </c>
      <c r="K118" s="33"/>
      <c r="L118" s="34"/>
      <c r="M118" s="66"/>
      <c r="N118" s="57"/>
      <c r="O118" s="67"/>
      <c r="P118" s="128">
        <f>P119</f>
        <v>0</v>
      </c>
      <c r="Q118" s="67"/>
      <c r="R118" s="128">
        <f>R119</f>
        <v>2.0000000000000002E-5</v>
      </c>
      <c r="S118" s="67"/>
      <c r="T118" s="129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72</v>
      </c>
      <c r="AU118" s="18" t="s">
        <v>102</v>
      </c>
      <c r="BK118" s="130">
        <f>BK119</f>
        <v>0</v>
      </c>
    </row>
    <row r="119" spans="1:65" s="12" customFormat="1" ht="25.9" customHeight="1">
      <c r="B119" s="131"/>
      <c r="D119" s="132" t="s">
        <v>72</v>
      </c>
      <c r="E119" s="133" t="s">
        <v>119</v>
      </c>
      <c r="F119" s="133" t="s">
        <v>120</v>
      </c>
      <c r="I119" s="134"/>
      <c r="J119" s="135">
        <f>BK119</f>
        <v>0</v>
      </c>
      <c r="L119" s="131"/>
      <c r="M119" s="136"/>
      <c r="N119" s="137"/>
      <c r="O119" s="137"/>
      <c r="P119" s="138">
        <f>P120</f>
        <v>0</v>
      </c>
      <c r="Q119" s="137"/>
      <c r="R119" s="138">
        <f>R120</f>
        <v>2.0000000000000002E-5</v>
      </c>
      <c r="S119" s="137"/>
      <c r="T119" s="139">
        <f>T120</f>
        <v>0</v>
      </c>
      <c r="AR119" s="132" t="s">
        <v>30</v>
      </c>
      <c r="AT119" s="140" t="s">
        <v>72</v>
      </c>
      <c r="AU119" s="140" t="s">
        <v>73</v>
      </c>
      <c r="AY119" s="132" t="s">
        <v>121</v>
      </c>
      <c r="BK119" s="141">
        <f>BK120</f>
        <v>0</v>
      </c>
    </row>
    <row r="120" spans="1:65" s="12" customFormat="1" ht="22.9" customHeight="1">
      <c r="B120" s="131"/>
      <c r="D120" s="132" t="s">
        <v>72</v>
      </c>
      <c r="E120" s="142" t="s">
        <v>161</v>
      </c>
      <c r="F120" s="142" t="s">
        <v>201</v>
      </c>
      <c r="I120" s="134"/>
      <c r="J120" s="143">
        <f>BK120</f>
        <v>0</v>
      </c>
      <c r="L120" s="131"/>
      <c r="M120" s="136"/>
      <c r="N120" s="137"/>
      <c r="O120" s="137"/>
      <c r="P120" s="138">
        <f>SUM(P121:P170)</f>
        <v>0</v>
      </c>
      <c r="Q120" s="137"/>
      <c r="R120" s="138">
        <f>SUM(R121:R170)</f>
        <v>2.0000000000000002E-5</v>
      </c>
      <c r="S120" s="137"/>
      <c r="T120" s="139">
        <f>SUM(T121:T170)</f>
        <v>0</v>
      </c>
      <c r="AR120" s="132" t="s">
        <v>30</v>
      </c>
      <c r="AT120" s="140" t="s">
        <v>72</v>
      </c>
      <c r="AU120" s="140" t="s">
        <v>30</v>
      </c>
      <c r="AY120" s="132" t="s">
        <v>121</v>
      </c>
      <c r="BK120" s="141">
        <f>SUM(BK121:BK170)</f>
        <v>0</v>
      </c>
    </row>
    <row r="121" spans="1:65" s="2" customFormat="1" ht="16.5" customHeight="1">
      <c r="A121" s="33"/>
      <c r="B121" s="144"/>
      <c r="C121" s="145" t="s">
        <v>30</v>
      </c>
      <c r="D121" s="145" t="s">
        <v>124</v>
      </c>
      <c r="E121" s="146" t="s">
        <v>1439</v>
      </c>
      <c r="F121" s="147" t="s">
        <v>1440</v>
      </c>
      <c r="G121" s="148" t="s">
        <v>195</v>
      </c>
      <c r="H121" s="149">
        <v>1</v>
      </c>
      <c r="I121" s="150"/>
      <c r="J121" s="151">
        <f>ROUND(I121*H121,2)</f>
        <v>0</v>
      </c>
      <c r="K121" s="147" t="s">
        <v>1</v>
      </c>
      <c r="L121" s="34"/>
      <c r="M121" s="152" t="s">
        <v>1</v>
      </c>
      <c r="N121" s="153" t="s">
        <v>38</v>
      </c>
      <c r="O121" s="59"/>
      <c r="P121" s="154">
        <f>O121*H121</f>
        <v>0</v>
      </c>
      <c r="Q121" s="154">
        <v>0</v>
      </c>
      <c r="R121" s="154">
        <f>Q121*H121</f>
        <v>0</v>
      </c>
      <c r="S121" s="154">
        <v>0</v>
      </c>
      <c r="T121" s="155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56" t="s">
        <v>128</v>
      </c>
      <c r="AT121" s="156" t="s">
        <v>124</v>
      </c>
      <c r="AU121" s="156" t="s">
        <v>82</v>
      </c>
      <c r="AY121" s="18" t="s">
        <v>121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8" t="s">
        <v>30</v>
      </c>
      <c r="BK121" s="157">
        <f>ROUND(I121*H121,2)</f>
        <v>0</v>
      </c>
      <c r="BL121" s="18" t="s">
        <v>128</v>
      </c>
      <c r="BM121" s="156" t="s">
        <v>1441</v>
      </c>
    </row>
    <row r="122" spans="1:65" s="13" customFormat="1" ht="11.25">
      <c r="B122" s="158"/>
      <c r="D122" s="159" t="s">
        <v>130</v>
      </c>
      <c r="E122" s="160" t="s">
        <v>1</v>
      </c>
      <c r="F122" s="161" t="s">
        <v>30</v>
      </c>
      <c r="H122" s="162">
        <v>1</v>
      </c>
      <c r="I122" s="163"/>
      <c r="L122" s="158"/>
      <c r="M122" s="164"/>
      <c r="N122" s="165"/>
      <c r="O122" s="165"/>
      <c r="P122" s="165"/>
      <c r="Q122" s="165"/>
      <c r="R122" s="165"/>
      <c r="S122" s="165"/>
      <c r="T122" s="166"/>
      <c r="AT122" s="160" t="s">
        <v>130</v>
      </c>
      <c r="AU122" s="160" t="s">
        <v>82</v>
      </c>
      <c r="AV122" s="13" t="s">
        <v>82</v>
      </c>
      <c r="AW122" s="13" t="s">
        <v>29</v>
      </c>
      <c r="AX122" s="13" t="s">
        <v>30</v>
      </c>
      <c r="AY122" s="160" t="s">
        <v>121</v>
      </c>
    </row>
    <row r="123" spans="1:65" s="2" customFormat="1" ht="16.5" customHeight="1">
      <c r="A123" s="33"/>
      <c r="B123" s="144"/>
      <c r="C123" s="145" t="s">
        <v>82</v>
      </c>
      <c r="D123" s="145" t="s">
        <v>124</v>
      </c>
      <c r="E123" s="146" t="s">
        <v>1442</v>
      </c>
      <c r="F123" s="147" t="s">
        <v>1443</v>
      </c>
      <c r="G123" s="148" t="s">
        <v>195</v>
      </c>
      <c r="H123" s="149">
        <v>1</v>
      </c>
      <c r="I123" s="150"/>
      <c r="J123" s="151">
        <f>ROUND(I123*H123,2)</f>
        <v>0</v>
      </c>
      <c r="K123" s="147" t="s">
        <v>1</v>
      </c>
      <c r="L123" s="34"/>
      <c r="M123" s="152" t="s">
        <v>1</v>
      </c>
      <c r="N123" s="153" t="s">
        <v>38</v>
      </c>
      <c r="O123" s="59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56" t="s">
        <v>128</v>
      </c>
      <c r="AT123" s="156" t="s">
        <v>124</v>
      </c>
      <c r="AU123" s="156" t="s">
        <v>82</v>
      </c>
      <c r="AY123" s="18" t="s">
        <v>121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8" t="s">
        <v>30</v>
      </c>
      <c r="BK123" s="157">
        <f>ROUND(I123*H123,2)</f>
        <v>0</v>
      </c>
      <c r="BL123" s="18" t="s">
        <v>128</v>
      </c>
      <c r="BM123" s="156" t="s">
        <v>1444</v>
      </c>
    </row>
    <row r="124" spans="1:65" s="13" customFormat="1" ht="11.25">
      <c r="B124" s="158"/>
      <c r="D124" s="159" t="s">
        <v>130</v>
      </c>
      <c r="E124" s="160" t="s">
        <v>1</v>
      </c>
      <c r="F124" s="161" t="s">
        <v>30</v>
      </c>
      <c r="H124" s="162">
        <v>1</v>
      </c>
      <c r="I124" s="163"/>
      <c r="L124" s="158"/>
      <c r="M124" s="164"/>
      <c r="N124" s="165"/>
      <c r="O124" s="165"/>
      <c r="P124" s="165"/>
      <c r="Q124" s="165"/>
      <c r="R124" s="165"/>
      <c r="S124" s="165"/>
      <c r="T124" s="166"/>
      <c r="AT124" s="160" t="s">
        <v>130</v>
      </c>
      <c r="AU124" s="160" t="s">
        <v>82</v>
      </c>
      <c r="AV124" s="13" t="s">
        <v>82</v>
      </c>
      <c r="AW124" s="13" t="s">
        <v>29</v>
      </c>
      <c r="AX124" s="13" t="s">
        <v>30</v>
      </c>
      <c r="AY124" s="160" t="s">
        <v>121</v>
      </c>
    </row>
    <row r="125" spans="1:65" s="2" customFormat="1" ht="16.5" customHeight="1">
      <c r="A125" s="33"/>
      <c r="B125" s="144"/>
      <c r="C125" s="145" t="s">
        <v>137</v>
      </c>
      <c r="D125" s="145" t="s">
        <v>124</v>
      </c>
      <c r="E125" s="146" t="s">
        <v>1445</v>
      </c>
      <c r="F125" s="147" t="s">
        <v>1446</v>
      </c>
      <c r="G125" s="148" t="s">
        <v>195</v>
      </c>
      <c r="H125" s="149">
        <v>1</v>
      </c>
      <c r="I125" s="150"/>
      <c r="J125" s="151">
        <f>ROUND(I125*H125,2)</f>
        <v>0</v>
      </c>
      <c r="K125" s="147" t="s">
        <v>1</v>
      </c>
      <c r="L125" s="34"/>
      <c r="M125" s="152" t="s">
        <v>1</v>
      </c>
      <c r="N125" s="153" t="s">
        <v>38</v>
      </c>
      <c r="O125" s="59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6" t="s">
        <v>128</v>
      </c>
      <c r="AT125" s="156" t="s">
        <v>124</v>
      </c>
      <c r="AU125" s="156" t="s">
        <v>82</v>
      </c>
      <c r="AY125" s="18" t="s">
        <v>121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8" t="s">
        <v>30</v>
      </c>
      <c r="BK125" s="157">
        <f>ROUND(I125*H125,2)</f>
        <v>0</v>
      </c>
      <c r="BL125" s="18" t="s">
        <v>128</v>
      </c>
      <c r="BM125" s="156" t="s">
        <v>1447</v>
      </c>
    </row>
    <row r="126" spans="1:65" s="13" customFormat="1" ht="11.25">
      <c r="B126" s="158"/>
      <c r="D126" s="159" t="s">
        <v>130</v>
      </c>
      <c r="E126" s="160" t="s">
        <v>1</v>
      </c>
      <c r="F126" s="161" t="s">
        <v>30</v>
      </c>
      <c r="H126" s="162">
        <v>1</v>
      </c>
      <c r="I126" s="163"/>
      <c r="L126" s="158"/>
      <c r="M126" s="164"/>
      <c r="N126" s="165"/>
      <c r="O126" s="165"/>
      <c r="P126" s="165"/>
      <c r="Q126" s="165"/>
      <c r="R126" s="165"/>
      <c r="S126" s="165"/>
      <c r="T126" s="166"/>
      <c r="AT126" s="160" t="s">
        <v>130</v>
      </c>
      <c r="AU126" s="160" t="s">
        <v>82</v>
      </c>
      <c r="AV126" s="13" t="s">
        <v>82</v>
      </c>
      <c r="AW126" s="13" t="s">
        <v>29</v>
      </c>
      <c r="AX126" s="13" t="s">
        <v>30</v>
      </c>
      <c r="AY126" s="160" t="s">
        <v>121</v>
      </c>
    </row>
    <row r="127" spans="1:65" s="2" customFormat="1" ht="16.5" customHeight="1">
      <c r="A127" s="33"/>
      <c r="B127" s="144"/>
      <c r="C127" s="145" t="s">
        <v>128</v>
      </c>
      <c r="D127" s="145" t="s">
        <v>124</v>
      </c>
      <c r="E127" s="146" t="s">
        <v>1448</v>
      </c>
      <c r="F127" s="147" t="s">
        <v>1449</v>
      </c>
      <c r="G127" s="148" t="s">
        <v>195</v>
      </c>
      <c r="H127" s="149">
        <v>1</v>
      </c>
      <c r="I127" s="150"/>
      <c r="J127" s="151">
        <f>ROUND(I127*H127,2)</f>
        <v>0</v>
      </c>
      <c r="K127" s="147" t="s">
        <v>1</v>
      </c>
      <c r="L127" s="34"/>
      <c r="M127" s="152" t="s">
        <v>1</v>
      </c>
      <c r="N127" s="153" t="s">
        <v>38</v>
      </c>
      <c r="O127" s="59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6" t="s">
        <v>128</v>
      </c>
      <c r="AT127" s="156" t="s">
        <v>124</v>
      </c>
      <c r="AU127" s="156" t="s">
        <v>82</v>
      </c>
      <c r="AY127" s="18" t="s">
        <v>121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8" t="s">
        <v>30</v>
      </c>
      <c r="BK127" s="157">
        <f>ROUND(I127*H127,2)</f>
        <v>0</v>
      </c>
      <c r="BL127" s="18" t="s">
        <v>128</v>
      </c>
      <c r="BM127" s="156" t="s">
        <v>1450</v>
      </c>
    </row>
    <row r="128" spans="1:65" s="13" customFormat="1" ht="11.25">
      <c r="B128" s="158"/>
      <c r="D128" s="159" t="s">
        <v>130</v>
      </c>
      <c r="E128" s="160" t="s">
        <v>1</v>
      </c>
      <c r="F128" s="161" t="s">
        <v>30</v>
      </c>
      <c r="H128" s="162">
        <v>1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130</v>
      </c>
      <c r="AU128" s="160" t="s">
        <v>82</v>
      </c>
      <c r="AV128" s="13" t="s">
        <v>82</v>
      </c>
      <c r="AW128" s="13" t="s">
        <v>29</v>
      </c>
      <c r="AX128" s="13" t="s">
        <v>30</v>
      </c>
      <c r="AY128" s="160" t="s">
        <v>121</v>
      </c>
    </row>
    <row r="129" spans="1:65" s="2" customFormat="1" ht="16.5" customHeight="1">
      <c r="A129" s="33"/>
      <c r="B129" s="144"/>
      <c r="C129" s="145" t="s">
        <v>146</v>
      </c>
      <c r="D129" s="145" t="s">
        <v>124</v>
      </c>
      <c r="E129" s="146" t="s">
        <v>1451</v>
      </c>
      <c r="F129" s="147" t="s">
        <v>1452</v>
      </c>
      <c r="G129" s="148" t="s">
        <v>195</v>
      </c>
      <c r="H129" s="149">
        <v>1</v>
      </c>
      <c r="I129" s="150"/>
      <c r="J129" s="151">
        <f>ROUND(I129*H129,2)</f>
        <v>0</v>
      </c>
      <c r="K129" s="147" t="s">
        <v>1</v>
      </c>
      <c r="L129" s="34"/>
      <c r="M129" s="152" t="s">
        <v>1</v>
      </c>
      <c r="N129" s="153" t="s">
        <v>38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128</v>
      </c>
      <c r="AT129" s="156" t="s">
        <v>124</v>
      </c>
      <c r="AU129" s="156" t="s">
        <v>82</v>
      </c>
      <c r="AY129" s="18" t="s">
        <v>121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30</v>
      </c>
      <c r="BK129" s="157">
        <f>ROUND(I129*H129,2)</f>
        <v>0</v>
      </c>
      <c r="BL129" s="18" t="s">
        <v>128</v>
      </c>
      <c r="BM129" s="156" t="s">
        <v>1453</v>
      </c>
    </row>
    <row r="130" spans="1:65" s="13" customFormat="1" ht="11.25">
      <c r="B130" s="158"/>
      <c r="D130" s="159" t="s">
        <v>130</v>
      </c>
      <c r="E130" s="160" t="s">
        <v>1</v>
      </c>
      <c r="F130" s="161" t="s">
        <v>30</v>
      </c>
      <c r="H130" s="162">
        <v>1</v>
      </c>
      <c r="I130" s="163"/>
      <c r="L130" s="158"/>
      <c r="M130" s="164"/>
      <c r="N130" s="165"/>
      <c r="O130" s="165"/>
      <c r="P130" s="165"/>
      <c r="Q130" s="165"/>
      <c r="R130" s="165"/>
      <c r="S130" s="165"/>
      <c r="T130" s="166"/>
      <c r="AT130" s="160" t="s">
        <v>130</v>
      </c>
      <c r="AU130" s="160" t="s">
        <v>82</v>
      </c>
      <c r="AV130" s="13" t="s">
        <v>82</v>
      </c>
      <c r="AW130" s="13" t="s">
        <v>29</v>
      </c>
      <c r="AX130" s="13" t="s">
        <v>30</v>
      </c>
      <c r="AY130" s="160" t="s">
        <v>121</v>
      </c>
    </row>
    <row r="131" spans="1:65" s="2" customFormat="1" ht="16.5" customHeight="1">
      <c r="A131" s="33"/>
      <c r="B131" s="144"/>
      <c r="C131" s="145" t="s">
        <v>150</v>
      </c>
      <c r="D131" s="145" t="s">
        <v>124</v>
      </c>
      <c r="E131" s="146" t="s">
        <v>1454</v>
      </c>
      <c r="F131" s="147" t="s">
        <v>1455</v>
      </c>
      <c r="G131" s="148" t="s">
        <v>195</v>
      </c>
      <c r="H131" s="149">
        <v>1</v>
      </c>
      <c r="I131" s="150"/>
      <c r="J131" s="151">
        <f>ROUND(I131*H131,2)</f>
        <v>0</v>
      </c>
      <c r="K131" s="147" t="s">
        <v>1</v>
      </c>
      <c r="L131" s="34"/>
      <c r="M131" s="152" t="s">
        <v>1</v>
      </c>
      <c r="N131" s="153" t="s">
        <v>38</v>
      </c>
      <c r="O131" s="59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6" t="s">
        <v>128</v>
      </c>
      <c r="AT131" s="156" t="s">
        <v>124</v>
      </c>
      <c r="AU131" s="156" t="s">
        <v>82</v>
      </c>
      <c r="AY131" s="18" t="s">
        <v>121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8" t="s">
        <v>30</v>
      </c>
      <c r="BK131" s="157">
        <f>ROUND(I131*H131,2)</f>
        <v>0</v>
      </c>
      <c r="BL131" s="18" t="s">
        <v>128</v>
      </c>
      <c r="BM131" s="156" t="s">
        <v>1456</v>
      </c>
    </row>
    <row r="132" spans="1:65" s="13" customFormat="1" ht="11.25">
      <c r="B132" s="158"/>
      <c r="D132" s="159" t="s">
        <v>130</v>
      </c>
      <c r="E132" s="160" t="s">
        <v>1</v>
      </c>
      <c r="F132" s="161" t="s">
        <v>30</v>
      </c>
      <c r="H132" s="162">
        <v>1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130</v>
      </c>
      <c r="AU132" s="160" t="s">
        <v>82</v>
      </c>
      <c r="AV132" s="13" t="s">
        <v>82</v>
      </c>
      <c r="AW132" s="13" t="s">
        <v>29</v>
      </c>
      <c r="AX132" s="13" t="s">
        <v>30</v>
      </c>
      <c r="AY132" s="160" t="s">
        <v>121</v>
      </c>
    </row>
    <row r="133" spans="1:65" s="2" customFormat="1" ht="16.5" customHeight="1">
      <c r="A133" s="33"/>
      <c r="B133" s="144"/>
      <c r="C133" s="145" t="s">
        <v>154</v>
      </c>
      <c r="D133" s="145" t="s">
        <v>124</v>
      </c>
      <c r="E133" s="146" t="s">
        <v>1457</v>
      </c>
      <c r="F133" s="147" t="s">
        <v>1458</v>
      </c>
      <c r="G133" s="148" t="s">
        <v>127</v>
      </c>
      <c r="H133" s="149">
        <v>1</v>
      </c>
      <c r="I133" s="150"/>
      <c r="J133" s="151">
        <f>ROUND(I133*H133,2)</f>
        <v>0</v>
      </c>
      <c r="K133" s="147" t="s">
        <v>1</v>
      </c>
      <c r="L133" s="34"/>
      <c r="M133" s="152" t="s">
        <v>1</v>
      </c>
      <c r="N133" s="153" t="s">
        <v>38</v>
      </c>
      <c r="O133" s="59"/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6" t="s">
        <v>128</v>
      </c>
      <c r="AT133" s="156" t="s">
        <v>124</v>
      </c>
      <c r="AU133" s="156" t="s">
        <v>82</v>
      </c>
      <c r="AY133" s="18" t="s">
        <v>121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8" t="s">
        <v>30</v>
      </c>
      <c r="BK133" s="157">
        <f>ROUND(I133*H133,2)</f>
        <v>0</v>
      </c>
      <c r="BL133" s="18" t="s">
        <v>128</v>
      </c>
      <c r="BM133" s="156" t="s">
        <v>1459</v>
      </c>
    </row>
    <row r="134" spans="1:65" s="13" customFormat="1" ht="11.25">
      <c r="B134" s="158"/>
      <c r="D134" s="159" t="s">
        <v>130</v>
      </c>
      <c r="E134" s="160" t="s">
        <v>1</v>
      </c>
      <c r="F134" s="161" t="s">
        <v>30</v>
      </c>
      <c r="H134" s="162">
        <v>1</v>
      </c>
      <c r="I134" s="163"/>
      <c r="L134" s="158"/>
      <c r="M134" s="164"/>
      <c r="N134" s="165"/>
      <c r="O134" s="165"/>
      <c r="P134" s="165"/>
      <c r="Q134" s="165"/>
      <c r="R134" s="165"/>
      <c r="S134" s="165"/>
      <c r="T134" s="166"/>
      <c r="AT134" s="160" t="s">
        <v>130</v>
      </c>
      <c r="AU134" s="160" t="s">
        <v>82</v>
      </c>
      <c r="AV134" s="13" t="s">
        <v>82</v>
      </c>
      <c r="AW134" s="13" t="s">
        <v>29</v>
      </c>
      <c r="AX134" s="13" t="s">
        <v>30</v>
      </c>
      <c r="AY134" s="160" t="s">
        <v>121</v>
      </c>
    </row>
    <row r="135" spans="1:65" s="2" customFormat="1" ht="16.5" customHeight="1">
      <c r="A135" s="33"/>
      <c r="B135" s="144"/>
      <c r="C135" s="145" t="s">
        <v>122</v>
      </c>
      <c r="D135" s="145" t="s">
        <v>124</v>
      </c>
      <c r="E135" s="146" t="s">
        <v>1460</v>
      </c>
      <c r="F135" s="147" t="s">
        <v>1461</v>
      </c>
      <c r="G135" s="148" t="s">
        <v>195</v>
      </c>
      <c r="H135" s="149">
        <v>1</v>
      </c>
      <c r="I135" s="150"/>
      <c r="J135" s="151">
        <f>ROUND(I135*H135,2)</f>
        <v>0</v>
      </c>
      <c r="K135" s="147" t="s">
        <v>1</v>
      </c>
      <c r="L135" s="34"/>
      <c r="M135" s="152" t="s">
        <v>1</v>
      </c>
      <c r="N135" s="153" t="s">
        <v>38</v>
      </c>
      <c r="O135" s="59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6" t="s">
        <v>128</v>
      </c>
      <c r="AT135" s="156" t="s">
        <v>124</v>
      </c>
      <c r="AU135" s="156" t="s">
        <v>82</v>
      </c>
      <c r="AY135" s="18" t="s">
        <v>121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8" t="s">
        <v>30</v>
      </c>
      <c r="BK135" s="157">
        <f>ROUND(I135*H135,2)</f>
        <v>0</v>
      </c>
      <c r="BL135" s="18" t="s">
        <v>128</v>
      </c>
      <c r="BM135" s="156" t="s">
        <v>1462</v>
      </c>
    </row>
    <row r="136" spans="1:65" s="13" customFormat="1" ht="11.25">
      <c r="B136" s="158"/>
      <c r="D136" s="159" t="s">
        <v>130</v>
      </c>
      <c r="E136" s="160" t="s">
        <v>1</v>
      </c>
      <c r="F136" s="161" t="s">
        <v>30</v>
      </c>
      <c r="H136" s="162">
        <v>1</v>
      </c>
      <c r="I136" s="163"/>
      <c r="L136" s="158"/>
      <c r="M136" s="164"/>
      <c r="N136" s="165"/>
      <c r="O136" s="165"/>
      <c r="P136" s="165"/>
      <c r="Q136" s="165"/>
      <c r="R136" s="165"/>
      <c r="S136" s="165"/>
      <c r="T136" s="166"/>
      <c r="AT136" s="160" t="s">
        <v>130</v>
      </c>
      <c r="AU136" s="160" t="s">
        <v>82</v>
      </c>
      <c r="AV136" s="13" t="s">
        <v>82</v>
      </c>
      <c r="AW136" s="13" t="s">
        <v>29</v>
      </c>
      <c r="AX136" s="13" t="s">
        <v>30</v>
      </c>
      <c r="AY136" s="160" t="s">
        <v>121</v>
      </c>
    </row>
    <row r="137" spans="1:65" s="2" customFormat="1" ht="16.5" customHeight="1">
      <c r="A137" s="33"/>
      <c r="B137" s="144"/>
      <c r="C137" s="145" t="s">
        <v>161</v>
      </c>
      <c r="D137" s="145" t="s">
        <v>124</v>
      </c>
      <c r="E137" s="146" t="s">
        <v>1463</v>
      </c>
      <c r="F137" s="147" t="s">
        <v>1464</v>
      </c>
      <c r="G137" s="148" t="s">
        <v>195</v>
      </c>
      <c r="H137" s="149">
        <v>1</v>
      </c>
      <c r="I137" s="150"/>
      <c r="J137" s="151">
        <f>ROUND(I137*H137,2)</f>
        <v>0</v>
      </c>
      <c r="K137" s="147" t="s">
        <v>1</v>
      </c>
      <c r="L137" s="34"/>
      <c r="M137" s="152" t="s">
        <v>1</v>
      </c>
      <c r="N137" s="153" t="s">
        <v>38</v>
      </c>
      <c r="O137" s="59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128</v>
      </c>
      <c r="AT137" s="156" t="s">
        <v>124</v>
      </c>
      <c r="AU137" s="156" t="s">
        <v>82</v>
      </c>
      <c r="AY137" s="18" t="s">
        <v>121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30</v>
      </c>
      <c r="BK137" s="157">
        <f>ROUND(I137*H137,2)</f>
        <v>0</v>
      </c>
      <c r="BL137" s="18" t="s">
        <v>128</v>
      </c>
      <c r="BM137" s="156" t="s">
        <v>1465</v>
      </c>
    </row>
    <row r="138" spans="1:65" s="13" customFormat="1" ht="11.25">
      <c r="B138" s="158"/>
      <c r="D138" s="159" t="s">
        <v>130</v>
      </c>
      <c r="E138" s="160" t="s">
        <v>1</v>
      </c>
      <c r="F138" s="161" t="s">
        <v>30</v>
      </c>
      <c r="H138" s="162">
        <v>1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130</v>
      </c>
      <c r="AU138" s="160" t="s">
        <v>82</v>
      </c>
      <c r="AV138" s="13" t="s">
        <v>82</v>
      </c>
      <c r="AW138" s="13" t="s">
        <v>29</v>
      </c>
      <c r="AX138" s="13" t="s">
        <v>30</v>
      </c>
      <c r="AY138" s="160" t="s">
        <v>121</v>
      </c>
    </row>
    <row r="139" spans="1:65" s="2" customFormat="1" ht="16.5" customHeight="1">
      <c r="A139" s="33"/>
      <c r="B139" s="144"/>
      <c r="C139" s="145" t="s">
        <v>165</v>
      </c>
      <c r="D139" s="145" t="s">
        <v>124</v>
      </c>
      <c r="E139" s="146" t="s">
        <v>1466</v>
      </c>
      <c r="F139" s="147" t="s">
        <v>1467</v>
      </c>
      <c r="G139" s="148" t="s">
        <v>195</v>
      </c>
      <c r="H139" s="149">
        <v>1</v>
      </c>
      <c r="I139" s="150"/>
      <c r="J139" s="151">
        <f>ROUND(I139*H139,2)</f>
        <v>0</v>
      </c>
      <c r="K139" s="147" t="s">
        <v>1</v>
      </c>
      <c r="L139" s="34"/>
      <c r="M139" s="152" t="s">
        <v>1</v>
      </c>
      <c r="N139" s="153" t="s">
        <v>38</v>
      </c>
      <c r="O139" s="59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6" t="s">
        <v>128</v>
      </c>
      <c r="AT139" s="156" t="s">
        <v>124</v>
      </c>
      <c r="AU139" s="156" t="s">
        <v>82</v>
      </c>
      <c r="AY139" s="18" t="s">
        <v>121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30</v>
      </c>
      <c r="BK139" s="157">
        <f>ROUND(I139*H139,2)</f>
        <v>0</v>
      </c>
      <c r="BL139" s="18" t="s">
        <v>128</v>
      </c>
      <c r="BM139" s="156" t="s">
        <v>1468</v>
      </c>
    </row>
    <row r="140" spans="1:65" s="13" customFormat="1" ht="11.25">
      <c r="B140" s="158"/>
      <c r="D140" s="159" t="s">
        <v>130</v>
      </c>
      <c r="E140" s="160" t="s">
        <v>1</v>
      </c>
      <c r="F140" s="161" t="s">
        <v>30</v>
      </c>
      <c r="H140" s="162">
        <v>1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130</v>
      </c>
      <c r="AU140" s="160" t="s">
        <v>82</v>
      </c>
      <c r="AV140" s="13" t="s">
        <v>82</v>
      </c>
      <c r="AW140" s="13" t="s">
        <v>29</v>
      </c>
      <c r="AX140" s="13" t="s">
        <v>30</v>
      </c>
      <c r="AY140" s="160" t="s">
        <v>121</v>
      </c>
    </row>
    <row r="141" spans="1:65" s="2" customFormat="1" ht="16.5" customHeight="1">
      <c r="A141" s="33"/>
      <c r="B141" s="144"/>
      <c r="C141" s="145" t="s">
        <v>169</v>
      </c>
      <c r="D141" s="145" t="s">
        <v>124</v>
      </c>
      <c r="E141" s="146" t="s">
        <v>1469</v>
      </c>
      <c r="F141" s="147" t="s">
        <v>1470</v>
      </c>
      <c r="G141" s="148" t="s">
        <v>195</v>
      </c>
      <c r="H141" s="149">
        <v>1</v>
      </c>
      <c r="I141" s="150"/>
      <c r="J141" s="151">
        <f>ROUND(I141*H141,2)</f>
        <v>0</v>
      </c>
      <c r="K141" s="147" t="s">
        <v>1</v>
      </c>
      <c r="L141" s="34"/>
      <c r="M141" s="152" t="s">
        <v>1</v>
      </c>
      <c r="N141" s="153" t="s">
        <v>38</v>
      </c>
      <c r="O141" s="59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6" t="s">
        <v>128</v>
      </c>
      <c r="AT141" s="156" t="s">
        <v>124</v>
      </c>
      <c r="AU141" s="156" t="s">
        <v>82</v>
      </c>
      <c r="AY141" s="18" t="s">
        <v>121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8" t="s">
        <v>30</v>
      </c>
      <c r="BK141" s="157">
        <f>ROUND(I141*H141,2)</f>
        <v>0</v>
      </c>
      <c r="BL141" s="18" t="s">
        <v>128</v>
      </c>
      <c r="BM141" s="156" t="s">
        <v>1471</v>
      </c>
    </row>
    <row r="142" spans="1:65" s="15" customFormat="1" ht="11.25">
      <c r="B142" s="190"/>
      <c r="D142" s="159" t="s">
        <v>130</v>
      </c>
      <c r="E142" s="191" t="s">
        <v>1</v>
      </c>
      <c r="F142" s="192" t="s">
        <v>1472</v>
      </c>
      <c r="H142" s="191" t="s">
        <v>1</v>
      </c>
      <c r="I142" s="193"/>
      <c r="L142" s="190"/>
      <c r="M142" s="194"/>
      <c r="N142" s="195"/>
      <c r="O142" s="195"/>
      <c r="P142" s="195"/>
      <c r="Q142" s="195"/>
      <c r="R142" s="195"/>
      <c r="S142" s="195"/>
      <c r="T142" s="196"/>
      <c r="AT142" s="191" t="s">
        <v>130</v>
      </c>
      <c r="AU142" s="191" t="s">
        <v>82</v>
      </c>
      <c r="AV142" s="15" t="s">
        <v>30</v>
      </c>
      <c r="AW142" s="15" t="s">
        <v>29</v>
      </c>
      <c r="AX142" s="15" t="s">
        <v>73</v>
      </c>
      <c r="AY142" s="191" t="s">
        <v>121</v>
      </c>
    </row>
    <row r="143" spans="1:65" s="15" customFormat="1" ht="11.25">
      <c r="B143" s="190"/>
      <c r="D143" s="159" t="s">
        <v>130</v>
      </c>
      <c r="E143" s="191" t="s">
        <v>1</v>
      </c>
      <c r="F143" s="192" t="s">
        <v>1473</v>
      </c>
      <c r="H143" s="191" t="s">
        <v>1</v>
      </c>
      <c r="I143" s="193"/>
      <c r="L143" s="190"/>
      <c r="M143" s="194"/>
      <c r="N143" s="195"/>
      <c r="O143" s="195"/>
      <c r="P143" s="195"/>
      <c r="Q143" s="195"/>
      <c r="R143" s="195"/>
      <c r="S143" s="195"/>
      <c r="T143" s="196"/>
      <c r="AT143" s="191" t="s">
        <v>130</v>
      </c>
      <c r="AU143" s="191" t="s">
        <v>82</v>
      </c>
      <c r="AV143" s="15" t="s">
        <v>30</v>
      </c>
      <c r="AW143" s="15" t="s">
        <v>29</v>
      </c>
      <c r="AX143" s="15" t="s">
        <v>73</v>
      </c>
      <c r="AY143" s="191" t="s">
        <v>121</v>
      </c>
    </row>
    <row r="144" spans="1:65" s="15" customFormat="1" ht="11.25">
      <c r="B144" s="190"/>
      <c r="D144" s="159" t="s">
        <v>130</v>
      </c>
      <c r="E144" s="191" t="s">
        <v>1</v>
      </c>
      <c r="F144" s="192" t="s">
        <v>1474</v>
      </c>
      <c r="H144" s="191" t="s">
        <v>1</v>
      </c>
      <c r="I144" s="193"/>
      <c r="L144" s="190"/>
      <c r="M144" s="194"/>
      <c r="N144" s="195"/>
      <c r="O144" s="195"/>
      <c r="P144" s="195"/>
      <c r="Q144" s="195"/>
      <c r="R144" s="195"/>
      <c r="S144" s="195"/>
      <c r="T144" s="196"/>
      <c r="AT144" s="191" t="s">
        <v>130</v>
      </c>
      <c r="AU144" s="191" t="s">
        <v>82</v>
      </c>
      <c r="AV144" s="15" t="s">
        <v>30</v>
      </c>
      <c r="AW144" s="15" t="s">
        <v>29</v>
      </c>
      <c r="AX144" s="15" t="s">
        <v>73</v>
      </c>
      <c r="AY144" s="191" t="s">
        <v>121</v>
      </c>
    </row>
    <row r="145" spans="1:65" s="15" customFormat="1" ht="11.25">
      <c r="B145" s="190"/>
      <c r="D145" s="159" t="s">
        <v>130</v>
      </c>
      <c r="E145" s="191" t="s">
        <v>1</v>
      </c>
      <c r="F145" s="192" t="s">
        <v>1475</v>
      </c>
      <c r="H145" s="191" t="s">
        <v>1</v>
      </c>
      <c r="I145" s="193"/>
      <c r="L145" s="190"/>
      <c r="M145" s="194"/>
      <c r="N145" s="195"/>
      <c r="O145" s="195"/>
      <c r="P145" s="195"/>
      <c r="Q145" s="195"/>
      <c r="R145" s="195"/>
      <c r="S145" s="195"/>
      <c r="T145" s="196"/>
      <c r="AT145" s="191" t="s">
        <v>130</v>
      </c>
      <c r="AU145" s="191" t="s">
        <v>82</v>
      </c>
      <c r="AV145" s="15" t="s">
        <v>30</v>
      </c>
      <c r="AW145" s="15" t="s">
        <v>29</v>
      </c>
      <c r="AX145" s="15" t="s">
        <v>73</v>
      </c>
      <c r="AY145" s="191" t="s">
        <v>121</v>
      </c>
    </row>
    <row r="146" spans="1:65" s="15" customFormat="1" ht="11.25">
      <c r="B146" s="190"/>
      <c r="D146" s="159" t="s">
        <v>130</v>
      </c>
      <c r="E146" s="191" t="s">
        <v>1</v>
      </c>
      <c r="F146" s="192" t="s">
        <v>1476</v>
      </c>
      <c r="H146" s="191" t="s">
        <v>1</v>
      </c>
      <c r="I146" s="193"/>
      <c r="L146" s="190"/>
      <c r="M146" s="194"/>
      <c r="N146" s="195"/>
      <c r="O146" s="195"/>
      <c r="P146" s="195"/>
      <c r="Q146" s="195"/>
      <c r="R146" s="195"/>
      <c r="S146" s="195"/>
      <c r="T146" s="196"/>
      <c r="AT146" s="191" t="s">
        <v>130</v>
      </c>
      <c r="AU146" s="191" t="s">
        <v>82</v>
      </c>
      <c r="AV146" s="15" t="s">
        <v>30</v>
      </c>
      <c r="AW146" s="15" t="s">
        <v>29</v>
      </c>
      <c r="AX146" s="15" t="s">
        <v>73</v>
      </c>
      <c r="AY146" s="191" t="s">
        <v>121</v>
      </c>
    </row>
    <row r="147" spans="1:65" s="15" customFormat="1" ht="11.25">
      <c r="B147" s="190"/>
      <c r="D147" s="159" t="s">
        <v>130</v>
      </c>
      <c r="E147" s="191" t="s">
        <v>1</v>
      </c>
      <c r="F147" s="192" t="s">
        <v>1477</v>
      </c>
      <c r="H147" s="191" t="s">
        <v>1</v>
      </c>
      <c r="I147" s="193"/>
      <c r="L147" s="190"/>
      <c r="M147" s="194"/>
      <c r="N147" s="195"/>
      <c r="O147" s="195"/>
      <c r="P147" s="195"/>
      <c r="Q147" s="195"/>
      <c r="R147" s="195"/>
      <c r="S147" s="195"/>
      <c r="T147" s="196"/>
      <c r="AT147" s="191" t="s">
        <v>130</v>
      </c>
      <c r="AU147" s="191" t="s">
        <v>82</v>
      </c>
      <c r="AV147" s="15" t="s">
        <v>30</v>
      </c>
      <c r="AW147" s="15" t="s">
        <v>29</v>
      </c>
      <c r="AX147" s="15" t="s">
        <v>73</v>
      </c>
      <c r="AY147" s="191" t="s">
        <v>121</v>
      </c>
    </row>
    <row r="148" spans="1:65" s="13" customFormat="1" ht="11.25">
      <c r="B148" s="158"/>
      <c r="D148" s="159" t="s">
        <v>130</v>
      </c>
      <c r="E148" s="160" t="s">
        <v>1</v>
      </c>
      <c r="F148" s="161" t="s">
        <v>30</v>
      </c>
      <c r="H148" s="162">
        <v>1</v>
      </c>
      <c r="I148" s="163"/>
      <c r="L148" s="158"/>
      <c r="M148" s="164"/>
      <c r="N148" s="165"/>
      <c r="O148" s="165"/>
      <c r="P148" s="165"/>
      <c r="Q148" s="165"/>
      <c r="R148" s="165"/>
      <c r="S148" s="165"/>
      <c r="T148" s="166"/>
      <c r="AT148" s="160" t="s">
        <v>130</v>
      </c>
      <c r="AU148" s="160" t="s">
        <v>82</v>
      </c>
      <c r="AV148" s="13" t="s">
        <v>82</v>
      </c>
      <c r="AW148" s="13" t="s">
        <v>29</v>
      </c>
      <c r="AX148" s="13" t="s">
        <v>30</v>
      </c>
      <c r="AY148" s="160" t="s">
        <v>121</v>
      </c>
    </row>
    <row r="149" spans="1:65" s="2" customFormat="1" ht="16.5" customHeight="1">
      <c r="A149" s="33"/>
      <c r="B149" s="144"/>
      <c r="C149" s="145" t="s">
        <v>8</v>
      </c>
      <c r="D149" s="145" t="s">
        <v>124</v>
      </c>
      <c r="E149" s="146" t="s">
        <v>1478</v>
      </c>
      <c r="F149" s="147" t="s">
        <v>1479</v>
      </c>
      <c r="G149" s="148" t="s">
        <v>195</v>
      </c>
      <c r="H149" s="149">
        <v>1</v>
      </c>
      <c r="I149" s="150"/>
      <c r="J149" s="151">
        <f>ROUND(I149*H149,2)</f>
        <v>0</v>
      </c>
      <c r="K149" s="147" t="s">
        <v>1</v>
      </c>
      <c r="L149" s="34"/>
      <c r="M149" s="152" t="s">
        <v>1</v>
      </c>
      <c r="N149" s="153" t="s">
        <v>38</v>
      </c>
      <c r="O149" s="59"/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6" t="s">
        <v>128</v>
      </c>
      <c r="AT149" s="156" t="s">
        <v>124</v>
      </c>
      <c r="AU149" s="156" t="s">
        <v>82</v>
      </c>
      <c r="AY149" s="18" t="s">
        <v>121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8" t="s">
        <v>30</v>
      </c>
      <c r="BK149" s="157">
        <f>ROUND(I149*H149,2)</f>
        <v>0</v>
      </c>
      <c r="BL149" s="18" t="s">
        <v>128</v>
      </c>
      <c r="BM149" s="156" t="s">
        <v>1480</v>
      </c>
    </row>
    <row r="150" spans="1:65" s="13" customFormat="1" ht="11.25">
      <c r="B150" s="158"/>
      <c r="D150" s="159" t="s">
        <v>130</v>
      </c>
      <c r="E150" s="160" t="s">
        <v>1</v>
      </c>
      <c r="F150" s="161" t="s">
        <v>30</v>
      </c>
      <c r="H150" s="162">
        <v>1</v>
      </c>
      <c r="I150" s="163"/>
      <c r="L150" s="158"/>
      <c r="M150" s="164"/>
      <c r="N150" s="165"/>
      <c r="O150" s="165"/>
      <c r="P150" s="165"/>
      <c r="Q150" s="165"/>
      <c r="R150" s="165"/>
      <c r="S150" s="165"/>
      <c r="T150" s="166"/>
      <c r="AT150" s="160" t="s">
        <v>130</v>
      </c>
      <c r="AU150" s="160" t="s">
        <v>82</v>
      </c>
      <c r="AV150" s="13" t="s">
        <v>82</v>
      </c>
      <c r="AW150" s="13" t="s">
        <v>29</v>
      </c>
      <c r="AX150" s="13" t="s">
        <v>30</v>
      </c>
      <c r="AY150" s="160" t="s">
        <v>121</v>
      </c>
    </row>
    <row r="151" spans="1:65" s="2" customFormat="1" ht="21.75" customHeight="1">
      <c r="A151" s="33"/>
      <c r="B151" s="144"/>
      <c r="C151" s="145" t="s">
        <v>179</v>
      </c>
      <c r="D151" s="145" t="s">
        <v>124</v>
      </c>
      <c r="E151" s="146" t="s">
        <v>1481</v>
      </c>
      <c r="F151" s="147" t="s">
        <v>1482</v>
      </c>
      <c r="G151" s="148" t="s">
        <v>195</v>
      </c>
      <c r="H151" s="149">
        <v>1</v>
      </c>
      <c r="I151" s="150"/>
      <c r="J151" s="151">
        <f>ROUND(I151*H151,2)</f>
        <v>0</v>
      </c>
      <c r="K151" s="147" t="s">
        <v>1</v>
      </c>
      <c r="L151" s="34"/>
      <c r="M151" s="152" t="s">
        <v>1</v>
      </c>
      <c r="N151" s="153" t="s">
        <v>38</v>
      </c>
      <c r="O151" s="59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6" t="s">
        <v>128</v>
      </c>
      <c r="AT151" s="156" t="s">
        <v>124</v>
      </c>
      <c r="AU151" s="156" t="s">
        <v>82</v>
      </c>
      <c r="AY151" s="18" t="s">
        <v>121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8" t="s">
        <v>30</v>
      </c>
      <c r="BK151" s="157">
        <f>ROUND(I151*H151,2)</f>
        <v>0</v>
      </c>
      <c r="BL151" s="18" t="s">
        <v>128</v>
      </c>
      <c r="BM151" s="156" t="s">
        <v>1483</v>
      </c>
    </row>
    <row r="152" spans="1:65" s="13" customFormat="1" ht="11.25">
      <c r="B152" s="158"/>
      <c r="D152" s="159" t="s">
        <v>130</v>
      </c>
      <c r="E152" s="160" t="s">
        <v>1</v>
      </c>
      <c r="F152" s="161" t="s">
        <v>30</v>
      </c>
      <c r="H152" s="162">
        <v>1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130</v>
      </c>
      <c r="AU152" s="160" t="s">
        <v>82</v>
      </c>
      <c r="AV152" s="13" t="s">
        <v>82</v>
      </c>
      <c r="AW152" s="13" t="s">
        <v>29</v>
      </c>
      <c r="AX152" s="13" t="s">
        <v>30</v>
      </c>
      <c r="AY152" s="160" t="s">
        <v>121</v>
      </c>
    </row>
    <row r="153" spans="1:65" s="2" customFormat="1" ht="21.75" customHeight="1">
      <c r="A153" s="33"/>
      <c r="B153" s="144"/>
      <c r="C153" s="145" t="s">
        <v>181</v>
      </c>
      <c r="D153" s="145" t="s">
        <v>124</v>
      </c>
      <c r="E153" s="146" t="s">
        <v>1484</v>
      </c>
      <c r="F153" s="147" t="s">
        <v>1485</v>
      </c>
      <c r="G153" s="148" t="s">
        <v>195</v>
      </c>
      <c r="H153" s="149">
        <v>1</v>
      </c>
      <c r="I153" s="150"/>
      <c r="J153" s="151">
        <f>ROUND(I153*H153,2)</f>
        <v>0</v>
      </c>
      <c r="K153" s="147" t="s">
        <v>1</v>
      </c>
      <c r="L153" s="34"/>
      <c r="M153" s="152" t="s">
        <v>1</v>
      </c>
      <c r="N153" s="153" t="s">
        <v>38</v>
      </c>
      <c r="O153" s="59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6" t="s">
        <v>128</v>
      </c>
      <c r="AT153" s="156" t="s">
        <v>124</v>
      </c>
      <c r="AU153" s="156" t="s">
        <v>82</v>
      </c>
      <c r="AY153" s="18" t="s">
        <v>121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8" t="s">
        <v>30</v>
      </c>
      <c r="BK153" s="157">
        <f>ROUND(I153*H153,2)</f>
        <v>0</v>
      </c>
      <c r="BL153" s="18" t="s">
        <v>128</v>
      </c>
      <c r="BM153" s="156" t="s">
        <v>1486</v>
      </c>
    </row>
    <row r="154" spans="1:65" s="13" customFormat="1" ht="11.25">
      <c r="B154" s="158"/>
      <c r="D154" s="159" t="s">
        <v>130</v>
      </c>
      <c r="E154" s="160" t="s">
        <v>1</v>
      </c>
      <c r="F154" s="161" t="s">
        <v>30</v>
      </c>
      <c r="H154" s="162">
        <v>1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130</v>
      </c>
      <c r="AU154" s="160" t="s">
        <v>82</v>
      </c>
      <c r="AV154" s="13" t="s">
        <v>82</v>
      </c>
      <c r="AW154" s="13" t="s">
        <v>29</v>
      </c>
      <c r="AX154" s="13" t="s">
        <v>30</v>
      </c>
      <c r="AY154" s="160" t="s">
        <v>121</v>
      </c>
    </row>
    <row r="155" spans="1:65" s="2" customFormat="1" ht="24.2" customHeight="1">
      <c r="A155" s="33"/>
      <c r="B155" s="144"/>
      <c r="C155" s="145" t="s">
        <v>185</v>
      </c>
      <c r="D155" s="145" t="s">
        <v>124</v>
      </c>
      <c r="E155" s="146" t="s">
        <v>1487</v>
      </c>
      <c r="F155" s="147" t="s">
        <v>1488</v>
      </c>
      <c r="G155" s="148" t="s">
        <v>608</v>
      </c>
      <c r="H155" s="149">
        <v>1</v>
      </c>
      <c r="I155" s="150"/>
      <c r="J155" s="151">
        <f>ROUND(I155*H155,2)</f>
        <v>0</v>
      </c>
      <c r="K155" s="147" t="s">
        <v>1</v>
      </c>
      <c r="L155" s="34"/>
      <c r="M155" s="152" t="s">
        <v>1</v>
      </c>
      <c r="N155" s="153" t="s">
        <v>38</v>
      </c>
      <c r="O155" s="59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6" t="s">
        <v>128</v>
      </c>
      <c r="AT155" s="156" t="s">
        <v>124</v>
      </c>
      <c r="AU155" s="156" t="s">
        <v>82</v>
      </c>
      <c r="AY155" s="18" t="s">
        <v>121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8" t="s">
        <v>30</v>
      </c>
      <c r="BK155" s="157">
        <f>ROUND(I155*H155,2)</f>
        <v>0</v>
      </c>
      <c r="BL155" s="18" t="s">
        <v>128</v>
      </c>
      <c r="BM155" s="156" t="s">
        <v>1489</v>
      </c>
    </row>
    <row r="156" spans="1:65" s="13" customFormat="1" ht="11.25">
      <c r="B156" s="158"/>
      <c r="D156" s="159" t="s">
        <v>130</v>
      </c>
      <c r="E156" s="160" t="s">
        <v>1</v>
      </c>
      <c r="F156" s="161" t="s">
        <v>30</v>
      </c>
      <c r="H156" s="162">
        <v>1</v>
      </c>
      <c r="I156" s="163"/>
      <c r="L156" s="158"/>
      <c r="M156" s="164"/>
      <c r="N156" s="165"/>
      <c r="O156" s="165"/>
      <c r="P156" s="165"/>
      <c r="Q156" s="165"/>
      <c r="R156" s="165"/>
      <c r="S156" s="165"/>
      <c r="T156" s="166"/>
      <c r="AT156" s="160" t="s">
        <v>130</v>
      </c>
      <c r="AU156" s="160" t="s">
        <v>82</v>
      </c>
      <c r="AV156" s="13" t="s">
        <v>82</v>
      </c>
      <c r="AW156" s="13" t="s">
        <v>29</v>
      </c>
      <c r="AX156" s="13" t="s">
        <v>30</v>
      </c>
      <c r="AY156" s="160" t="s">
        <v>121</v>
      </c>
    </row>
    <row r="157" spans="1:65" s="2" customFormat="1" ht="21.75" customHeight="1">
      <c r="A157" s="33"/>
      <c r="B157" s="144"/>
      <c r="C157" s="145" t="s">
        <v>173</v>
      </c>
      <c r="D157" s="145" t="s">
        <v>124</v>
      </c>
      <c r="E157" s="146" t="s">
        <v>1490</v>
      </c>
      <c r="F157" s="147" t="s">
        <v>1491</v>
      </c>
      <c r="G157" s="148" t="s">
        <v>195</v>
      </c>
      <c r="H157" s="149">
        <v>1</v>
      </c>
      <c r="I157" s="150"/>
      <c r="J157" s="151">
        <f>ROUND(I157*H157,2)</f>
        <v>0</v>
      </c>
      <c r="K157" s="147" t="s">
        <v>1</v>
      </c>
      <c r="L157" s="34"/>
      <c r="M157" s="152" t="s">
        <v>1</v>
      </c>
      <c r="N157" s="153" t="s">
        <v>38</v>
      </c>
      <c r="O157" s="59"/>
      <c r="P157" s="154">
        <f>O157*H157</f>
        <v>0</v>
      </c>
      <c r="Q157" s="154">
        <v>1.0000000000000001E-5</v>
      </c>
      <c r="R157" s="154">
        <f>Q157*H157</f>
        <v>1.0000000000000001E-5</v>
      </c>
      <c r="S157" s="154">
        <v>0</v>
      </c>
      <c r="T157" s="15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6" t="s">
        <v>128</v>
      </c>
      <c r="AT157" s="156" t="s">
        <v>124</v>
      </c>
      <c r="AU157" s="156" t="s">
        <v>82</v>
      </c>
      <c r="AY157" s="18" t="s">
        <v>121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8" t="s">
        <v>30</v>
      </c>
      <c r="BK157" s="157">
        <f>ROUND(I157*H157,2)</f>
        <v>0</v>
      </c>
      <c r="BL157" s="18" t="s">
        <v>128</v>
      </c>
      <c r="BM157" s="156" t="s">
        <v>1492</v>
      </c>
    </row>
    <row r="158" spans="1:65" s="13" customFormat="1" ht="11.25">
      <c r="B158" s="158"/>
      <c r="D158" s="159" t="s">
        <v>130</v>
      </c>
      <c r="E158" s="160" t="s">
        <v>1</v>
      </c>
      <c r="F158" s="161" t="s">
        <v>30</v>
      </c>
      <c r="H158" s="162">
        <v>1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130</v>
      </c>
      <c r="AU158" s="160" t="s">
        <v>82</v>
      </c>
      <c r="AV158" s="13" t="s">
        <v>82</v>
      </c>
      <c r="AW158" s="13" t="s">
        <v>29</v>
      </c>
      <c r="AX158" s="13" t="s">
        <v>30</v>
      </c>
      <c r="AY158" s="160" t="s">
        <v>121</v>
      </c>
    </row>
    <row r="159" spans="1:65" s="2" customFormat="1" ht="21.75" customHeight="1">
      <c r="A159" s="33"/>
      <c r="B159" s="144"/>
      <c r="C159" s="145" t="s">
        <v>192</v>
      </c>
      <c r="D159" s="145" t="s">
        <v>124</v>
      </c>
      <c r="E159" s="146" t="s">
        <v>1493</v>
      </c>
      <c r="F159" s="147" t="s">
        <v>1494</v>
      </c>
      <c r="G159" s="148" t="s">
        <v>195</v>
      </c>
      <c r="H159" s="149">
        <v>1</v>
      </c>
      <c r="I159" s="150"/>
      <c r="J159" s="151">
        <f>ROUND(I159*H159,2)</f>
        <v>0</v>
      </c>
      <c r="K159" s="147" t="s">
        <v>1</v>
      </c>
      <c r="L159" s="34"/>
      <c r="M159" s="152" t="s">
        <v>1</v>
      </c>
      <c r="N159" s="153" t="s">
        <v>38</v>
      </c>
      <c r="O159" s="59"/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6" t="s">
        <v>128</v>
      </c>
      <c r="AT159" s="156" t="s">
        <v>124</v>
      </c>
      <c r="AU159" s="156" t="s">
        <v>82</v>
      </c>
      <c r="AY159" s="18" t="s">
        <v>121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8" t="s">
        <v>30</v>
      </c>
      <c r="BK159" s="157">
        <f>ROUND(I159*H159,2)</f>
        <v>0</v>
      </c>
      <c r="BL159" s="18" t="s">
        <v>128</v>
      </c>
      <c r="BM159" s="156" t="s">
        <v>1495</v>
      </c>
    </row>
    <row r="160" spans="1:65" s="13" customFormat="1" ht="11.25">
      <c r="B160" s="158"/>
      <c r="D160" s="159" t="s">
        <v>130</v>
      </c>
      <c r="E160" s="160" t="s">
        <v>1</v>
      </c>
      <c r="F160" s="161" t="s">
        <v>30</v>
      </c>
      <c r="H160" s="162">
        <v>1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130</v>
      </c>
      <c r="AU160" s="160" t="s">
        <v>82</v>
      </c>
      <c r="AV160" s="13" t="s">
        <v>82</v>
      </c>
      <c r="AW160" s="13" t="s">
        <v>29</v>
      </c>
      <c r="AX160" s="13" t="s">
        <v>30</v>
      </c>
      <c r="AY160" s="160" t="s">
        <v>121</v>
      </c>
    </row>
    <row r="161" spans="1:65" s="2" customFormat="1" ht="24.2" customHeight="1">
      <c r="A161" s="33"/>
      <c r="B161" s="144"/>
      <c r="C161" s="145" t="s">
        <v>197</v>
      </c>
      <c r="D161" s="145" t="s">
        <v>124</v>
      </c>
      <c r="E161" s="146" t="s">
        <v>1496</v>
      </c>
      <c r="F161" s="147" t="s">
        <v>1497</v>
      </c>
      <c r="G161" s="148" t="s">
        <v>195</v>
      </c>
      <c r="H161" s="149">
        <v>1</v>
      </c>
      <c r="I161" s="150"/>
      <c r="J161" s="151">
        <f>ROUND(I161*H161,2)</f>
        <v>0</v>
      </c>
      <c r="K161" s="147" t="s">
        <v>1</v>
      </c>
      <c r="L161" s="34"/>
      <c r="M161" s="152" t="s">
        <v>1</v>
      </c>
      <c r="N161" s="153" t="s">
        <v>38</v>
      </c>
      <c r="O161" s="59"/>
      <c r="P161" s="154">
        <f>O161*H161</f>
        <v>0</v>
      </c>
      <c r="Q161" s="154">
        <v>1.0000000000000001E-5</v>
      </c>
      <c r="R161" s="154">
        <f>Q161*H161</f>
        <v>1.0000000000000001E-5</v>
      </c>
      <c r="S161" s="154">
        <v>0</v>
      </c>
      <c r="T161" s="15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6" t="s">
        <v>128</v>
      </c>
      <c r="AT161" s="156" t="s">
        <v>124</v>
      </c>
      <c r="AU161" s="156" t="s">
        <v>82</v>
      </c>
      <c r="AY161" s="18" t="s">
        <v>121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8" t="s">
        <v>30</v>
      </c>
      <c r="BK161" s="157">
        <f>ROUND(I161*H161,2)</f>
        <v>0</v>
      </c>
      <c r="BL161" s="18" t="s">
        <v>128</v>
      </c>
      <c r="BM161" s="156" t="s">
        <v>1498</v>
      </c>
    </row>
    <row r="162" spans="1:65" s="13" customFormat="1" ht="11.25">
      <c r="B162" s="158"/>
      <c r="D162" s="159" t="s">
        <v>130</v>
      </c>
      <c r="E162" s="160" t="s">
        <v>1</v>
      </c>
      <c r="F162" s="161" t="s">
        <v>30</v>
      </c>
      <c r="H162" s="162">
        <v>1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130</v>
      </c>
      <c r="AU162" s="160" t="s">
        <v>82</v>
      </c>
      <c r="AV162" s="13" t="s">
        <v>82</v>
      </c>
      <c r="AW162" s="13" t="s">
        <v>29</v>
      </c>
      <c r="AX162" s="13" t="s">
        <v>30</v>
      </c>
      <c r="AY162" s="160" t="s">
        <v>121</v>
      </c>
    </row>
    <row r="163" spans="1:65" s="2" customFormat="1" ht="16.5" customHeight="1">
      <c r="A163" s="33"/>
      <c r="B163" s="144"/>
      <c r="C163" s="145" t="s">
        <v>202</v>
      </c>
      <c r="D163" s="145" t="s">
        <v>124</v>
      </c>
      <c r="E163" s="146" t="s">
        <v>1499</v>
      </c>
      <c r="F163" s="147" t="s">
        <v>1500</v>
      </c>
      <c r="G163" s="148" t="s">
        <v>195</v>
      </c>
      <c r="H163" s="149">
        <v>1</v>
      </c>
      <c r="I163" s="150"/>
      <c r="J163" s="151">
        <f>ROUND(I163*H163,2)</f>
        <v>0</v>
      </c>
      <c r="K163" s="147" t="s">
        <v>1</v>
      </c>
      <c r="L163" s="34"/>
      <c r="M163" s="152" t="s">
        <v>1</v>
      </c>
      <c r="N163" s="153" t="s">
        <v>38</v>
      </c>
      <c r="O163" s="59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6" t="s">
        <v>128</v>
      </c>
      <c r="AT163" s="156" t="s">
        <v>124</v>
      </c>
      <c r="AU163" s="156" t="s">
        <v>82</v>
      </c>
      <c r="AY163" s="18" t="s">
        <v>121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8" t="s">
        <v>30</v>
      </c>
      <c r="BK163" s="157">
        <f>ROUND(I163*H163,2)</f>
        <v>0</v>
      </c>
      <c r="BL163" s="18" t="s">
        <v>128</v>
      </c>
      <c r="BM163" s="156" t="s">
        <v>1501</v>
      </c>
    </row>
    <row r="164" spans="1:65" s="13" customFormat="1" ht="11.25">
      <c r="B164" s="158"/>
      <c r="D164" s="159" t="s">
        <v>130</v>
      </c>
      <c r="E164" s="160" t="s">
        <v>1</v>
      </c>
      <c r="F164" s="161" t="s">
        <v>30</v>
      </c>
      <c r="H164" s="162">
        <v>1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130</v>
      </c>
      <c r="AU164" s="160" t="s">
        <v>82</v>
      </c>
      <c r="AV164" s="13" t="s">
        <v>82</v>
      </c>
      <c r="AW164" s="13" t="s">
        <v>29</v>
      </c>
      <c r="AX164" s="13" t="s">
        <v>30</v>
      </c>
      <c r="AY164" s="160" t="s">
        <v>121</v>
      </c>
    </row>
    <row r="165" spans="1:65" s="2" customFormat="1" ht="16.5" customHeight="1">
      <c r="A165" s="33"/>
      <c r="B165" s="144"/>
      <c r="C165" s="145" t="s">
        <v>206</v>
      </c>
      <c r="D165" s="145" t="s">
        <v>124</v>
      </c>
      <c r="E165" s="146" t="s">
        <v>1502</v>
      </c>
      <c r="F165" s="147" t="s">
        <v>1503</v>
      </c>
      <c r="G165" s="148" t="s">
        <v>195</v>
      </c>
      <c r="H165" s="149">
        <v>1</v>
      </c>
      <c r="I165" s="150"/>
      <c r="J165" s="151">
        <f>ROUND(I165*H165,2)</f>
        <v>0</v>
      </c>
      <c r="K165" s="147" t="s">
        <v>1</v>
      </c>
      <c r="L165" s="34"/>
      <c r="M165" s="152" t="s">
        <v>1</v>
      </c>
      <c r="N165" s="153" t="s">
        <v>38</v>
      </c>
      <c r="O165" s="59"/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6" t="s">
        <v>128</v>
      </c>
      <c r="AT165" s="156" t="s">
        <v>124</v>
      </c>
      <c r="AU165" s="156" t="s">
        <v>82</v>
      </c>
      <c r="AY165" s="18" t="s">
        <v>121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8" t="s">
        <v>30</v>
      </c>
      <c r="BK165" s="157">
        <f>ROUND(I165*H165,2)</f>
        <v>0</v>
      </c>
      <c r="BL165" s="18" t="s">
        <v>128</v>
      </c>
      <c r="BM165" s="156" t="s">
        <v>1504</v>
      </c>
    </row>
    <row r="166" spans="1:65" s="15" customFormat="1" ht="11.25">
      <c r="B166" s="190"/>
      <c r="D166" s="159" t="s">
        <v>130</v>
      </c>
      <c r="E166" s="191" t="s">
        <v>1</v>
      </c>
      <c r="F166" s="192" t="s">
        <v>1505</v>
      </c>
      <c r="H166" s="191" t="s">
        <v>1</v>
      </c>
      <c r="I166" s="193"/>
      <c r="L166" s="190"/>
      <c r="M166" s="194"/>
      <c r="N166" s="195"/>
      <c r="O166" s="195"/>
      <c r="P166" s="195"/>
      <c r="Q166" s="195"/>
      <c r="R166" s="195"/>
      <c r="S166" s="195"/>
      <c r="T166" s="196"/>
      <c r="AT166" s="191" t="s">
        <v>130</v>
      </c>
      <c r="AU166" s="191" t="s">
        <v>82</v>
      </c>
      <c r="AV166" s="15" t="s">
        <v>30</v>
      </c>
      <c r="AW166" s="15" t="s">
        <v>29</v>
      </c>
      <c r="AX166" s="15" t="s">
        <v>73</v>
      </c>
      <c r="AY166" s="191" t="s">
        <v>121</v>
      </c>
    </row>
    <row r="167" spans="1:65" s="15" customFormat="1" ht="11.25">
      <c r="B167" s="190"/>
      <c r="D167" s="159" t="s">
        <v>130</v>
      </c>
      <c r="E167" s="191" t="s">
        <v>1</v>
      </c>
      <c r="F167" s="192" t="s">
        <v>1506</v>
      </c>
      <c r="H167" s="191" t="s">
        <v>1</v>
      </c>
      <c r="I167" s="193"/>
      <c r="L167" s="190"/>
      <c r="M167" s="194"/>
      <c r="N167" s="195"/>
      <c r="O167" s="195"/>
      <c r="P167" s="195"/>
      <c r="Q167" s="195"/>
      <c r="R167" s="195"/>
      <c r="S167" s="195"/>
      <c r="T167" s="196"/>
      <c r="AT167" s="191" t="s">
        <v>130</v>
      </c>
      <c r="AU167" s="191" t="s">
        <v>82</v>
      </c>
      <c r="AV167" s="15" t="s">
        <v>30</v>
      </c>
      <c r="AW167" s="15" t="s">
        <v>29</v>
      </c>
      <c r="AX167" s="15" t="s">
        <v>73</v>
      </c>
      <c r="AY167" s="191" t="s">
        <v>121</v>
      </c>
    </row>
    <row r="168" spans="1:65" s="15" customFormat="1" ht="11.25">
      <c r="B168" s="190"/>
      <c r="D168" s="159" t="s">
        <v>130</v>
      </c>
      <c r="E168" s="191" t="s">
        <v>1</v>
      </c>
      <c r="F168" s="192" t="s">
        <v>1507</v>
      </c>
      <c r="H168" s="191" t="s">
        <v>1</v>
      </c>
      <c r="I168" s="193"/>
      <c r="L168" s="190"/>
      <c r="M168" s="194"/>
      <c r="N168" s="195"/>
      <c r="O168" s="195"/>
      <c r="P168" s="195"/>
      <c r="Q168" s="195"/>
      <c r="R168" s="195"/>
      <c r="S168" s="195"/>
      <c r="T168" s="196"/>
      <c r="AT168" s="191" t="s">
        <v>130</v>
      </c>
      <c r="AU168" s="191" t="s">
        <v>82</v>
      </c>
      <c r="AV168" s="15" t="s">
        <v>30</v>
      </c>
      <c r="AW168" s="15" t="s">
        <v>29</v>
      </c>
      <c r="AX168" s="15" t="s">
        <v>73</v>
      </c>
      <c r="AY168" s="191" t="s">
        <v>121</v>
      </c>
    </row>
    <row r="169" spans="1:65" s="15" customFormat="1" ht="11.25">
      <c r="B169" s="190"/>
      <c r="D169" s="159" t="s">
        <v>130</v>
      </c>
      <c r="E169" s="191" t="s">
        <v>1</v>
      </c>
      <c r="F169" s="192" t="s">
        <v>1508</v>
      </c>
      <c r="H169" s="191" t="s">
        <v>1</v>
      </c>
      <c r="I169" s="193"/>
      <c r="L169" s="190"/>
      <c r="M169" s="194"/>
      <c r="N169" s="195"/>
      <c r="O169" s="195"/>
      <c r="P169" s="195"/>
      <c r="Q169" s="195"/>
      <c r="R169" s="195"/>
      <c r="S169" s="195"/>
      <c r="T169" s="196"/>
      <c r="AT169" s="191" t="s">
        <v>130</v>
      </c>
      <c r="AU169" s="191" t="s">
        <v>82</v>
      </c>
      <c r="AV169" s="15" t="s">
        <v>30</v>
      </c>
      <c r="AW169" s="15" t="s">
        <v>29</v>
      </c>
      <c r="AX169" s="15" t="s">
        <v>73</v>
      </c>
      <c r="AY169" s="191" t="s">
        <v>121</v>
      </c>
    </row>
    <row r="170" spans="1:65" s="13" customFormat="1" ht="11.25">
      <c r="B170" s="158"/>
      <c r="D170" s="159" t="s">
        <v>130</v>
      </c>
      <c r="E170" s="160" t="s">
        <v>1</v>
      </c>
      <c r="F170" s="161" t="s">
        <v>30</v>
      </c>
      <c r="H170" s="162">
        <v>1</v>
      </c>
      <c r="I170" s="163"/>
      <c r="L170" s="158"/>
      <c r="M170" s="208"/>
      <c r="N170" s="209"/>
      <c r="O170" s="209"/>
      <c r="P170" s="209"/>
      <c r="Q170" s="209"/>
      <c r="R170" s="209"/>
      <c r="S170" s="209"/>
      <c r="T170" s="210"/>
      <c r="AT170" s="160" t="s">
        <v>130</v>
      </c>
      <c r="AU170" s="160" t="s">
        <v>82</v>
      </c>
      <c r="AV170" s="13" t="s">
        <v>82</v>
      </c>
      <c r="AW170" s="13" t="s">
        <v>29</v>
      </c>
      <c r="AX170" s="13" t="s">
        <v>30</v>
      </c>
      <c r="AY170" s="160" t="s">
        <v>121</v>
      </c>
    </row>
    <row r="171" spans="1:65" s="2" customFormat="1" ht="6.95" customHeight="1">
      <c r="A171" s="33"/>
      <c r="B171" s="48"/>
      <c r="C171" s="49"/>
      <c r="D171" s="49"/>
      <c r="E171" s="49"/>
      <c r="F171" s="49"/>
      <c r="G171" s="49"/>
      <c r="H171" s="49"/>
      <c r="I171" s="49"/>
      <c r="J171" s="49"/>
      <c r="K171" s="49"/>
      <c r="L171" s="34"/>
      <c r="M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</row>
  </sheetData>
  <autoFilter ref="C117:K17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PS 342 - Trubní vystrojen...</vt:lpstr>
      <vt:lpstr>SO 331 - Vodovodní řad - ...</vt:lpstr>
      <vt:lpstr>SO 332 - Vodovodní řad - ...</vt:lpstr>
      <vt:lpstr>SO 342 - Armaturní šachta</vt:lpstr>
      <vt:lpstr>SO 900 - Ostatní rozpočto...</vt:lpstr>
      <vt:lpstr>'PS 342 - Trubní vystrojen...'!Názvy_tisku</vt:lpstr>
      <vt:lpstr>'Rekapitulace stavby'!Názvy_tisku</vt:lpstr>
      <vt:lpstr>'SO 331 - Vodovodní řad - ...'!Názvy_tisku</vt:lpstr>
      <vt:lpstr>'SO 332 - Vodovodní řad - ...'!Názvy_tisku</vt:lpstr>
      <vt:lpstr>'SO 342 - Armaturní šachta'!Názvy_tisku</vt:lpstr>
      <vt:lpstr>'SO 900 - Ostatní rozpočto...'!Názvy_tisku</vt:lpstr>
      <vt:lpstr>'PS 342 - Trubní vystrojen...'!Oblast_tisku</vt:lpstr>
      <vt:lpstr>'Rekapitulace stavby'!Oblast_tisku</vt:lpstr>
      <vt:lpstr>'SO 331 - Vodovodní řad - ...'!Oblast_tisku</vt:lpstr>
      <vt:lpstr>'SO 332 - Vodovodní řad - ...'!Oblast_tisku</vt:lpstr>
      <vt:lpstr>'SO 342 - Armaturní šachta'!Oblast_tisku</vt:lpstr>
      <vt:lpstr>'SO 900 - Ostatní rozpočto...'!Oblast_tisku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Marek</cp:lastModifiedBy>
  <dcterms:created xsi:type="dcterms:W3CDTF">2025-01-13T07:27:32Z</dcterms:created>
  <dcterms:modified xsi:type="dcterms:W3CDTF">2025-01-13T07:30:00Z</dcterms:modified>
</cp:coreProperties>
</file>